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90" yWindow="540" windowWidth="19815" windowHeight="9150" activeTab="1"/>
  </bookViews>
  <sheets>
    <sheet name="ОНЛАЙН-КОНСУЛЬТАЦИИ для родител" sheetId="1" r:id="rId1"/>
    <sheet name="Ответы на форму (3)" sheetId="2" r:id="rId2"/>
    <sheet name="1А" sheetId="3" r:id="rId3"/>
    <sheet name="1Б" sheetId="4" r:id="rId4"/>
    <sheet name="1В" sheetId="5" r:id="rId5"/>
    <sheet name="2А" sheetId="6" r:id="rId6"/>
    <sheet name="2Б" sheetId="7" r:id="rId7"/>
    <sheet name="2В" sheetId="8" r:id="rId8"/>
    <sheet name="3А" sheetId="9" r:id="rId9"/>
    <sheet name="3Б" sheetId="10" r:id="rId10"/>
    <sheet name="3В" sheetId="11" r:id="rId11"/>
    <sheet name="3Г" sheetId="12" r:id="rId12"/>
    <sheet name="4А" sheetId="13" r:id="rId13"/>
    <sheet name="4В" sheetId="14" r:id="rId14"/>
    <sheet name="4Б" sheetId="15" r:id="rId15"/>
    <sheet name="5А" sheetId="16" r:id="rId16"/>
    <sheet name="5Б" sheetId="17" r:id="rId17"/>
    <sheet name="5В" sheetId="18" r:id="rId18"/>
    <sheet name="6А" sheetId="19" r:id="rId19"/>
    <sheet name="6Б" sheetId="20" r:id="rId20"/>
    <sheet name="6В" sheetId="21" r:id="rId21"/>
    <sheet name="6Г" sheetId="22" r:id="rId22"/>
    <sheet name="7А" sheetId="23" r:id="rId23"/>
    <sheet name="7Б" sheetId="24" r:id="rId24"/>
    <sheet name="7В" sheetId="25" r:id="rId25"/>
    <sheet name="8А" sheetId="26" r:id="rId26"/>
    <sheet name="8Б" sheetId="27" r:id="rId27"/>
    <sheet name="8В" sheetId="28" r:id="rId28"/>
    <sheet name="9А" sheetId="29" r:id="rId29"/>
    <sheet name="9Б" sheetId="30" r:id="rId30"/>
    <sheet name="10А Тех" sheetId="31" r:id="rId31"/>
    <sheet name="10А ЕН" sheetId="32" r:id="rId32"/>
    <sheet name="10А Г" sheetId="33" r:id="rId33"/>
    <sheet name="10Б Тех" sheetId="34" r:id="rId34"/>
    <sheet name="10Б ЕН" sheetId="35" r:id="rId35"/>
    <sheet name="10Б Г" sheetId="36" r:id="rId36"/>
    <sheet name="11ФМ" sheetId="37" r:id="rId37"/>
    <sheet name="11СГ" sheetId="38" r:id="rId38"/>
    <sheet name="11БХ" sheetId="39" r:id="rId39"/>
  </sheets>
  <calcPr calcId="145621"/>
</workbook>
</file>

<file path=xl/calcChain.xml><?xml version="1.0" encoding="utf-8"?>
<calcChain xmlns="http://schemas.openxmlformats.org/spreadsheetml/2006/main">
  <c r="H66" i="39" l="1"/>
  <c r="H42" i="39"/>
  <c r="H27" i="39"/>
  <c r="H25" i="39"/>
  <c r="H18" i="39"/>
  <c r="H15" i="39"/>
  <c r="H14" i="39"/>
  <c r="H13" i="39"/>
  <c r="H11" i="39"/>
  <c r="H9" i="39"/>
  <c r="H8" i="39"/>
  <c r="H7" i="39"/>
  <c r="G64" i="38"/>
  <c r="G39" i="38"/>
  <c r="G30" i="38"/>
  <c r="G29" i="38"/>
  <c r="G26" i="38"/>
  <c r="G24" i="38"/>
  <c r="G20" i="38"/>
  <c r="G17" i="38"/>
  <c r="G15" i="38"/>
  <c r="G14" i="38"/>
  <c r="G13" i="38"/>
  <c r="G11" i="38"/>
  <c r="G7" i="38"/>
  <c r="G5" i="38"/>
  <c r="G67" i="37"/>
  <c r="G57" i="37"/>
  <c r="G45" i="37"/>
  <c r="G44" i="37"/>
  <c r="G42" i="37"/>
  <c r="G26" i="37"/>
  <c r="G24" i="37"/>
  <c r="G19" i="37"/>
  <c r="G17" i="37"/>
  <c r="G15" i="37"/>
  <c r="G14" i="37"/>
  <c r="G13" i="37"/>
  <c r="G11" i="37"/>
  <c r="G9" i="37"/>
  <c r="G8" i="37"/>
  <c r="G7" i="37"/>
  <c r="G55" i="36"/>
  <c r="G35" i="36"/>
  <c r="G13" i="36"/>
  <c r="G12" i="36"/>
  <c r="G11" i="36"/>
  <c r="G9" i="36"/>
  <c r="H4" i="36"/>
  <c r="G4" i="36"/>
  <c r="G105" i="35"/>
  <c r="G84" i="35"/>
  <c r="G83" i="35"/>
  <c r="G78" i="35"/>
  <c r="G40" i="35"/>
  <c r="G33" i="35"/>
  <c r="G12" i="35"/>
  <c r="G11" i="35"/>
  <c r="G6" i="35"/>
  <c r="G58" i="34"/>
  <c r="G49" i="34"/>
  <c r="G42" i="34"/>
  <c r="G38" i="34"/>
  <c r="G36" i="34"/>
  <c r="G28" i="34"/>
  <c r="G25" i="34"/>
  <c r="G21" i="34"/>
  <c r="G14" i="34"/>
  <c r="G13" i="34"/>
  <c r="G12" i="34"/>
  <c r="G10" i="34"/>
  <c r="G5" i="34"/>
  <c r="G4" i="34"/>
  <c r="G53" i="33"/>
  <c r="G51" i="33"/>
  <c r="G18" i="33"/>
  <c r="G14" i="33"/>
  <c r="G13" i="33"/>
  <c r="G10" i="33"/>
  <c r="H5" i="33"/>
  <c r="G5" i="33"/>
  <c r="G49" i="32"/>
  <c r="G47" i="32"/>
  <c r="G40" i="32"/>
  <c r="G16" i="32"/>
  <c r="G11" i="32"/>
  <c r="G6" i="32"/>
  <c r="G59" i="31"/>
  <c r="G56" i="31"/>
  <c r="G54" i="31"/>
  <c r="G49" i="31"/>
  <c r="G42" i="31"/>
  <c r="G29" i="31"/>
  <c r="G26" i="31"/>
  <c r="G22" i="31"/>
  <c r="G18" i="31"/>
  <c r="G15" i="31"/>
  <c r="G13" i="31"/>
  <c r="G11" i="31"/>
  <c r="G6" i="31"/>
  <c r="G5" i="31"/>
  <c r="G65" i="30"/>
  <c r="G52" i="30"/>
  <c r="G42" i="30"/>
  <c r="H37" i="30"/>
  <c r="G37" i="30"/>
  <c r="H36" i="30"/>
  <c r="G36" i="30"/>
  <c r="G25" i="30"/>
  <c r="H20" i="30"/>
  <c r="G20" i="30"/>
  <c r="G18" i="30"/>
  <c r="G16" i="30"/>
  <c r="G11" i="30"/>
  <c r="G10" i="30"/>
  <c r="G9" i="30"/>
  <c r="H6" i="30"/>
  <c r="G6" i="30"/>
  <c r="H5" i="30"/>
  <c r="G5" i="30"/>
  <c r="G56" i="29"/>
  <c r="G43" i="29"/>
  <c r="G38" i="29"/>
  <c r="H30" i="29"/>
  <c r="G30" i="29"/>
  <c r="H29" i="29"/>
  <c r="G29" i="29"/>
  <c r="G26" i="29"/>
  <c r="G23" i="29"/>
  <c r="H18" i="29"/>
  <c r="G18" i="29"/>
  <c r="G13" i="29"/>
  <c r="G9" i="29"/>
  <c r="G8" i="29"/>
  <c r="H6" i="29"/>
  <c r="G6" i="29"/>
  <c r="H5" i="29"/>
  <c r="G5" i="29"/>
  <c r="G59" i="28"/>
  <c r="H19" i="28"/>
  <c r="G11" i="28"/>
  <c r="G7" i="28"/>
  <c r="G67" i="27"/>
  <c r="G66" i="27"/>
  <c r="H63" i="27"/>
  <c r="G59" i="27"/>
  <c r="G52" i="27"/>
  <c r="G47" i="27"/>
  <c r="G40" i="27"/>
  <c r="G39" i="27"/>
  <c r="G37" i="27"/>
  <c r="G25" i="27"/>
  <c r="G24" i="27"/>
  <c r="G18" i="27"/>
  <c r="G17" i="27"/>
  <c r="H16" i="27"/>
  <c r="G16" i="27"/>
  <c r="G13" i="27"/>
  <c r="G5" i="27"/>
  <c r="H17" i="26"/>
  <c r="G17" i="26"/>
  <c r="G12" i="26"/>
  <c r="G11" i="26"/>
  <c r="G6" i="26"/>
  <c r="G59" i="25"/>
  <c r="G52" i="25"/>
  <c r="G42" i="25"/>
  <c r="G38" i="25"/>
  <c r="G25" i="25"/>
  <c r="G14" i="25"/>
  <c r="G10" i="25"/>
  <c r="G7" i="25"/>
  <c r="G59" i="24"/>
  <c r="G53" i="24"/>
  <c r="G45" i="24"/>
  <c r="G27" i="24"/>
  <c r="G22" i="24"/>
  <c r="G6" i="24"/>
  <c r="G63" i="23"/>
  <c r="G58" i="23"/>
  <c r="G55" i="23"/>
  <c r="G31" i="23"/>
  <c r="G30" i="23"/>
  <c r="G28" i="23"/>
  <c r="G10" i="23"/>
  <c r="G9" i="23"/>
  <c r="G6" i="23"/>
  <c r="G5" i="23"/>
  <c r="G41" i="22"/>
  <c r="G38" i="22"/>
  <c r="G27" i="22"/>
  <c r="G25" i="22"/>
  <c r="G17" i="22"/>
  <c r="G15" i="22"/>
  <c r="G12" i="22"/>
  <c r="G10" i="22"/>
  <c r="G9" i="22"/>
  <c r="G53" i="21"/>
  <c r="G42" i="21"/>
  <c r="G28" i="21"/>
  <c r="G27" i="21"/>
  <c r="G16" i="21"/>
  <c r="G15" i="21"/>
  <c r="G12" i="21"/>
  <c r="G10" i="21"/>
  <c r="G9" i="21"/>
  <c r="G5" i="21"/>
  <c r="G65" i="20"/>
  <c r="G64" i="20"/>
  <c r="G52" i="20"/>
  <c r="G50" i="20"/>
  <c r="G49" i="20"/>
  <c r="G38" i="20"/>
  <c r="G27" i="20"/>
  <c r="G26" i="20"/>
  <c r="G25" i="20"/>
  <c r="G24" i="20"/>
  <c r="G22" i="20"/>
  <c r="G17" i="20"/>
  <c r="G14" i="20"/>
  <c r="G13" i="20"/>
  <c r="G12" i="20"/>
  <c r="G10" i="20"/>
  <c r="G5" i="20"/>
  <c r="G54" i="19"/>
  <c r="G53" i="19"/>
  <c r="G43" i="19"/>
  <c r="G28" i="19"/>
  <c r="G27" i="19"/>
  <c r="G26" i="19"/>
  <c r="G15" i="19"/>
  <c r="G14" i="19"/>
  <c r="G13" i="19"/>
  <c r="G10" i="19"/>
  <c r="G6" i="19"/>
  <c r="G5" i="19"/>
  <c r="G49" i="18"/>
  <c r="G40" i="18"/>
  <c r="G24" i="18"/>
  <c r="G17" i="18"/>
  <c r="G16" i="18"/>
  <c r="G15" i="18"/>
  <c r="G14" i="18"/>
  <c r="G4" i="18"/>
  <c r="G70" i="17"/>
  <c r="G68" i="17"/>
  <c r="G56" i="17"/>
  <c r="G55" i="17"/>
  <c r="G54" i="17"/>
  <c r="G41" i="17"/>
  <c r="G28" i="17"/>
  <c r="G27" i="17"/>
  <c r="G25" i="17"/>
  <c r="G24" i="17"/>
  <c r="G22" i="17"/>
  <c r="G21" i="17"/>
  <c r="G11" i="17"/>
  <c r="G55" i="16"/>
  <c r="G46" i="16"/>
  <c r="G35" i="16"/>
  <c r="G24" i="16"/>
  <c r="G21" i="16"/>
  <c r="G18" i="16"/>
  <c r="G17" i="16"/>
  <c r="G10" i="16"/>
  <c r="G51" i="15"/>
  <c r="G50" i="15"/>
  <c r="G47" i="15"/>
  <c r="G41" i="15"/>
  <c r="G40" i="15"/>
  <c r="G39" i="15"/>
  <c r="G37" i="15"/>
  <c r="G32" i="15"/>
  <c r="G31" i="15"/>
  <c r="G30" i="15"/>
  <c r="H29" i="15"/>
  <c r="G27" i="15"/>
  <c r="G26" i="15"/>
  <c r="G25" i="15"/>
  <c r="G20" i="15"/>
  <c r="H15" i="15"/>
  <c r="G15" i="15"/>
  <c r="G10" i="15"/>
  <c r="G9" i="15"/>
  <c r="G8" i="15"/>
  <c r="G4" i="15"/>
  <c r="G47" i="14"/>
  <c r="G39" i="14"/>
  <c r="G37" i="14"/>
  <c r="G30" i="14"/>
  <c r="G28" i="14"/>
  <c r="G27" i="14"/>
  <c r="G25" i="14"/>
  <c r="G19" i="14"/>
  <c r="G13" i="14"/>
  <c r="G6" i="14"/>
  <c r="G5" i="14"/>
  <c r="G54" i="13"/>
  <c r="G52" i="13"/>
  <c r="G51" i="13"/>
  <c r="G42" i="13"/>
  <c r="G34" i="13"/>
  <c r="G33" i="13"/>
  <c r="G31" i="13"/>
  <c r="G23" i="13"/>
  <c r="G22" i="13"/>
  <c r="G21" i="13"/>
  <c r="G12" i="13"/>
  <c r="G11" i="13"/>
  <c r="G7" i="13"/>
  <c r="G6" i="13"/>
  <c r="G50" i="12"/>
  <c r="G42" i="12"/>
  <c r="G37" i="12"/>
  <c r="G35" i="12"/>
  <c r="G33" i="12"/>
  <c r="G30" i="12"/>
  <c r="G28" i="12"/>
  <c r="H18" i="12"/>
  <c r="G18" i="12"/>
  <c r="H14" i="12"/>
  <c r="G9" i="12"/>
  <c r="G8" i="12"/>
  <c r="G50" i="11"/>
  <c r="G43" i="11"/>
  <c r="G41" i="11"/>
  <c r="G39" i="11"/>
  <c r="G33" i="11"/>
  <c r="G31" i="11"/>
  <c r="G29" i="11"/>
  <c r="G19" i="11"/>
  <c r="G9" i="11"/>
  <c r="G6" i="11"/>
  <c r="G5" i="11"/>
  <c r="G4" i="11"/>
  <c r="G50" i="10"/>
  <c r="G40" i="10"/>
  <c r="G32" i="10"/>
  <c r="G29" i="10"/>
  <c r="G14" i="10"/>
  <c r="G46" i="9"/>
  <c r="G38" i="9"/>
  <c r="G34" i="9"/>
  <c r="G29" i="9"/>
  <c r="G27" i="9"/>
  <c r="H16" i="9"/>
  <c r="G12" i="9"/>
  <c r="G10" i="9"/>
  <c r="G8" i="9"/>
  <c r="G5" i="9"/>
  <c r="G41" i="8"/>
  <c r="H39" i="8"/>
  <c r="G39" i="8"/>
  <c r="G38" i="8"/>
  <c r="G36" i="8"/>
  <c r="G22" i="8"/>
  <c r="G21" i="8"/>
  <c r="G20" i="8"/>
  <c r="G19" i="8"/>
  <c r="G16" i="8"/>
  <c r="G10" i="8"/>
  <c r="G40" i="7"/>
  <c r="G39" i="7"/>
  <c r="G30" i="7"/>
  <c r="G22" i="7"/>
  <c r="G12" i="7"/>
  <c r="G9" i="7"/>
  <c r="G8" i="7"/>
  <c r="G5" i="7"/>
  <c r="G4" i="7"/>
  <c r="G48" i="6"/>
  <c r="G39" i="6"/>
  <c r="G33" i="6"/>
  <c r="G29" i="6"/>
  <c r="G28" i="6"/>
  <c r="G20" i="6"/>
  <c r="G14" i="6"/>
  <c r="G12" i="6"/>
  <c r="G11" i="6"/>
  <c r="G10" i="6"/>
  <c r="G9" i="6"/>
  <c r="G8" i="6"/>
  <c r="G40" i="5"/>
  <c r="G38" i="5"/>
  <c r="G29" i="5"/>
  <c r="G27" i="5"/>
  <c r="G25" i="5"/>
  <c r="G24" i="5"/>
  <c r="G22" i="5"/>
  <c r="G21" i="5"/>
  <c r="G20" i="5"/>
  <c r="G18" i="5"/>
  <c r="G16" i="5"/>
  <c r="G13" i="5"/>
  <c r="G12" i="5"/>
  <c r="G9" i="5"/>
  <c r="G8" i="5"/>
  <c r="G6" i="5"/>
  <c r="G5" i="5"/>
  <c r="G4" i="5"/>
  <c r="G93" i="4"/>
  <c r="G82" i="4"/>
  <c r="G80" i="4"/>
  <c r="G76" i="4"/>
  <c r="G71" i="4"/>
  <c r="G66" i="4"/>
  <c r="G64" i="4"/>
  <c r="G60" i="4"/>
  <c r="G59" i="4"/>
  <c r="G57" i="4"/>
  <c r="G56" i="4"/>
  <c r="G42" i="4"/>
  <c r="G31" i="4"/>
  <c r="G29" i="4"/>
  <c r="G26" i="4"/>
  <c r="G25" i="4"/>
  <c r="G20" i="4"/>
  <c r="G18" i="4"/>
  <c r="G17" i="4"/>
  <c r="G15" i="4"/>
  <c r="G13" i="4"/>
  <c r="G9" i="4"/>
  <c r="G8" i="4"/>
  <c r="G6" i="4"/>
  <c r="G5" i="4"/>
  <c r="G4" i="4"/>
  <c r="G46" i="3"/>
  <c r="G42" i="3"/>
  <c r="G32" i="3"/>
  <c r="G26" i="3"/>
  <c r="G23" i="3"/>
  <c r="G22" i="3"/>
  <c r="G21" i="3"/>
  <c r="G17" i="3"/>
  <c r="G15" i="3"/>
  <c r="G13" i="3"/>
  <c r="G11" i="3"/>
  <c r="G8" i="3"/>
  <c r="G4" i="3"/>
</calcChain>
</file>

<file path=xl/comments1.xml><?xml version="1.0" encoding="utf-8"?>
<comments xmlns="http://schemas.openxmlformats.org/spreadsheetml/2006/main">
  <authors>
    <author/>
  </authors>
  <commentList>
    <comment ref="A1" authorId="0">
      <text>
        <r>
          <rPr>
            <sz val="10"/>
            <color rgb="FF000000"/>
            <rFont val="Arial"/>
          </rPr>
          <t>.
	-Анна Софина
_Помечено как решенное_
	-ТАТЬЯНА КАЛИНИНА
_Открыто повторно_
	-Анна Софина
----
https://youtu.be/ccNZkW9RN-I
	-Ольга Чилимкина</t>
        </r>
      </text>
    </comment>
  </commentList>
</comments>
</file>

<file path=xl/sharedStrings.xml><?xml version="1.0" encoding="utf-8"?>
<sst xmlns="http://schemas.openxmlformats.org/spreadsheetml/2006/main" count="11665" uniqueCount="4038">
  <si>
    <t>Расписание занятий 1А класса</t>
  </si>
  <si>
    <t>№</t>
  </si>
  <si>
    <t xml:space="preserve">Расписание  по  реализаци школьной программы воспитания и социализации и классных воспитательных пронграмм 2019-2020 уч. года 
на летний период 2020 годав ГБОУ СОШ №3 города Похвистнево </t>
  </si>
  <si>
    <t>Кто проводит</t>
  </si>
  <si>
    <t xml:space="preserve">ПОНЕДЕЛЬНИК. 1 ИЮНЯ </t>
  </si>
  <si>
    <t xml:space="preserve">Время </t>
  </si>
  <si>
    <t xml:space="preserve">№ мероприятия </t>
  </si>
  <si>
    <t>Предмет (класс)</t>
  </si>
  <si>
    <t xml:space="preserve">Ресурс </t>
  </si>
  <si>
    <t xml:space="preserve">Тематика консультаций </t>
  </si>
  <si>
    <t xml:space="preserve">время </t>
  </si>
  <si>
    <t xml:space="preserve">направление  воспитательного мероприятия </t>
  </si>
  <si>
    <t xml:space="preserve">ФИО педагога, должность </t>
  </si>
  <si>
    <t>ТЕМА воспитательного занятия/активности</t>
  </si>
  <si>
    <t>РЕСУРС</t>
  </si>
  <si>
    <t>Примечание</t>
  </si>
  <si>
    <t>1.</t>
  </si>
  <si>
    <t>08.30-09.00</t>
  </si>
  <si>
    <t>Нечаева В.А.</t>
  </si>
  <si>
    <t>Реализация программы воспитаня и социализации</t>
  </si>
  <si>
    <t>17:00-19:00</t>
  </si>
  <si>
    <t>тематический классный час.</t>
  </si>
  <si>
    <t>Русский язык, литература</t>
  </si>
  <si>
    <t xml:space="preserve"> Viber (группа), Вконтакте (беседа)</t>
  </si>
  <si>
    <t>- особенности организации учебного дня;                                                             - способ передачи учителю учебных заданий от учеников;                                                       - особенности получения индивидуальных консультаций для обучающихся с трудностями в понимании и усвоении учебного материала.</t>
  </si>
  <si>
    <t xml:space="preserve">Акции, конкурсы, онлайн-лекции к памятным датам и государственным праздникам
</t>
  </si>
  <si>
    <t>Ильина Л.А.</t>
  </si>
  <si>
    <t>09:00-20:00</t>
  </si>
  <si>
    <t>Viber (родительская группа)</t>
  </si>
  <si>
    <t>Калинина Т.С.</t>
  </si>
  <si>
    <t>16:00-18:00</t>
  </si>
  <si>
    <t>2.</t>
  </si>
  <si>
    <t>Русский язык, литература (5А, 5Б класс)</t>
  </si>
  <si>
    <t>Почта в АСУ РСО, VK</t>
  </si>
  <si>
    <t>09.20-09.50</t>
  </si>
  <si>
    <t xml:space="preserve">- способ передачи  учебных заданий для  учеников;                                   -особенности выполнения домашнего задания учащимися;
- о способе передачи выполненного задания  учителю                        -особенности организации работы по видеоурокам, направленным на изучение и повторение тем;                                             </t>
  </si>
  <si>
    <t xml:space="preserve">Организационно-техническая деятельность </t>
  </si>
  <si>
    <t xml:space="preserve">ВТОРНИК. 12 мая </t>
  </si>
  <si>
    <t xml:space="preserve">Регулярное консультирование по техническим и организационным вопросам
</t>
  </si>
  <si>
    <t xml:space="preserve">ВТОРНИК. 2 июня </t>
  </si>
  <si>
    <t>Иванова А.А.</t>
  </si>
  <si>
    <t>09:00-17:00</t>
  </si>
  <si>
    <t>Почта в АСУ РСО, Viber (родительская группа)</t>
  </si>
  <si>
    <t>Хатунцева З.В.</t>
  </si>
  <si>
    <t>10:00-19:00</t>
  </si>
  <si>
    <t>- особенности организации учебного дня; - особенности организации работы по видеоурокам, направленным на изучение и повторение тем; - способ организации получения учителем учебных заданий от учеников; - особенности получения индивидуальных консультаций для обучающихся с трудностями в понимании и усвоении учебного материала.</t>
  </si>
  <si>
    <t>Колеганова Анжела Геннадьевна</t>
  </si>
  <si>
    <t>09:00-15:00,
18:00-20:00</t>
  </si>
  <si>
    <t>Математика 9А и 9Б классы (алгебра, геометрия)</t>
  </si>
  <si>
    <t>Почта в АСУ РСО,
lika1377@mail.ru</t>
  </si>
  <si>
    <t>- особенности организации работы на платформах  ЯКласс и Решу ОГЭ;
- способ организации получения учебных заданий учеником от учителя; 
- способ организации получения результатов учебных заданий учителем от ученика; 
- особенности получения индивидуальных консультаций для обучающихся с трудностями в понимании и усвоении учебного материала.</t>
  </si>
  <si>
    <t xml:space="preserve">Мероприятия, направленные на профессиональное самоопределение обучающихся, знакомство с профессиональной средой
</t>
  </si>
  <si>
    <t>Григорьева Н.Р.</t>
  </si>
  <si>
    <t>10:00-17:00</t>
  </si>
  <si>
    <t xml:space="preserve">Математика (7а, 7б, 8а, 8б классы) </t>
  </si>
  <si>
    <t>- особенности организации учебного дня;
 - особенности организации работы по видеоурокам, направленным на изучение и повторение тем;
 - способ организации получения учителем учебных заданий от учеников;
 - особенности получения индивидуальных консультаций для обучающихся с трудностями в понимании и усвоении учебного материала.</t>
  </si>
  <si>
    <t>Александров А.В.</t>
  </si>
  <si>
    <t>18:00-20:00</t>
  </si>
  <si>
    <t>Математика (10-11 кл.)</t>
  </si>
  <si>
    <t>Почта в АСУ РСО; ВК; Viber; WhatsApp</t>
  </si>
  <si>
    <t>- особенности организации работы по видеоурокам, направленным на изучение и повторение тем; 
- особенности работы на платформе  ЯКласс;
- способ организации получения учебных заданий учеником от учителя; 
- способ организации получения результатов учебных заданий учителем от ученика; 
- особенности получения индивидуальных консультаций для обучающихся с трудностями в понимании и усвоении учебного материала.</t>
  </si>
  <si>
    <t>УРОК</t>
  </si>
  <si>
    <t>Акимова Л.Ф.</t>
  </si>
  <si>
    <t>09:00-14:00</t>
  </si>
  <si>
    <t>Математика</t>
  </si>
  <si>
    <t>ВРЕМЯ</t>
  </si>
  <si>
    <t>-способ передачи учителю учебных заданий от учеников,.</t>
  </si>
  <si>
    <t>СПОСОБ</t>
  </si>
  <si>
    <t>ПРЕДМЕТ
учитель</t>
  </si>
  <si>
    <t>Гаязова Г.Ф.</t>
  </si>
  <si>
    <t>СРЕДА. 3 июня</t>
  </si>
  <si>
    <t>11:00-15.00</t>
  </si>
  <si>
    <t>ТЕМА УРОКА</t>
  </si>
  <si>
    <t>Математика (6А, 6Б, 6В, 6Г)</t>
  </si>
  <si>
    <t xml:space="preserve">
РЕСУРС
</t>
  </si>
  <si>
    <t>ДОМАШНЕЕ ЗАДАНИЕ</t>
  </si>
  <si>
    <t>Иванова С.Ю.</t>
  </si>
  <si>
    <t>15:00-18:00</t>
  </si>
  <si>
    <t>Математика (5А, 5Б, 5В)</t>
  </si>
  <si>
    <t>- особенности организации учебного дня;
 - способ передачи учителю учебных заданий от учеников;
 - особенности получения индивидуальных консультаций 
для обучающихся с трудностями в понимании и усвоении учебного материала.</t>
  </si>
  <si>
    <t>Спомощью ЭОР / самостоятельная работа</t>
  </si>
  <si>
    <t>•Активности, направленные на повышение социальной успешности обучающихся</t>
  </si>
  <si>
    <r>
      <t xml:space="preserve">Литературное чтение </t>
    </r>
    <r>
      <rPr>
        <i/>
        <sz val="10"/>
        <rFont val="Arial"/>
      </rPr>
      <t>Косаковская Марина Алексеевна</t>
    </r>
  </si>
  <si>
    <t>Р. Сеф «Совет».   В. Берестов  «В магазине игрушек».</t>
  </si>
  <si>
    <t>Мастерова М.В.</t>
  </si>
  <si>
    <t>09:00-19:00</t>
  </si>
  <si>
    <t>Физика, астрономия, ВД</t>
  </si>
  <si>
    <t>Почта в АСУ РСО, Viber (родительская группа), беседа в ВК, электронная почта masterova.1976@mail.ru</t>
  </si>
  <si>
    <t>- особенности организации учебного дня;                                       -особенности работы на платформе  РЭШ;
- особенности выполнения домашнего задания учащимися;
- о способе передачи выполненного задания  учителю;</t>
  </si>
  <si>
    <t>Морозова Т.Н.</t>
  </si>
  <si>
    <t>12:00-14:00</t>
  </si>
  <si>
    <t xml:space="preserve">Физика </t>
  </si>
  <si>
    <t xml:space="preserve">Почта в АСУ РСО; беседа в  ВК </t>
  </si>
  <si>
    <t>Гилязова Г.Х.</t>
  </si>
  <si>
    <t>10:00-15.00</t>
  </si>
  <si>
    <t>Химия, ВД</t>
  </si>
  <si>
    <t>- особенности работы на платформе  РЭШ;
- особенности выполнения домашнего задания учащимися;
- о способе передачи выполненного задания  учителю;</t>
  </si>
  <si>
    <t>не задано</t>
  </si>
  <si>
    <t>Хмелёва В.В.</t>
  </si>
  <si>
    <t>12:00-19:00</t>
  </si>
  <si>
    <t xml:space="preserve">Биология (6, 7, 10, 11 классы) </t>
  </si>
  <si>
    <t>Фомина Л.О.</t>
  </si>
  <si>
    <t>Биология (5, 8, 9, 10 классы)</t>
  </si>
  <si>
    <t xml:space="preserve">Группа для родителей, почта в АСУ РСО, ВК.     </t>
  </si>
  <si>
    <t>не предусмотрено</t>
  </si>
  <si>
    <t>Шарафутдинова З.Г.</t>
  </si>
  <si>
    <t>09:00-15:00</t>
  </si>
  <si>
    <t>География</t>
  </si>
  <si>
    <t>- особенности работы на платформе  РЭШ;
- особенности выполнения домашнего задания учащимися;
- о способе передачи выполненного задания  учителю;</t>
  </si>
  <si>
    <t>Шахова И.С.</t>
  </si>
  <si>
    <t>09:00-12:00</t>
  </si>
  <si>
    <t>История, обществознание, ВД</t>
  </si>
  <si>
    <t>Почта в АСУ РСО</t>
  </si>
  <si>
    <t>самостоятельная работа</t>
  </si>
  <si>
    <r>
      <t xml:space="preserve">Русский язык 
</t>
    </r>
    <r>
      <rPr>
        <i/>
        <sz val="10"/>
        <rFont val="Arial"/>
      </rPr>
      <t>Косаковская Марина Алексеевна</t>
    </r>
  </si>
  <si>
    <t>Мягкий знак как показатель мягкости согласного звука</t>
  </si>
  <si>
    <t>ЧЕТВЕРГ. 4 июня</t>
  </si>
  <si>
    <t>Ефремова М.Н.</t>
  </si>
  <si>
    <t>10:00-15:00</t>
  </si>
  <si>
    <t>История,обществознание, ОБЖ, ОДНКНР</t>
  </si>
  <si>
    <t>Почта в АСУ РСО, Viber, efremovamari2015@yandex.ru</t>
  </si>
  <si>
    <t>Выучить правило уч с 88. Устно кпр 2,1. Письменно 3,4</t>
  </si>
  <si>
    <t>Баранова И.А.</t>
  </si>
  <si>
    <t xml:space="preserve">История, обществознание </t>
  </si>
  <si>
    <t>•Мероприятия по формированию коммуникативных компетенций обучающихся, навыков безопасного поведения в социальной и информационной среде</t>
  </si>
  <si>
    <t>Решетникова Ю.С.</t>
  </si>
  <si>
    <t>12:00-15:00</t>
  </si>
  <si>
    <t>Информатика (7-11 классы)</t>
  </si>
  <si>
    <t>Почта в АСУ РСО, ВК</t>
  </si>
  <si>
    <t>- особенности организации работы по видеоурокам, направленным на изучение и повторение тем; 
- особенности работы на платформах  РЭШ, Решу ОГЭ, Решу ЕГЭ;
- способ организации получения учебных заданий учеником от учителя; 
- способ организации получения результатов учебных заданий учителем от ученика; 
- особенности получения индивидуальных консультаций для обучающихся с трудностями в понимании и усвоении учебного материала.</t>
  </si>
  <si>
    <t>Кузьмина Т.В.</t>
  </si>
  <si>
    <t>Немецкий язык, английский язык</t>
  </si>
  <si>
    <t>Почта в АСУ РСО; ВК</t>
  </si>
  <si>
    <t>- особенности работы на платформе  РЭШ;
- особенности выполнения домашнего задания учащимися;
- о способе передачи выполненного задания  учителю.</t>
  </si>
  <si>
    <t>Атанова И.И.</t>
  </si>
  <si>
    <t>12:00-17:00</t>
  </si>
  <si>
    <t>Английский язык</t>
  </si>
  <si>
    <t>Почта в АСУ РСО (Viber - 5 "А"класс)</t>
  </si>
  <si>
    <t>- способ передачи  учебных заданий для  учеников;                                   -особенности выполнения домашнего задания учащимися; -особенности организации работы по видеоурокам, направленным на изучение и повторение тем
- о способе передачи выполненного задания  учителю</t>
  </si>
  <si>
    <t>ПЯТНИЦА. 5 июня</t>
  </si>
  <si>
    <t>Софина А.В.</t>
  </si>
  <si>
    <t>11:00-17:00</t>
  </si>
  <si>
    <t>Котрухова О.П.</t>
  </si>
  <si>
    <t>ИЗО</t>
  </si>
  <si>
    <t>-особенности организации учебного дня; -способ организации получения учителем учебных заданий от учеников; -особенности получения индивидуальных консультаций для обучающихся с трудностями в понимании и усвоении учебного материала</t>
  </si>
  <si>
    <t>птематическое родительское собрание</t>
  </si>
  <si>
    <t>3.</t>
  </si>
  <si>
    <t>Спиридонов О.Л.</t>
  </si>
  <si>
    <t>10.10-10.40</t>
  </si>
  <si>
    <t>16:00-19:00</t>
  </si>
  <si>
    <t>Технология</t>
  </si>
  <si>
    <r>
      <t xml:space="preserve">Математика 
</t>
    </r>
    <r>
      <rPr>
        <i/>
        <sz val="10"/>
        <rFont val="Arial"/>
      </rPr>
      <t>Косаковская Марина Алексеевна</t>
    </r>
  </si>
  <si>
    <t>Общие приемы вычитания с переходом через десяток</t>
  </si>
  <si>
    <t>Изучить вводную часть уч с 80. Письменно № 2,3</t>
  </si>
  <si>
    <t xml:space="preserve">
психолонго-педагогические е коннсультаци: 
- планирования активностей для детей в период каникул;
-психолого-педагогического сопровождения детей с ОВЗ;
- подготовки к ЕГЭ.</t>
  </si>
  <si>
    <t>Почта В АСУ РСО; spiriridonov_oleg@mail.ru</t>
  </si>
  <si>
    <t>- особенности организации учебного дня;                                                                 - способ организации получения учителем учебных заданий от учеников;                           - особенности получения индивидуальных консультаций для обучающихся с трудностями в понимании и усвоении учебного материала.</t>
  </si>
  <si>
    <t>Сидорова С.В.</t>
  </si>
  <si>
    <t>15:00-19:00</t>
  </si>
  <si>
    <t>Музыка</t>
  </si>
  <si>
    <t>ЗАВТРАК 10.40-11.10</t>
  </si>
  <si>
    <t>Косаковская М.А.</t>
  </si>
  <si>
    <t>Начальные классы</t>
  </si>
  <si>
    <t xml:space="preserve">ЗАДАЧА ШКОЛЫ: Обеспечить максимальный охват обучающихся в период до 30 июня 2020 года программами (курсами) внеурочной деятельности, дополнительными общеобразовательными программами, а также мероприятиями программы воспитания и социализации_x000B_с применением дистанционных образовательных технологий
</t>
  </si>
  <si>
    <t>- особенности организации учебного дня;
- особенности организации работы по видеоурокам, направленным на изучение и повторение тем;
- способ организации получения учителем учебных заданий от учеников;
- особенности получения индивидуальных консультаций для обучающихся с трудностями в понимании и усвоении учебного материала.</t>
  </si>
  <si>
    <t>Чилимкина О.В.</t>
  </si>
  <si>
    <t>14:00-18:00</t>
  </si>
  <si>
    <t xml:space="preserve">ПЛАН МЕРОПРИЯТИЙ И АКТИВНОСТЕЙ по реализаци школьной программы воспитания и социализации и классных воспитательных пронграмм 2019-2020 уч. года 
на летний период 2020 годав ГБОУ СОШ №3 города Похвистнево </t>
  </si>
  <si>
    <t>Viber (родительская группа), телефон</t>
  </si>
  <si>
    <t>-особенности организации учебного дня;
-особенности работы на платформе РЕШ, Учи.ру
-особенности организации работы по видеоурокам</t>
  </si>
  <si>
    <t>4.</t>
  </si>
  <si>
    <t>№ п/п</t>
  </si>
  <si>
    <t>Арланова С.Е.</t>
  </si>
  <si>
    <t>11.10-11.40</t>
  </si>
  <si>
    <t>С помощью ЭОР</t>
  </si>
  <si>
    <t>Viber (родительская группа), телефон, электронная почта</t>
  </si>
  <si>
    <r>
      <t xml:space="preserve">Окружающий мир </t>
    </r>
    <r>
      <rPr>
        <i/>
        <sz val="10"/>
        <rFont val="Arial"/>
      </rPr>
      <t>Косаковская Марина Алексеевна</t>
    </r>
  </si>
  <si>
    <t>-особенности организации учебного дня;
-особенности работы на платформе РЕШ, Учи.ру
-особенности организации работы по видеоурокам</t>
  </si>
  <si>
    <t>Зачем строят самолёты?</t>
  </si>
  <si>
    <t>Рачкова Е.В.</t>
  </si>
  <si>
    <t>Наименование мероприятия / активности</t>
  </si>
  <si>
    <t>16.00-18.00</t>
  </si>
  <si>
    <t>Viber (родительская группа), телефон, электронная почта, АСУ РСО</t>
  </si>
  <si>
    <t>Батраева О.Е.</t>
  </si>
  <si>
    <r>
      <rPr>
        <b/>
        <sz val="10"/>
        <rFont val="Arial"/>
      </rPr>
      <t>2Б</t>
    </r>
    <r>
      <rPr>
        <sz val="10"/>
        <color rgb="FF000000"/>
        <rFont val="Arial"/>
      </rPr>
      <t xml:space="preserve"> (русский язык, литературное чтение, математика,окружающий мир, технология, изо, музыка;             </t>
    </r>
    <r>
      <rPr>
        <b/>
        <i/>
        <sz val="10"/>
        <rFont val="Arial"/>
      </rPr>
      <t>ВД</t>
    </r>
    <r>
      <rPr>
        <b/>
        <sz val="10"/>
        <rFont val="Arial"/>
      </rPr>
      <t xml:space="preserve"> </t>
    </r>
    <r>
      <rPr>
        <sz val="10"/>
        <color rgb="FF000000"/>
        <rFont val="Arial"/>
      </rPr>
      <t>("Край, в котором мы живём", "Мир, который мы построим", "Умники и умницы", "Путь к здоровью", Динамическая пауза))</t>
    </r>
  </si>
  <si>
    <t>Срок исполнения / дата проведения</t>
  </si>
  <si>
    <t>Категория участников</t>
  </si>
  <si>
    <t>Ответственный за проведение мероприятия / активности</t>
  </si>
  <si>
    <t>Какие дистанционные образовательные технологии планируются для проведения мероприятия / активности</t>
  </si>
  <si>
    <t>ПРИМЕЧАНИЕ</t>
  </si>
  <si>
    <t>Шелкаева А.А.</t>
  </si>
  <si>
    <t>14:00-17:00</t>
  </si>
  <si>
    <t>Начальные классы, английский язык</t>
  </si>
  <si>
    <t>Viber (родительская группа начальные классы+английский язык), телефон, АСУ РСО</t>
  </si>
  <si>
    <t>- особенности работы на платформе Учи.ру;
- особенности организации учебного дня;
- особенности организации работы по видеоурокам, направленным на изучение и повторение тем;
- способ организации получения учителем учебных заданий от учеников;
- особенности получения индивидуальных консультаций дляобучающихся с трудностями в понимании и усвоении учебного материала.</t>
  </si>
  <si>
    <t>Прохорова Т.С.</t>
  </si>
  <si>
    <t>Салтаева Н.Г.</t>
  </si>
  <si>
    <t>15.00-18.00</t>
  </si>
  <si>
    <t>Viber (родительская группа), телефон, АСУ РСО</t>
  </si>
  <si>
    <t>- особенности работы на платформе Яндекс учебник
- особенности выполнения домашнего задания учащимися;  особенности организации работы по видеоурокам, направленным на изучение и повторение тем; 
- о способе передачи выполненного задания  учителю;</t>
  </si>
  <si>
    <t>Левкина Т.Н.</t>
  </si>
  <si>
    <t xml:space="preserve">10:00-12:00, 16:00-18:00 </t>
  </si>
  <si>
    <t>5.</t>
  </si>
  <si>
    <t>12.00-12.30</t>
  </si>
  <si>
    <t>Cамостоятельная работа</t>
  </si>
  <si>
    <t>Николаева Л.А.</t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</si>
  <si>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</si>
  <si>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t xml:space="preserve">09:00-12:00, 16:00-19:00 </t>
  </si>
  <si>
    <t>Комплекс ОРУ №1. Высокий старт.</t>
  </si>
  <si>
    <t>АСУ РСО. Выполнить самостоятельно комплекс ОРУ №1. В прикрепленном файле ознакомиться с техникой высокого старта.</t>
  </si>
  <si>
    <t>-особенности работы на платформе РЭШ, Яндек. Учебник; -особенности выполнения домашнего задания учащимися;- о способе передачи выполненного задания учителю</t>
  </si>
  <si>
    <t>Прокофьева Т.А.</t>
  </si>
  <si>
    <t>09:00-12:00, 18:00-20:00</t>
  </si>
  <si>
    <t>особенности работы на платформе Яндекс учебник, особенности выполнения домашнего задания, о способе передачи выполненного задания учителю</t>
  </si>
  <si>
    <t>6.</t>
  </si>
  <si>
    <t>12.40-13.10</t>
  </si>
  <si>
    <r>
      <rPr>
        <b/>
        <sz val="10"/>
        <color rgb="FF9900FF"/>
        <rFont val="Arial"/>
      </rPr>
      <t>ВД "Край, в котором мы живем"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Косаковская Марина Алексеевна</t>
    </r>
  </si>
  <si>
    <t>Природа нашего края</t>
  </si>
  <si>
    <t>Назарова М.В.</t>
  </si>
  <si>
    <t xml:space="preserve"> Реализация программы воспитания и социализации
 (духовно-нравственное развитие и воспитание обучающихся, социализация и профориентация, формирование экологической культуры, культуры ЗОЖ и безопасного образа жизни)</t>
  </si>
  <si>
    <t>класс</t>
  </si>
  <si>
    <t>Вн.деят. "Азбука нравственности" , "Волшебный мир сказки", "Куклы из бабушкиного сундука"</t>
  </si>
  <si>
    <t>ФИО, классный руководитель</t>
  </si>
  <si>
    <t>Почта в АСУ РСО,  kurkina-66@mail.ru</t>
  </si>
  <si>
    <t xml:space="preserve">- особенности организации учебного дня;
- особенности организации работы по видеоурокам, направленным на изучение и повторение тем;
- способ организации получения учителем учебных заданий от учеников;
</t>
  </si>
  <si>
    <r>
      <rPr>
        <sz val="10"/>
        <color rgb="FFFF0000"/>
        <rFont val="Arial"/>
      </rPr>
      <t>Образовательные технологии</t>
    </r>
    <r>
      <rPr>
        <sz val="10"/>
        <color rgb="FF000000"/>
        <rFont val="Arial"/>
      </rPr>
      <t xml:space="preserve"> 
(</t>
    </r>
    <r>
      <rPr>
        <i/>
        <sz val="10"/>
        <color rgb="FF6AA84F"/>
        <rFont val="Arial"/>
      </rPr>
      <t>ФОРМЫ</t>
    </r>
    <r>
      <rPr>
        <sz val="10"/>
        <color rgb="FF000000"/>
        <rFont val="Arial"/>
      </rPr>
      <t xml:space="preserve"> проведения дистанционного занятия) :
</t>
    </r>
    <r>
      <rPr>
        <sz val="10"/>
        <color rgb="FF9900FF"/>
        <rFont val="Arial"/>
      </rPr>
      <t>мастер-классы,  развивающие занятия, консультации,   тренировки, тематические классные часы,
конференции,  участие в конкурсах, другие активности в режиме онлайн</t>
    </r>
    <r>
      <rPr>
        <sz val="10"/>
        <color rgb="FF000000"/>
        <rFont val="Arial"/>
      </rPr>
      <t xml:space="preserve">
</t>
    </r>
  </si>
  <si>
    <t>Павлов А.А.</t>
  </si>
  <si>
    <t>13.00-15.00</t>
  </si>
  <si>
    <t>https://yandex.ru/video/search?text=природа%20самарской%20области%201%20класс%20фильм&amp;path=wizard&amp;parent-reqid=1589195485608050-755371643179291254700131-production-app-host-man-web-yp-134&amp;filmId=6317404687761964733</t>
  </si>
  <si>
    <t>История, обществознание, ОБЖ</t>
  </si>
  <si>
    <t>Почта в АСУ РСО, телефон, VK</t>
  </si>
  <si>
    <t>Абрамов С.А.</t>
  </si>
  <si>
    <t>Физическая культура</t>
  </si>
  <si>
    <t>Почта в АСУ РСО.телефон.</t>
  </si>
  <si>
    <t>Михайлов С.Э.</t>
  </si>
  <si>
    <t>Никифоров А.М.</t>
  </si>
  <si>
    <t>9.00-16.00</t>
  </si>
  <si>
    <t>Физическая культура 1, 3, 4 кл.</t>
  </si>
  <si>
    <t>Почта в АСУ РСО, телефон, Viber, nikan_00@mail.ru</t>
  </si>
  <si>
    <t>7.</t>
  </si>
  <si>
    <t>13.20-13.50</t>
  </si>
  <si>
    <t>С помощью ЭОР
Самостоятельно</t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</si>
  <si>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</si>
  <si>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t>Ритмические упражнения</t>
  </si>
  <si>
    <r>
      <t xml:space="preserve">РЕСУРСЫ СМИ
</t>
    </r>
    <r>
      <rPr>
        <sz val="10"/>
        <color rgb="FF000000"/>
        <rFont val="Arial"/>
      </rPr>
      <t>О</t>
    </r>
    <r>
      <rPr>
        <sz val="10"/>
        <color rgb="FF9900FF"/>
        <rFont val="Arial"/>
      </rPr>
      <t>бразовательные и научно-популярные передачи, фильмы и интервью на радио и телевидении, эфиры образовательного канала «Моя школа online</t>
    </r>
    <r>
      <rPr>
        <sz val="10"/>
        <color rgb="FF000000"/>
        <rFont val="Arial"/>
      </rPr>
      <t xml:space="preserve">»
</t>
    </r>
    <r>
      <rPr>
        <sz val="10"/>
        <color rgb="FF000000"/>
        <rFont val="Arial"/>
      </rPr>
      <t xml:space="preserve">Печатные материалы
</t>
    </r>
    <r>
      <rPr>
        <sz val="10"/>
        <color rgb="FF9900FF"/>
        <rFont val="Arial"/>
      </rPr>
      <t>Сборники предметных и междисциплинарных задач, 
демонстрационные варианты олимпиадных и 
диагностических заданий, печатные учебные издания</t>
    </r>
    <r>
      <rPr>
        <sz val="10"/>
        <color rgb="FF000000"/>
        <rFont val="Arial"/>
      </rPr>
      <t xml:space="preserve">
</t>
    </r>
    <r>
      <rPr>
        <sz val="10"/>
        <color rgb="FF000000"/>
        <rFont val="Arial"/>
      </rPr>
      <t xml:space="preserve">
</t>
    </r>
  </si>
  <si>
    <t>СРЕДА. 13 мая</t>
  </si>
  <si>
    <r>
      <t xml:space="preserve">Литературное чтение </t>
    </r>
    <r>
      <rPr>
        <i/>
        <sz val="10"/>
        <rFont val="Arial"/>
      </rPr>
      <t>Косаковская Марина Алексеевна</t>
    </r>
  </si>
  <si>
    <t xml:space="preserve">Р. Сеф «Совет». В. Берестов «В магазине игрушек». И. Пивоварова «Вежливый ослик». А. Барто «Вот так защитник». </t>
  </si>
  <si>
    <r>
      <t xml:space="preserve">Русский язык 
</t>
    </r>
    <r>
      <rPr>
        <i/>
        <sz val="10"/>
        <rFont val="Arial"/>
      </rPr>
      <t>Косаковская Марина Алексеевна</t>
    </r>
  </si>
  <si>
    <t>Расписание занятий 1Б класса</t>
  </si>
  <si>
    <t>Перенос слов с мягким знаком</t>
  </si>
  <si>
    <t>уч с 89 упр 5,6,7</t>
  </si>
  <si>
    <t>ВТОРНИК. 12 мая</t>
  </si>
  <si>
    <r>
      <t xml:space="preserve">Математика 
</t>
    </r>
    <r>
      <rPr>
        <i/>
        <sz val="10"/>
        <rFont val="Arial"/>
      </rPr>
      <t>Косаковская Марина Алексеевна</t>
    </r>
  </si>
  <si>
    <t>Вычитание вида: 11 - □</t>
  </si>
  <si>
    <t>Самостоятельная работа</t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</si>
  <si>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</si>
  <si>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t>Комплекс ОРУ №1. Обучение технике бега на 30 м. с высокого старта.</t>
  </si>
  <si>
    <t>М. Пляцковский «Сердитый дог Буль», Ю. Энтин «Про дружбу».</t>
  </si>
  <si>
    <r>
      <rPr>
        <b/>
        <sz val="10"/>
        <rFont val="Arial"/>
      </rPr>
      <t>Литературное чтение 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</si>
  <si>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Р. Сеф «Совет». В. Берестов «В магазине игрушек».</t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</si>
  <si>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</si>
  <si>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</si>
  <si>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Восстановление текста с нарушенным порядком предложений.</t>
  </si>
  <si>
    <t xml:space="preserve"> помощью ЭОР</t>
  </si>
  <si>
    <r>
      <t xml:space="preserve">Музыка 
</t>
    </r>
    <r>
      <rPr>
        <i/>
        <sz val="10"/>
        <rFont val="Arial"/>
      </rPr>
      <t>Косаковская Марина Алексеевна</t>
    </r>
  </si>
  <si>
    <t>Музыка в цирке</t>
  </si>
  <si>
    <t>https://yandex.ru/video/search?text=видео%20урок%20музыка%20в%20цирке%201%20класс%20критская&amp;path=wizard&amp;parent-reqid=1589268997128890-741951202921542357100299-production-app-host-sas-web-yp-227&amp;filmId=1045685808543507037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</si>
  <si>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</si>
  <si>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Вычитание вида: 12 - □</t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</si>
  <si>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</si>
  <si>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t>Комплекс ОРУ №1. Ведение мяча.</t>
  </si>
  <si>
    <t>АСУ РСО. Выполнить самостоятельно комплекс ОРУ №1. Выполнить ведение мяча на месте и в движении.</t>
  </si>
  <si>
    <t>ЧЕТВЕРГ. 14 мая</t>
  </si>
  <si>
    <t xml:space="preserve">Самостоятельная работа </t>
  </si>
  <si>
    <r>
      <rPr>
        <b/>
        <sz val="10"/>
        <rFont val="Arial"/>
      </rPr>
      <t>Окружающий мир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</si>
  <si>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Игра "Лабиринт"</t>
  </si>
  <si>
    <t>Просмотреть задание (вайбер).</t>
  </si>
  <si>
    <r>
      <t xml:space="preserve">Литературное чтение </t>
    </r>
    <r>
      <rPr>
        <i/>
        <sz val="10"/>
        <rFont val="Arial"/>
      </rPr>
      <t>Косаковская Марина Алексеевна</t>
    </r>
  </si>
  <si>
    <t>Я. Аким «Моя родня». С. Маршак  «Хороший день».</t>
  </si>
  <si>
    <r>
      <rPr>
        <b/>
        <sz val="10"/>
        <color rgb="FF9900FF"/>
        <rFont val="Arial"/>
      </rPr>
      <t>ВД "Умники и умницы" (ч/н)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</si>
  <si>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 xml:space="preserve">Игра "Лабиринт". </t>
  </si>
  <si>
    <r>
      <t xml:space="preserve">Русский язык 
</t>
    </r>
    <r>
      <rPr>
        <i/>
        <sz val="10"/>
        <rFont val="Arial"/>
      </rPr>
      <t>Косаковская Марина Алексеевна</t>
    </r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</si>
  <si>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</si>
  <si>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t>Комплекс ОРУ №1. Ведение мяча</t>
  </si>
  <si>
    <r>
      <t xml:space="preserve">Математика 
</t>
    </r>
    <r>
      <rPr>
        <i/>
        <sz val="10"/>
        <rFont val="Arial"/>
      </rPr>
      <t>Косаковская Марина Алексеевна</t>
    </r>
  </si>
  <si>
    <t>не завдано</t>
  </si>
  <si>
    <r>
      <rPr>
        <b/>
        <sz val="10"/>
        <rFont val="Arial"/>
      </rPr>
      <t>Литературное чтение 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</si>
  <si>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Р. Сеф «Совет». В. Берестов «В магазине игрушек». И. Пивоварова «Вежливый ослик». А. Барто «Вот так защитник».</t>
  </si>
  <si>
    <r>
      <t xml:space="preserve">Технология 
</t>
    </r>
    <r>
      <rPr>
        <i/>
        <sz val="10"/>
        <rFont val="Arial"/>
      </rPr>
      <t>Косаковская Марина Алексеевна</t>
    </r>
  </si>
  <si>
    <t>Важные номера телефонов</t>
  </si>
  <si>
    <t>https://yandex.ru/video/search?text=видеоурок%20технология%201%20класс%20важные%20телефонные%20номера&amp;path=wizard&amp;parent-reqid=1589440162845318-200638151637691463600291-production-app-host-man-web-yp-46&amp;filmId=13851962575439475517</t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</si>
  <si>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</si>
  <si>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t>Комплекс ОРУ №1. Метание мяча.</t>
  </si>
  <si>
    <t>АСУ РСО. Выполнить самостоятельно комплекс ОРУ №1. В прикрепленном файле ознакомиться с техникой метания мяча.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</si>
  <si>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</si>
  <si>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Звонкие и глухие согласные звуки на конце слова.</t>
  </si>
  <si>
    <r>
      <t xml:space="preserve">Русский язык 
</t>
    </r>
    <r>
      <rPr>
        <i/>
        <sz val="10"/>
        <rFont val="Arial"/>
      </rPr>
      <t>Косаковская Марина Алексеевна</t>
    </r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</si>
  <si>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</si>
  <si>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Вычитание вида: 13 - □</t>
  </si>
  <si>
    <r>
      <t xml:space="preserve">ВД "Умники и умницы" 
</t>
    </r>
    <r>
      <rPr>
        <i/>
        <sz val="10"/>
        <color rgb="FF000000"/>
        <rFont val="Arial"/>
      </rPr>
      <t>Косаковская Марина Алексеевна</t>
    </r>
  </si>
  <si>
    <t>Конкурс " Расшифруй ребусы"</t>
  </si>
  <si>
    <t>https://infourok.ru/zanyatie-26-umniki-i-umnicy-1-klass-4112425.html</t>
  </si>
  <si>
    <t xml:space="preserve">С помощью ЭОР </t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</si>
  <si>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</si>
  <si>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t>Комплекс ОРУ №4.Ведение мяча.</t>
  </si>
  <si>
    <t>АСУ РСО. Выполнить самостоятельно комплекс ОРУ №4. Выполнить ведение мяча на месте и в движении.</t>
  </si>
  <si>
    <r>
      <t xml:space="preserve">ВД "Ритмика"
</t>
    </r>
    <r>
      <rPr>
        <i/>
        <sz val="10"/>
        <color rgb="FF000000"/>
        <rFont val="Arial"/>
      </rPr>
      <t>Сидорова С.В.</t>
    </r>
  </si>
  <si>
    <t>Гимнастика Parter</t>
  </si>
  <si>
    <r>
      <t xml:space="preserve">ВД "Мир, который мы построим" 
</t>
    </r>
    <r>
      <rPr>
        <i/>
        <sz val="10"/>
        <color rgb="FF000000"/>
        <rFont val="Arial"/>
      </rPr>
      <t>Косаковская Марина Алексеевна</t>
    </r>
  </si>
  <si>
    <t>Все умеем делать сами</t>
  </si>
  <si>
    <t>Нарисовать рисунок по теме "Самарское знамя"</t>
  </si>
  <si>
    <t>ПЯТНИЦА. 15 мая</t>
  </si>
  <si>
    <r>
      <rPr>
        <sz val="10"/>
        <color rgb="FF00000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Чилимкина Ольга Владимировна</t>
    </r>
  </si>
  <si>
    <t>Произношение парного по глухости – звонкости согласного звука на конце слова и его обозначение буквой на письме.</t>
  </si>
  <si>
    <r>
      <t xml:space="preserve">ИЗО
</t>
    </r>
    <r>
      <rPr>
        <i/>
        <sz val="10"/>
        <rFont val="Arial"/>
      </rPr>
      <t>Косаковская Марина Алексеевна</t>
    </r>
  </si>
  <si>
    <t>Разноцветные жуки</t>
  </si>
  <si>
    <t>https://yandex.ru/video/запрос/сериал/жуки/1-серия/?text=видео%20урок%20по%20изо%201%20класс%20разноцветные%20жуки&amp;path=wizard&amp;parent-reqid=1589454363706329-1727794567874149563400243-prestable-app-host-sas-web-yp-177&amp;autoplay=1&amp;filmId=5676216586996384914</t>
  </si>
  <si>
    <r>
      <t xml:space="preserve">Русский язык 
</t>
    </r>
    <r>
      <rPr>
        <i/>
        <sz val="10"/>
        <rFont val="Arial"/>
      </rPr>
      <t>Косаковская Марина Алексеевна</t>
    </r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</si>
  <si>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</si>
  <si>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Вычитание вида: 14 - □</t>
  </si>
  <si>
    <t>Учебник с. 85 №1 (1-3 столбик), №3-выполнить письменно в тетради</t>
  </si>
  <si>
    <r>
      <t xml:space="preserve">ИЗО 
</t>
    </r>
    <r>
      <rPr>
        <i/>
        <sz val="10"/>
        <rFont val="Arial"/>
      </rPr>
      <t>Чилимкина Ольга Владимировна</t>
    </r>
  </si>
  <si>
    <t>Времена года</t>
  </si>
  <si>
    <t>Просмотреть презентацию (вайбер). Выполнить рисунок "Времена года".</t>
  </si>
  <si>
    <r>
      <t xml:space="preserve">Окружающий мир </t>
    </r>
    <r>
      <rPr>
        <i/>
        <sz val="10"/>
        <rFont val="Arial"/>
      </rPr>
      <t>Косаковская Марина Алексеевна</t>
    </r>
  </si>
  <si>
    <t>Почему в поезде и автомобиле нужно соблюдать правила безопасности</t>
  </si>
  <si>
    <t>Уч с 68-69 прочитать и ответить на вопросы. Выполнить заданя в р. т</t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</si>
  <si>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</si>
  <si>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t>Комплекс ОРУ №1. Прыжок в длину с места.</t>
  </si>
  <si>
    <t>АСУ РСО. Выполнить самостоятельно комплекс ОРУ №1. Самостоятельно выполнить 2-3 прыжка в длину с места.</t>
  </si>
  <si>
    <r>
      <rPr>
        <sz val="10"/>
        <color rgb="FF000000"/>
        <rFont val="Arial"/>
      </rPr>
      <t>Музыка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Чилимкина Ольга Владимировна</t>
    </r>
  </si>
  <si>
    <t>Опера-сказка.</t>
  </si>
  <si>
    <r>
      <t xml:space="preserve">Физкультура 
</t>
    </r>
    <r>
      <rPr>
        <i/>
        <sz val="10"/>
        <rFont val="Arial"/>
      </rPr>
      <t>Никифоров А.М.</t>
    </r>
  </si>
  <si>
    <r>
      <t xml:space="preserve">Музыка 
</t>
    </r>
    <r>
      <rPr>
        <i/>
        <sz val="10"/>
        <rFont val="Arial"/>
      </rPr>
      <t>Косаковская Марина Алексеевна</t>
    </r>
  </si>
  <si>
    <r>
      <t xml:space="preserve">ВД "Ритмика"
</t>
    </r>
    <r>
      <rPr>
        <i/>
        <sz val="10"/>
        <color rgb="FF000000"/>
        <rFont val="Arial"/>
      </rPr>
      <t>Сидорова С.В.</t>
    </r>
  </si>
  <si>
    <t>Танцевальные игры для развития музыкальности и слуха</t>
  </si>
  <si>
    <t>Дом, который звучит</t>
  </si>
  <si>
    <t>https://yandex.ru/video/search?text=видеоурок%20музыка%201%20класс%20дом%20который%20звучит&amp;path=wizard&amp;parent-reqid=1589455998842210-1498743289820242534300133-prestable-app-host-sas-web-yp-201&amp;filmId=3429204135799706354</t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</si>
  <si>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</si>
  <si>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r>
      <rPr>
        <sz val="10"/>
        <color rgb="FF9900FF"/>
        <rFont val="Arial"/>
      </rPr>
      <t>ВД "Азбука здоровья и безопасности" (ч/н)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Косаковская Марина Алексеевна</t>
    </r>
  </si>
  <si>
    <t>Настроение в школе и после школы</t>
  </si>
  <si>
    <t>https://yandex.ru/video/search?text=настроение%20в%20школе%20и%20дома%20презентация%20для%20начальной%20школы&amp;path=wizard&amp;parent-reqid=1589514808486665-934342433743076090000247-production-app-host-man-web-yp-12&amp;filmId=14008669577135976037</t>
  </si>
  <si>
    <r>
      <rPr>
        <b/>
        <sz val="10"/>
        <rFont val="Arial"/>
      </rPr>
      <t>Литературное чтение 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</si>
  <si>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Я. Аким «Моя родня». С. Маршак 
 «Хороший день».</t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</si>
  <si>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</si>
  <si>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t>СУББОТА. 16 мая</t>
  </si>
  <si>
    <r>
      <rPr>
        <sz val="10"/>
        <color rgb="FF00000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Чилимкина Ольга Владимировна</t>
    </r>
  </si>
  <si>
    <t>Особенности проверяемых и проверочных слов. Тема: «Звонкие и глухие согласные звуки на конце слова».</t>
  </si>
  <si>
    <t xml:space="preserve">Учебник с.100 упр. 13,14,16 выполнить письменно в тетради. </t>
  </si>
  <si>
    <r>
      <t xml:space="preserve">Литературное чтение </t>
    </r>
    <r>
      <rPr>
        <i/>
        <sz val="10"/>
        <rFont val="Arial"/>
      </rPr>
      <t>Косаковская Марина Алексеевна</t>
    </r>
  </si>
  <si>
    <t>с.48-49 выразительное чтение, ответить на вопросы</t>
  </si>
  <si>
    <r>
      <rPr>
        <b/>
        <sz val="10"/>
        <rFont val="Arial"/>
      </rPr>
      <t>Окружающий мир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</si>
  <si>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Почему в автомобиле и поезде нужно соблюдать правила безопасности?</t>
  </si>
  <si>
    <r>
      <t xml:space="preserve">Русский язык 
</t>
    </r>
    <r>
      <rPr>
        <i/>
        <sz val="10"/>
        <rFont val="Arial"/>
      </rPr>
      <t>Косаковская Марина Алексеевна</t>
    </r>
  </si>
  <si>
    <t>Выполнить упражнения из учебника на с.100 упр.13 (письм.), выполнить в РТ с.50 и на с.51 только задание 7</t>
  </si>
  <si>
    <r>
      <t xml:space="preserve">Математика 
</t>
    </r>
    <r>
      <rPr>
        <i/>
        <sz val="10"/>
        <rFont val="Arial"/>
      </rPr>
      <t>Косаковская Марина Алексеевна</t>
    </r>
  </si>
  <si>
    <t>Способы общения.</t>
  </si>
  <si>
    <t>Просмотреть презенацию (вайбер). Выполнить композицию.</t>
  </si>
  <si>
    <r>
      <t xml:space="preserve">Технология 
</t>
    </r>
    <r>
      <rPr>
        <i/>
        <sz val="10"/>
        <rFont val="Arial"/>
      </rPr>
      <t>Чилимкина Ольга Владимировна</t>
    </r>
  </si>
  <si>
    <t>Полеты человека</t>
  </si>
  <si>
    <r>
      <t xml:space="preserve">Технология 
</t>
    </r>
    <r>
      <rPr>
        <i/>
        <sz val="10"/>
        <rFont val="Arial"/>
      </rPr>
      <t>Косаковская Марина Алексеевна</t>
    </r>
  </si>
  <si>
    <t>Практическая работа . Посадка лука</t>
  </si>
  <si>
    <t>https://yandex.ru/video/search?text=видео%20урок%20технология%201%20класс%20практическая%20работа%20посадка%20лука&amp;path=wizard&amp;parent-reqid=1589520613241470-1725371081943367678700295-production-app-host-man-web-yp-264&amp;filmId=8258902435459962203</t>
  </si>
  <si>
    <r>
      <t xml:space="preserve">ВД "Край, в котором мы живем" 
</t>
    </r>
    <r>
      <rPr>
        <i/>
        <sz val="10"/>
        <color rgb="FF000000"/>
        <rFont val="Arial"/>
      </rPr>
      <t>Чилимкина Ольга Владимировна</t>
    </r>
  </si>
  <si>
    <t>Плохо одному. Правда и ложь.</t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</si>
  <si>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</si>
  <si>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r>
      <t xml:space="preserve">Окружающий мир </t>
    </r>
    <r>
      <rPr>
        <i/>
        <sz val="10"/>
        <rFont val="Arial"/>
      </rPr>
      <t>Косаковская Марина Алексеевна</t>
    </r>
  </si>
  <si>
    <t>Почему на корабле и в самолете нужно соблюдать правилабезопасности</t>
  </si>
  <si>
    <t>Изучить материал уч с 70-71, ответить на вопросы. Выполнить задания в р т</t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</si>
  <si>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</si>
  <si>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t>Прохлопывание ритмического рисунка прозвучавшей мелодии</t>
  </si>
  <si>
    <t>Расписание занятий 1В класса</t>
  </si>
  <si>
    <t xml:space="preserve">ВТОРНИК. 12 МАЯ </t>
  </si>
  <si>
    <r>
      <rPr>
        <sz val="10"/>
        <color rgb="FF00000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Чилимкина Ольга Владимировна</t>
    </r>
  </si>
  <si>
    <r>
      <t xml:space="preserve">ВД "Умники и умницы" 
</t>
    </r>
    <r>
      <rPr>
        <i/>
        <sz val="10"/>
        <color rgb="FF000000"/>
        <rFont val="Arial"/>
      </rPr>
      <t>Косаковская Марина Алексеевна</t>
    </r>
  </si>
  <si>
    <t>РТ с. 49 упр. 4, с.50 упр.5,с.52 упр.9.</t>
  </si>
  <si>
    <t>https://grif.ua/files/images/09_2012/1348404021.jpg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</si>
  <si>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</si>
  <si>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Вычитание вида: 15 - □</t>
  </si>
  <si>
    <t>Учебник с.86 № 1-выполнить письменно в тетради, №5-выполнить устно.</t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</si>
  <si>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
Евгеньевна</t>
    </r>
  </si>
  <si>
    <r>
      <rPr>
        <b/>
        <sz val="10"/>
        <color rgb="FF9900FF"/>
        <rFont val="Arial"/>
      </rPr>
      <t>ВД "Край, в котором мы живем"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Косаковская Марина Алексеевна</t>
    </r>
  </si>
  <si>
    <t>https://yandex.ru/video/search?text=природа%20похвистневского%20района&amp;path=wizard&amp;parent-reqid=1589521192213407-773925756341305955800303-prestable-app-host-sas-web-yp-122&amp;filmId=7755651085422243738</t>
  </si>
  <si>
    <r>
      <t xml:space="preserve">ИЗО 
</t>
    </r>
    <r>
      <rPr>
        <i/>
        <sz val="10"/>
        <rFont val="Arial"/>
      </rPr>
      <t>Чилимкина Ольга Владимировна</t>
    </r>
  </si>
  <si>
    <t>Здравствуй, лето!(обобщение темы)</t>
  </si>
  <si>
    <t>Просмотреть презентацию (вайбер). Выполнить рисунок на тему "Здравствуй, лето!".</t>
  </si>
  <si>
    <t>С помощью ЭОР/ самостоятельная работа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</si>
  <si>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
Евгеньевна</t>
    </r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</si>
  <si>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</si>
  <si>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t xml:space="preserve">Комплекс ОРУ №1. </t>
  </si>
  <si>
    <t xml:space="preserve">АСУ РСО. Выполнить самостоятельно комплекс ОРУ №1. 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</si>
  <si>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
Евгеньевна</t>
    </r>
  </si>
  <si>
    <r>
      <t xml:space="preserve">ВД "Ритмика"
</t>
    </r>
    <r>
      <rPr>
        <i/>
        <sz val="10"/>
        <color rgb="FF000000"/>
        <rFont val="Arial"/>
      </rPr>
      <t>Сидорова С.В.</t>
    </r>
  </si>
  <si>
    <t>С помощьюЭОР/ самостоятельная работа</t>
  </si>
  <si>
    <r>
      <rPr>
        <b/>
        <sz val="10"/>
        <rFont val="Arial"/>
      </rPr>
      <t>Окружающий мир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
Евгеньевна</t>
    </r>
  </si>
  <si>
    <t>Зачем строят корабли?</t>
  </si>
  <si>
    <r>
      <rPr>
        <b/>
        <sz val="10"/>
        <rFont val="Arial"/>
      </rPr>
      <t>Музыка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
Евгеньевна</t>
    </r>
  </si>
  <si>
    <t xml:space="preserve">6. </t>
  </si>
  <si>
    <t xml:space="preserve">12.40-13.10
</t>
  </si>
  <si>
    <r>
      <rPr>
        <b/>
        <sz val="10"/>
        <color rgb="FF9900FF"/>
        <rFont val="Arial"/>
      </rPr>
      <t>ВД "Спортивные игры"</t>
    </r>
    <r>
      <rPr>
        <sz val="10"/>
        <color rgb="FF9900FF"/>
        <rFont val="Arial"/>
      </rPr>
      <t xml:space="preserve">
</t>
    </r>
    <r>
      <rPr>
        <i/>
        <sz val="10"/>
        <rFont val="Arial"/>
      </rPr>
      <t>Никифоров Андрей Михайлович</t>
    </r>
  </si>
  <si>
    <t>Комплекс ОРУ №4. Прыжок в длину с места.</t>
  </si>
  <si>
    <t>АСУ РСО. Выполнить самостоятельно комплекс ОРУ №4. Выполнить 3-4 прыжка в длину на результат.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</si>
  <si>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 Евгеньевна</t>
    </r>
  </si>
  <si>
    <t>ВТОРНИК. 12 МАЯ</t>
  </si>
  <si>
    <t>С помощью ЭОР/ Самостоятельная работа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</si>
  <si>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 Евгеньевна</t>
    </r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</si>
  <si>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</si>
  <si>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r>
      <rPr>
        <b/>
        <sz val="10"/>
        <rFont val="Arial"/>
      </rPr>
      <t>Литературное чтение 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</si>
  <si>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</si>
  <si>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r>
      <rPr>
        <b/>
        <sz val="10"/>
        <rFont val="Arial"/>
      </rPr>
      <t>Физкультура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Никифоров Андрей Михайлович</t>
    </r>
  </si>
  <si>
    <t>АСУ РСО. Выполнить самостоятельно комплекс ОРУ №4. В прикрепленном файле ознакомиться с техникой метания мяча.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</si>
  <si>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</si>
  <si>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 Евгеньевна</t>
    </r>
  </si>
  <si>
    <r>
      <rPr>
        <b/>
        <sz val="10"/>
        <rFont val="Arial"/>
      </rPr>
      <t>Окружающий мир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</si>
  <si>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r>
      <rPr>
        <b/>
        <sz val="10"/>
        <rFont val="Arial"/>
      </rPr>
      <t xml:space="preserve">Физкультура
</t>
    </r>
    <r>
      <rPr>
        <i/>
        <sz val="10"/>
        <rFont val="Arial"/>
      </rPr>
      <t>Никифоров Андрей Михайлович</t>
    </r>
  </si>
  <si>
    <r>
      <rPr>
        <b/>
        <sz val="10"/>
        <color rgb="FF9900FF"/>
        <rFont val="Arial"/>
      </rPr>
      <t>ВД "Умники и умницы" (ч/н)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</si>
  <si>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r>
      <rPr>
        <b/>
        <sz val="10"/>
        <color rgb="FF9900FF"/>
        <rFont val="Arial"/>
      </rPr>
      <t>ВД "Ритмика"</t>
    </r>
    <r>
      <rPr>
        <sz val="10"/>
        <color rgb="FF000000"/>
        <rFont val="Arial"/>
      </rPr>
      <t xml:space="preserve">
Сидорова С.В.</t>
    </r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</si>
  <si>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</si>
  <si>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t>Понятие размер. Музыкальная фраза, длительность в музыке и танце.</t>
  </si>
  <si>
    <t>СРЕДА. 13 МАЯ</t>
  </si>
  <si>
    <r>
      <rPr>
        <b/>
        <sz val="10"/>
        <rFont val="Arial"/>
      </rPr>
      <t>Литературное чтение 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</si>
  <si>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</si>
  <si>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t>ЧЕТВЕРГ. 14 МАЯ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</si>
  <si>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</si>
  <si>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 Евгеньевна</t>
    </r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</si>
  <si>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</si>
  <si>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Учебник с.84 №1 (1-2 столбик), №2-выполнить письменно в тетради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</si>
  <si>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Арланова Светлана Евгеньевна</t>
    </r>
  </si>
  <si>
    <r>
      <t xml:space="preserve">ВД "Ритмика"
</t>
    </r>
    <r>
      <rPr>
        <i/>
        <sz val="10"/>
        <color rgb="FF000000"/>
        <rFont val="Arial"/>
      </rPr>
      <t>Сидорова С.В.</t>
    </r>
  </si>
  <si>
    <r>
      <rPr>
        <sz val="10"/>
        <color rgb="FF00000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Чилимкина Ольга Владимировна</t>
    </r>
  </si>
  <si>
    <r>
      <rPr>
        <b/>
        <sz val="10"/>
        <rFont val="Arial"/>
      </rPr>
      <t xml:space="preserve">Физкультура
</t>
    </r>
    <r>
      <rPr>
        <i/>
        <sz val="10"/>
        <rFont val="Arial"/>
      </rPr>
      <t>Никифоров Андрей Михайлович</t>
    </r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</si>
  <si>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</si>
  <si>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r>
      <t xml:space="preserve">ИЗО 
</t>
    </r>
    <r>
      <rPr>
        <i/>
        <sz val="10"/>
        <rFont val="Arial"/>
      </rPr>
      <t>Чилимкина Ольга Владимировна</t>
    </r>
  </si>
  <si>
    <t>С помощью ЭОР/ самостотельная работа</t>
  </si>
  <si>
    <r>
      <rPr>
        <b/>
        <sz val="10"/>
        <rFont val="Arial"/>
      </rPr>
      <t>ИЗО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 Евгеньевна</t>
    </r>
  </si>
  <si>
    <t>Времена года.</t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</si>
  <si>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</si>
  <si>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r>
      <rPr>
        <sz val="10"/>
        <color rgb="FF000000"/>
        <rFont val="Arial"/>
      </rPr>
      <t>Музыка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Чилимкина Ольга Владимировна</t>
    </r>
  </si>
  <si>
    <r>
      <rPr>
        <b/>
        <sz val="10"/>
        <color rgb="FF9900FF"/>
        <rFont val="Arial"/>
      </rPr>
      <t>ВД "Ритмика"</t>
    </r>
    <r>
      <rPr>
        <sz val="10"/>
        <color rgb="FF000000"/>
        <rFont val="Arial"/>
      </rPr>
      <t xml:space="preserve">
Сидорова С.В.</t>
    </r>
  </si>
  <si>
    <r>
      <t xml:space="preserve">ВД "Ритмика"
</t>
    </r>
    <r>
      <rPr>
        <i/>
        <sz val="10"/>
        <color rgb="FF000000"/>
        <rFont val="Arial"/>
      </rPr>
      <t>Сидорова С.В.</t>
    </r>
  </si>
  <si>
    <t>ПЯТНИЦА. 15 МАЯ</t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</si>
  <si>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</si>
  <si>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r>
      <rPr>
        <b/>
        <sz val="10"/>
        <rFont val="Arial"/>
      </rPr>
      <t>Литературное чтение 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</si>
  <si>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Арланова Светлана Евгеньевна</t>
    </r>
  </si>
  <si>
    <r>
      <rPr>
        <sz val="10"/>
        <color rgb="FF00000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Чилимкина Ольга Владимировна</t>
    </r>
  </si>
  <si>
    <r>
      <rPr>
        <b/>
        <sz val="10"/>
        <rFont val="Arial"/>
      </rPr>
      <t>Окружающий мир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</si>
  <si>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Арланова Светлана Евгеньевна</t>
    </r>
  </si>
  <si>
    <r>
      <rPr>
        <b/>
        <sz val="10"/>
        <rFont val="Arial"/>
      </rPr>
      <t xml:space="preserve">Окружающий мир
</t>
    </r>
    <r>
      <rPr>
        <i/>
        <sz val="10"/>
        <rFont val="Arial"/>
      </rPr>
      <t>Арланова Светлана Евгеньевна</t>
    </r>
  </si>
  <si>
    <r>
      <t xml:space="preserve">Технология 
</t>
    </r>
    <r>
      <rPr>
        <i/>
        <sz val="10"/>
        <rFont val="Arial"/>
      </rPr>
      <t>Чилимкина Ольга Владимировна</t>
    </r>
  </si>
  <si>
    <r>
      <t xml:space="preserve">ВД "Край, в котором мы живем" 
</t>
    </r>
    <r>
      <rPr>
        <i/>
        <sz val="10"/>
        <color rgb="FF000000"/>
        <rFont val="Arial"/>
      </rPr>
      <t>Чилимкина Ольга Владимировна</t>
    </r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</si>
  <si>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</si>
  <si>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t>СУББОТА. 16 МАЯ</t>
  </si>
  <si>
    <r>
      <rPr>
        <b/>
        <sz val="10"/>
        <rFont val="Arial"/>
      </rPr>
      <t>Технология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 Евгеньевна</t>
    </r>
  </si>
  <si>
    <t>Посмотреть презентацию (вайбер), выполнить композицию.</t>
  </si>
  <si>
    <r>
      <rPr>
        <sz val="10"/>
        <color rgb="FF00000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Чилимкина Ольга Владимировна</t>
    </r>
  </si>
  <si>
    <t>РТ с. 49 упр. 4, с.50 упр.5,с.52 упр.9,10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</si>
  <si>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</si>
  <si>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</si>
  <si>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t xml:space="preserve">СУББОТА. 16 МАЯ </t>
  </si>
  <si>
    <r>
      <t xml:space="preserve">ИЗО 
</t>
    </r>
    <r>
      <rPr>
        <i/>
        <sz val="10"/>
        <rFont val="Arial"/>
      </rPr>
      <t>Чилимкина Ольга Владимировна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</si>
  <si>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 Евгеньевна</t>
    </r>
  </si>
  <si>
    <t>Выполнить упражнения на с.100 упр.14 (письм.), упр.16 (письм.), выполнить в РТ с.51 задание 8, с.52 задание 9 и 10</t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</si>
  <si>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</si>
  <si>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r>
      <t xml:space="preserve">ВД "Ритмика"
</t>
    </r>
    <r>
      <rPr>
        <i/>
        <sz val="10"/>
        <color rgb="FF000000"/>
        <rFont val="Arial"/>
      </rPr>
      <t>Сидорова С.В.</t>
    </r>
  </si>
  <si>
    <t>С помощью ЭОР / самостоятельная работа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</si>
  <si>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Арланова Светлана Евгеньевна</t>
    </r>
  </si>
  <si>
    <t xml:space="preserve">Посмотреть видеоурок , выполнить № 1 (1 ст. и 3ст.), решить  задачу №2
Если нет технической возможности, то рассмотреть рисунок на с. 85 и решить № 1 (1 ст. и 3ст.), №2 </t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</si>
  <si>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</si>
  <si>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r>
      <rPr>
        <b/>
        <sz val="10"/>
        <rFont val="Arial"/>
      </rPr>
      <t>ИЗО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 Евгеньевна</t>
    </r>
  </si>
  <si>
    <t>Здравствуй, лето! (обобщение темы)</t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</si>
  <si>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Арланова Светлана Евгеньевна</t>
    </r>
  </si>
  <si>
    <r>
      <rPr>
        <b/>
        <sz val="10"/>
        <color rgb="FF9900FF"/>
        <rFont val="Arial"/>
      </rPr>
      <t>ВД "Ритмика"</t>
    </r>
    <r>
      <rPr>
        <sz val="10"/>
        <color rgb="FF000000"/>
        <rFont val="Arial"/>
      </rPr>
      <t xml:space="preserve">
Сидорова С.В.</t>
    </r>
  </si>
  <si>
    <t>Танцевальные игры для развития музыкальности и слуха.</t>
  </si>
  <si>
    <t>Расписание занятий 2А класса</t>
  </si>
  <si>
    <r>
      <t xml:space="preserve">Русский язык
</t>
    </r>
    <r>
      <rPr>
        <i/>
        <sz val="10"/>
        <rFont val="Arial"/>
      </rPr>
      <t>Рачкова Е.В.</t>
    </r>
  </si>
  <si>
    <t>Выполнение комплексной диагностической работы в режиме онлайн с последующей проверкой присланной работы</t>
  </si>
  <si>
    <t>Смотри образец учителя</t>
  </si>
  <si>
    <r>
      <t xml:space="preserve">Математика 
</t>
    </r>
    <r>
      <rPr>
        <i/>
        <sz val="10"/>
        <rFont val="Arial"/>
      </rPr>
      <t>Рачкова Е.В.</t>
    </r>
  </si>
  <si>
    <t xml:space="preserve"> Повторение пройденного"Что узнали. Чему научились"</t>
  </si>
  <si>
    <r>
      <t xml:space="preserve">Физкультура 
</t>
    </r>
    <r>
      <rPr>
        <i/>
        <sz val="10"/>
        <rFont val="Arial"/>
      </rPr>
      <t>Абрамов С.А.</t>
    </r>
  </si>
  <si>
    <t>Брасок мяча в корзину</t>
  </si>
  <si>
    <t>Ознакомится с ведением.</t>
  </si>
  <si>
    <t xml:space="preserve"> Онлайн урок (обмен аудио сообщениями)</t>
  </si>
  <si>
    <r>
      <t xml:space="preserve">Окружающий мир 
</t>
    </r>
    <r>
      <rPr>
        <i/>
        <sz val="10"/>
        <rFont val="Arial"/>
      </rPr>
      <t>Рачкова Е.В.</t>
    </r>
  </si>
  <si>
    <t>Впереди лето</t>
  </si>
  <si>
    <t>задание через ВАЙБЕР</t>
  </si>
  <si>
    <r>
      <t xml:space="preserve">Музыка 
</t>
    </r>
    <r>
      <rPr>
        <i/>
        <sz val="10"/>
        <rFont val="Arial"/>
      </rPr>
      <t>Рачкова Е.В.</t>
    </r>
  </si>
  <si>
    <t xml:space="preserve"> Волшебный цветик-семицветик. Музыкальные инструменты. (орган). И все это – Бах.</t>
  </si>
  <si>
    <t xml:space="preserve"> не задано</t>
  </si>
  <si>
    <t>Кто назовет больше</t>
  </si>
  <si>
    <r>
      <t xml:space="preserve">ВД "Волшебный мир сказки" 
</t>
    </r>
    <r>
      <rPr>
        <i/>
        <sz val="10"/>
        <color rgb="FF000000"/>
        <rFont val="Arial"/>
      </rPr>
      <t>Назарова М.В.</t>
    </r>
  </si>
  <si>
    <t>Мой любимый сказочный герой</t>
  </si>
  <si>
    <t xml:space="preserve"> С помощью ЭОР</t>
  </si>
  <si>
    <r>
      <t xml:space="preserve">ВД "Умники и умницы" 
</t>
    </r>
    <r>
      <rPr>
        <i/>
        <sz val="10"/>
        <color rgb="FF000000"/>
        <rFont val="Arial"/>
      </rPr>
      <t>Рачкова Е.В.</t>
    </r>
  </si>
  <si>
    <t xml:space="preserve"> Тренировка зрительной памяти.</t>
  </si>
  <si>
    <t>Самостоятельная работа .С помощью ЭОР</t>
  </si>
  <si>
    <r>
      <t xml:space="preserve">ВД "Мир, который..."  </t>
    </r>
    <r>
      <rPr>
        <i/>
        <sz val="10"/>
        <color rgb="FF000000"/>
        <rFont val="Arial"/>
      </rPr>
      <t>Рачкова Е.В.</t>
    </r>
  </si>
  <si>
    <t xml:space="preserve"> Я среди других людей. Настроение другого человека</t>
  </si>
  <si>
    <t>С помощью ЭОР/он-лайн (аудио сообщения)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</si>
  <si>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Шелкаева Алёна Александровна</t>
    </r>
  </si>
  <si>
    <t>Семейный альбом</t>
  </si>
  <si>
    <t>Р. т. стр. 85 (упр. А)</t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</si>
  <si>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Абрамов С.А.</t>
    </r>
  </si>
  <si>
    <t>техника безопасности на уроке</t>
  </si>
  <si>
    <t xml:space="preserve">Ознакомится </t>
  </si>
  <si>
    <t>Написать технику безопасности на уроке</t>
  </si>
  <si>
    <t xml:space="preserve"> Самостоятельная работа с учебными материалами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</si>
  <si>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Рачкова Е.В.</t>
    </r>
  </si>
  <si>
    <t xml:space="preserve"> Стихи И.П.Токмаковой</t>
  </si>
  <si>
    <t xml:space="preserve"> Учебник, стр 154</t>
  </si>
  <si>
    <t>Учебник, стр 154.Какие предмета кажутся сказочными ?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</si>
  <si>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Рачкова Е.В.</t>
    </r>
  </si>
  <si>
    <t xml:space="preserve"> Выполнение комплексной диагностической работы в режиме онлайн с последующей проверкой присланной работы</t>
  </si>
  <si>
    <t>Работа по образцу учителя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</si>
  <si>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Рачкова Е.В.</t>
    </r>
  </si>
  <si>
    <t xml:space="preserve"> Правописание предлогов с именами существительными.</t>
  </si>
  <si>
    <t>Работа с деформ. текстом</t>
  </si>
  <si>
    <r>
      <rPr>
        <b/>
        <sz val="10"/>
        <color rgb="FF9900FF"/>
        <rFont val="Arial"/>
      </rPr>
      <t>ВД "Ритмика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Сидорова С.В.</t>
    </r>
  </si>
  <si>
    <r>
      <t xml:space="preserve">ВД "Спортивные игры"  
</t>
    </r>
    <r>
      <rPr>
        <i/>
        <sz val="10"/>
        <color rgb="FF000000"/>
        <rFont val="Arial"/>
      </rPr>
      <t>Абрамов С.А.</t>
    </r>
  </si>
  <si>
    <t>тактика защиты</t>
  </si>
  <si>
    <t>Ознакомиться с тактикой защиты</t>
  </si>
  <si>
    <t xml:space="preserve">Самостоятельно 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</si>
  <si>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Рачкова Е.В.</t>
    </r>
  </si>
  <si>
    <t>работа по учебнику стр 108-109</t>
  </si>
  <si>
    <t>стр 109 учим правило. выполняем по образцу</t>
  </si>
  <si>
    <t xml:space="preserve">Самостоятельная работа с учебным материалом 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</si>
  <si>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Рачкова Е.В.</t>
    </r>
  </si>
  <si>
    <t xml:space="preserve">  Анализ контрольной работы.</t>
  </si>
  <si>
    <t>Разбор заданий . повторение пройденного</t>
  </si>
  <si>
    <t>учебник стр 88 , что узнали?</t>
  </si>
  <si>
    <t xml:space="preserve"> Самостоятельно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</si>
  <si>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Рачкова Е.В.</t>
    </r>
  </si>
  <si>
    <t xml:space="preserve"> Г.Б.Остёр  «Будем знакомы»</t>
  </si>
  <si>
    <t>работа по учебнику</t>
  </si>
  <si>
    <t>Рассмотрим иллюстрацию в учебнике, выпиши в тетрадь всех героев.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</si>
  <si>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Рачкова Е.В.</t>
    </r>
  </si>
  <si>
    <t>Записываем таблицу ( задание присылает учитель )</t>
  </si>
  <si>
    <t xml:space="preserve"> стр 109 учим правило. выполняем по образцу</t>
  </si>
  <si>
    <t>Самостоятельно и с помощью ЭОР</t>
  </si>
  <si>
    <r>
      <rPr>
        <b/>
        <sz val="10"/>
        <rFont val="Arial"/>
      </rPr>
      <t xml:space="preserve">ИЗО
</t>
    </r>
    <r>
      <rPr>
        <i/>
        <sz val="10"/>
        <rFont val="Arial"/>
      </rPr>
      <t>Рачкова Е.В.</t>
    </r>
  </si>
  <si>
    <t xml:space="preserve"> Ритм линий и пятен, цвет, пропорции- средства выразительности.</t>
  </si>
  <si>
    <r>
      <rPr>
        <b/>
        <sz val="10"/>
        <color rgb="FF9900FF"/>
        <rFont val="Arial"/>
      </rPr>
      <t xml:space="preserve">ВД "Ритмика
</t>
    </r>
    <r>
      <rPr>
        <i/>
        <sz val="10"/>
        <rFont val="Arial"/>
      </rPr>
      <t>Сидорова С.В.</t>
    </r>
  </si>
  <si>
    <t>Самостоятельно</t>
  </si>
  <si>
    <r>
      <rPr>
        <b/>
        <sz val="10"/>
        <rFont val="Arial"/>
      </rPr>
      <t xml:space="preserve">ВД "Волшебная палитра"
</t>
    </r>
    <r>
      <rPr>
        <i/>
        <sz val="10"/>
        <color rgb="FF000000"/>
        <rFont val="Arial"/>
      </rPr>
      <t>Котрухова О.П.</t>
    </r>
  </si>
  <si>
    <t>Полевые и садовые цветы</t>
  </si>
  <si>
    <t>Нарисовать одуванчик</t>
  </si>
  <si>
    <t>с помощью ЭОР</t>
  </si>
  <si>
    <t>презентация от учителя</t>
  </si>
  <si>
    <r>
      <t xml:space="preserve">ВД "Спортивные игры"  
</t>
    </r>
    <r>
      <rPr>
        <i/>
        <sz val="10"/>
        <color rgb="FF000000"/>
        <rFont val="Arial"/>
      </rPr>
      <t>Абрамов С.А.</t>
    </r>
  </si>
  <si>
    <t xml:space="preserve">Тактика защиты </t>
  </si>
  <si>
    <t>Расписание занятий 2Б класса</t>
  </si>
  <si>
    <t xml:space="preserve"> Самостоятельно и с помощью ЭОР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</si>
  <si>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Рачкова Е.В.</t>
    </r>
  </si>
  <si>
    <t xml:space="preserve"> Рассмотрим иллюстрацию в учебнике, выпиши в тетрадь всех героев</t>
  </si>
  <si>
    <t xml:space="preserve"> Самостоятельно с помощью ЭОР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</si>
  <si>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Рачкова Е.В.</t>
    </r>
  </si>
  <si>
    <t xml:space="preserve"> Проект "В словари - за частями речи!"</t>
  </si>
  <si>
    <t>смотри урок" Виды словарей "2 класс</t>
  </si>
  <si>
    <t>Онлайн-подключение через вайбер</t>
  </si>
  <si>
    <r>
      <t xml:space="preserve">Литературное чтение 
</t>
    </r>
    <r>
      <rPr>
        <i/>
        <sz val="10"/>
        <rFont val="Arial"/>
      </rPr>
      <t>Батраева О.Е.</t>
    </r>
  </si>
  <si>
    <t>Обобщение по теме "И в шутку, и в серьёз".</t>
  </si>
  <si>
    <t>работа но образцу учителя</t>
  </si>
  <si>
    <t>Не задано.</t>
  </si>
  <si>
    <r>
      <rPr>
        <b/>
        <sz val="10"/>
        <rFont val="Arial"/>
      </rPr>
      <t xml:space="preserve">Окружающий мир 
</t>
    </r>
    <r>
      <rPr>
        <i/>
        <sz val="10"/>
        <rFont val="Arial"/>
      </rPr>
      <t>Рачкова Е.В.</t>
    </r>
  </si>
  <si>
    <t xml:space="preserve"> Проверим себя и оценим свои достижения. Итоговое тестирование.</t>
  </si>
  <si>
    <t>работа по образцу учителя</t>
  </si>
  <si>
    <t xml:space="preserve">С помощью ЭОР/ онлайн-подключение </t>
  </si>
  <si>
    <r>
      <t xml:space="preserve">Русский язык 
</t>
    </r>
    <r>
      <rPr>
        <i/>
        <sz val="10"/>
        <rFont val="Arial"/>
      </rPr>
      <t>Батраева О.Е.</t>
    </r>
  </si>
  <si>
    <t>Проверочная работа по теме "Предлоги"</t>
  </si>
  <si>
    <r>
      <rPr>
        <b/>
        <sz val="10"/>
        <rFont val="Arial"/>
      </rPr>
      <t xml:space="preserve">Технология
</t>
    </r>
    <r>
      <rPr>
        <i/>
        <sz val="10"/>
        <rFont val="Arial"/>
      </rPr>
      <t>Рачкова Е.В.</t>
    </r>
  </si>
  <si>
    <t>Практическая работа</t>
  </si>
  <si>
    <t>индивидуальное задание для каждого ученика через ВАЙБЕР</t>
  </si>
  <si>
    <r>
      <rPr>
        <sz val="10"/>
        <color rgb="FF00000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Абрамов С.А.</t>
    </r>
  </si>
  <si>
    <t xml:space="preserve">Техника прыжка в длину с места </t>
  </si>
  <si>
    <t>Ознакомится с техникой</t>
  </si>
  <si>
    <r>
      <t xml:space="preserve">Математика 
</t>
    </r>
    <r>
      <rPr>
        <i/>
        <sz val="10"/>
        <rFont val="Arial"/>
      </rPr>
      <t>Батраева О.Е.</t>
    </r>
  </si>
  <si>
    <t>Повторение пройденного"Что узнали. Чему научились"</t>
  </si>
  <si>
    <t xml:space="preserve">С  помощью ЭОР
Самостоятельно
</t>
  </si>
  <si>
    <t>Выполнить задания в рабочей тетради на стр. 78,79</t>
  </si>
  <si>
    <r>
      <rPr>
        <b/>
        <sz val="10"/>
        <color rgb="FF9900FF"/>
        <rFont val="Arial"/>
      </rPr>
      <t xml:space="preserve">ВД "Ритмика
</t>
    </r>
    <r>
      <rPr>
        <i/>
        <sz val="10"/>
        <rFont val="Arial"/>
      </rPr>
      <t>Сидорова С.В.</t>
    </r>
  </si>
  <si>
    <t>Выполнить задания в рабочей тетради на стр. 80</t>
  </si>
  <si>
    <r>
      <rPr>
        <b/>
        <sz val="10"/>
        <rFont val="Arial"/>
      </rPr>
      <t xml:space="preserve">ВД "Волшебная палитра"
</t>
    </r>
    <r>
      <rPr>
        <i/>
        <sz val="10"/>
        <color rgb="FF000000"/>
        <rFont val="Arial"/>
      </rPr>
      <t>Котрухова О.П.</t>
    </r>
  </si>
  <si>
    <t>нарисовать ирисы</t>
  </si>
  <si>
    <t>Не предусмотрено.</t>
  </si>
  <si>
    <r>
      <t xml:space="preserve">ВД "Спортивные игры"  
</t>
    </r>
    <r>
      <rPr>
        <i/>
        <sz val="10"/>
        <color rgb="FF000000"/>
        <rFont val="Arial"/>
      </rPr>
      <t>Абрамов С.А.</t>
    </r>
  </si>
  <si>
    <t>Тактика защиты</t>
  </si>
  <si>
    <t>С помощью ЭОР/Он -лайн урок (обмен аудио сообщениями)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</si>
  <si>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Шелкаева Алёна Александровна</t>
    </r>
  </si>
  <si>
    <t>Улыбнитесь, пожалуйста</t>
  </si>
  <si>
    <t xml:space="preserve">СУББОТА. 16 мая </t>
  </si>
  <si>
    <t>самостоятельно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</si>
  <si>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Рачкова Е.В.</t>
    </r>
  </si>
  <si>
    <t xml:space="preserve">  Проект "В словари - за частями речи!"</t>
  </si>
  <si>
    <t>по образцу учителя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</si>
  <si>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Рачкова Е.В.</t>
    </r>
  </si>
  <si>
    <r>
      <t xml:space="preserve">Окружающий мир  
</t>
    </r>
    <r>
      <rPr>
        <i/>
        <sz val="10"/>
        <rFont val="Arial"/>
      </rPr>
      <t>Батраева О.Е.</t>
    </r>
  </si>
  <si>
    <t>Работа над ошибками</t>
  </si>
  <si>
    <t>задание через ВАЙБЕР индивидуально</t>
  </si>
  <si>
    <t>Московский Кремль.</t>
  </si>
  <si>
    <t>Завершить выполнение заданий в рабочей тетради.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</si>
  <si>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Рачкова Е.В.</t>
    </r>
  </si>
  <si>
    <t xml:space="preserve"> В.Ю.Драгунский «Тайное становится явным»</t>
  </si>
  <si>
    <t>учебник стр 162-163</t>
  </si>
  <si>
    <t>Работаем с учебником.Что запомнил Дениска на всю жизнь ?</t>
  </si>
  <si>
    <r>
      <t>ВД "Волшебная палитра"</t>
    </r>
    <r>
      <rPr>
        <i/>
        <sz val="10"/>
        <color rgb="FF000000"/>
        <rFont val="Arial"/>
      </rPr>
      <t xml:space="preserve"> Котрухова О.П.</t>
    </r>
  </si>
  <si>
    <r>
      <rPr>
        <b/>
        <sz val="10"/>
        <rFont val="Arial"/>
      </rPr>
      <t xml:space="preserve">ИЗО
</t>
    </r>
    <r>
      <rPr>
        <i/>
        <sz val="10"/>
        <rFont val="Arial"/>
      </rPr>
      <t>Рачкова Е.В.</t>
    </r>
  </si>
  <si>
    <t xml:space="preserve"> Урок обобщения изученного материала. Итоговая творческая работа.</t>
  </si>
  <si>
    <t>Подведение итогов, выставка онлайн лучших работ</t>
  </si>
  <si>
    <t>нарисовать одуванчик</t>
  </si>
  <si>
    <t xml:space="preserve"> с помощью ЭОР</t>
  </si>
  <si>
    <r>
      <t xml:space="preserve">Музыка 
</t>
    </r>
    <r>
      <rPr>
        <i/>
        <sz val="10"/>
        <rFont val="Arial"/>
      </rPr>
      <t>Рачкова Е.В.</t>
    </r>
  </si>
  <si>
    <t xml:space="preserve"> Все в движении. Попутная песня</t>
  </si>
  <si>
    <t xml:space="preserve">  с помощью ЭОР</t>
  </si>
  <si>
    <r>
      <t xml:space="preserve">ВД "Путь к здоровью" 
</t>
    </r>
    <r>
      <rPr>
        <i/>
        <sz val="10"/>
        <color rgb="FF000000"/>
        <rFont val="Arial"/>
      </rPr>
      <t>Рачкова Е.В.</t>
    </r>
  </si>
  <si>
    <t xml:space="preserve">  Человек и его младшие друзья</t>
  </si>
  <si>
    <r>
      <t>ВД "Волшебная палитра"</t>
    </r>
    <r>
      <rPr>
        <i/>
        <sz val="10"/>
        <color rgb="FF000000"/>
        <rFont val="Arial"/>
      </rPr>
      <t xml:space="preserve"> Котрухова О.П.</t>
    </r>
  </si>
  <si>
    <t>нарисовать ирис</t>
  </si>
  <si>
    <r>
      <t>ВД "Волшебный мир сказки"</t>
    </r>
    <r>
      <rPr>
        <i/>
        <sz val="10"/>
        <color rgb="FF000000"/>
        <rFont val="Arial"/>
      </rPr>
      <t xml:space="preserve"> 
Назарова М.В.</t>
    </r>
  </si>
  <si>
    <t>Праздник сказок "В тридевятом царстве"</t>
  </si>
  <si>
    <t>Онлайн урок (обмен аудио сообщениями)</t>
  </si>
  <si>
    <r>
      <t xml:space="preserve">Литературное чтение 
</t>
    </r>
    <r>
      <rPr>
        <i/>
        <sz val="10"/>
        <rFont val="Arial"/>
      </rPr>
      <t>Батраева О.Е.</t>
    </r>
  </si>
  <si>
    <t>Знакомство с названием раздела. Выставка книг.</t>
  </si>
  <si>
    <t>Работа по презентации от учителя, в случае отсутствия технической возможности читать на стр. 171-175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</si>
  <si>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Батраева О.Е.</t>
    </r>
  </si>
  <si>
    <t>Анализ проверочной работы.</t>
  </si>
  <si>
    <t>Выполнить упр. 192 на стр. 112 в тетрадь.</t>
  </si>
  <si>
    <t>Повторить правила пройденного материала.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</si>
  <si>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Батраева О.Е.</t>
    </r>
  </si>
  <si>
    <t>Выполнение заданий по учебнику на стр. 96 №5 на стр. 97 №13 (под цифрой 2)</t>
  </si>
  <si>
    <t>Учебник: стр. 97 №13 (под цифрой 1)</t>
  </si>
  <si>
    <t>С помощью ЭОР/ сам. работа</t>
  </si>
  <si>
    <r>
      <rPr>
        <b/>
        <sz val="10"/>
        <rFont val="Arial"/>
      </rPr>
      <t>ИЗО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Батраева О.Е.</t>
    </r>
  </si>
  <si>
    <t>Урок обобщения изученного материала. Итоговая творческая работа.</t>
  </si>
  <si>
    <t>Выполнить рисунок на свободную тему изученными способами изображения. Фото-отчёт прислать в группу "На оценку"</t>
  </si>
  <si>
    <r>
      <t xml:space="preserve">Литературное чтение 
</t>
    </r>
    <r>
      <rPr>
        <i/>
        <sz val="10"/>
        <rFont val="Arial"/>
      </rPr>
      <t>Батраева О.Е.</t>
    </r>
  </si>
  <si>
    <r>
      <rPr>
        <b/>
        <sz val="10"/>
        <rFont val="Arial"/>
      </rPr>
      <t>Фольклор зарубежной литературы (песенки)</t>
    </r>
    <r>
      <rPr>
        <sz val="10"/>
        <color rgb="FF000000"/>
        <rFont val="Arial"/>
      </rPr>
      <t>. Сравнение русских и зарубежных песенок.</t>
    </r>
  </si>
  <si>
    <t>Читать на стр. 176-181.</t>
  </si>
  <si>
    <r>
      <t xml:space="preserve">ВД "Мир, который..." 
</t>
    </r>
    <r>
      <rPr>
        <i/>
        <sz val="10"/>
        <color rgb="FF000000"/>
        <rFont val="Arial"/>
      </rPr>
      <t>Батраева О.Е.</t>
    </r>
  </si>
  <si>
    <t>Конфликт. Как он возникает? Я умею просить прощение?</t>
  </si>
  <si>
    <r>
      <rPr>
        <sz val="10"/>
        <color rgb="FF000000"/>
        <rFont val="Arial"/>
      </rPr>
      <t>П</t>
    </r>
    <r>
      <rPr>
        <u/>
        <sz val="10"/>
        <color rgb="FF1155CC"/>
        <rFont val="Arial"/>
      </rPr>
      <t>осмотреть мультфильм и охарактеризовать поступки поросёнка.</t>
    </r>
  </si>
  <si>
    <r>
      <t xml:space="preserve">ВД "Край, ..."
</t>
    </r>
    <r>
      <rPr>
        <i/>
        <sz val="10"/>
        <color rgb="FF000000"/>
        <rFont val="Arial"/>
      </rPr>
      <t>Батраева О.Е.</t>
    </r>
  </si>
  <si>
    <t>Презентация творческих проектов «Мой край»</t>
  </si>
  <si>
    <t>Изготовить книжку-раскладушку "Мой край" и прислать фото-отчёт личным сообщением учителю.</t>
  </si>
  <si>
    <r>
      <t xml:space="preserve">ВД "Умники и умницы"  
</t>
    </r>
    <r>
      <rPr>
        <i/>
        <sz val="10"/>
        <color rgb="FF000000"/>
        <rFont val="Arial"/>
      </rPr>
      <t>Батраева О.Е.</t>
    </r>
  </si>
  <si>
    <t>Тренировка концентрации внимания.</t>
  </si>
  <si>
    <t>С помощью ЭОР/ он-лайн (аудио сообщения)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</si>
  <si>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Шелкаева Алёна Александровна</t>
    </r>
    <r>
      <rPr>
        <sz val="10"/>
        <color rgb="FF000000"/>
        <rFont val="Arial"/>
      </rPr>
      <t xml:space="preserve">
</t>
    </r>
  </si>
  <si>
    <t>Работа по р. т. стр. 86 (упр. В, С)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</si>
  <si>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Батраева О.Е.</t>
    </r>
  </si>
  <si>
    <t>Числа от 1 до 100 .Нумерация</t>
  </si>
  <si>
    <t>Выполнить задания в Яндекс учебнике, у кого нет технической возможности, в раб. тетради выполнить задания на стр. 77</t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</si>
  <si>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Абрамов С.А.</t>
    </r>
  </si>
  <si>
    <t>Игра "Выстрел в небо"</t>
  </si>
  <si>
    <t>Ознакомится с игрой</t>
  </si>
  <si>
    <r>
      <rPr>
        <b/>
        <sz val="10"/>
        <rFont val="Arial"/>
      </rPr>
      <t xml:space="preserve">Окружающий мир  
</t>
    </r>
    <r>
      <rPr>
        <i/>
        <sz val="10"/>
        <rFont val="Arial"/>
      </rPr>
      <t>Батраева О.Е.</t>
    </r>
  </si>
  <si>
    <t>Город на Неве.</t>
  </si>
  <si>
    <t>После просмотра видео-урока, работа в рабочей тетради на стр. 70-72 (1,2,3,4,6).</t>
  </si>
  <si>
    <t>Прислать фото выполненной работы в рабочей тетради по теме урока.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</si>
  <si>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Батраева О.Е.</t>
    </r>
  </si>
  <si>
    <t>Проект "В словари - за частями речи!"</t>
  </si>
  <si>
    <t>Выбрать любой словарь со стр. 114-115; выполнить указанные задания в выбранном словаре; оформить книжку-раскладушку, как проектную работу и прислать фото отчёт в группу "На оценку"
Связь с учителем аудио сообщениями через вайбер при необходимости.</t>
  </si>
  <si>
    <r>
      <rPr>
        <b/>
        <sz val="10"/>
        <rFont val="Arial"/>
      </rPr>
      <t xml:space="preserve">ВД "Ритмика
</t>
    </r>
    <r>
      <rPr>
        <i/>
        <sz val="10"/>
        <color rgb="FF000000"/>
        <rFont val="Arial"/>
      </rPr>
      <t>Сидорова С.В.</t>
    </r>
  </si>
  <si>
    <r>
      <t xml:space="preserve">ВД "Спортивные игры"
</t>
    </r>
    <r>
      <rPr>
        <i/>
        <sz val="10"/>
        <color rgb="FF000000"/>
        <rFont val="Arial"/>
      </rPr>
      <t>Абрамов С.А.</t>
    </r>
  </si>
  <si>
    <t>Ознакомиться с тактикой</t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</si>
  <si>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Батраева О.Е.</t>
    </r>
  </si>
  <si>
    <r>
      <t>Фольклор зарубежной литературы (песенки).</t>
    </r>
    <r>
      <rPr>
        <b/>
        <sz val="10"/>
        <rFont val="Arial"/>
      </rPr>
      <t xml:space="preserve"> Сравнение русских и зарубежных песенок.</t>
    </r>
  </si>
  <si>
    <t>Выполнить задание 1 на стр. 181 и прислать фото и видео-отчёт в группу "На оценку"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</si>
  <si>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Батраева О.Е.</t>
    </r>
  </si>
  <si>
    <t>Текст. Упражнения в создании текстов разного типа.</t>
  </si>
  <si>
    <t>Выполнить упр. 193-194 на стр. 116-117</t>
  </si>
  <si>
    <t>Самостоятельная работа. Повторение</t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</si>
  <si>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Абрамов С.А.</t>
    </r>
  </si>
  <si>
    <t>Ведение 2 шага брасок</t>
  </si>
  <si>
    <r>
      <t xml:space="preserve">Технология
</t>
    </r>
    <r>
      <rPr>
        <i/>
        <sz val="10"/>
        <rFont val="Arial"/>
      </rPr>
      <t>Батраева О.Е.</t>
    </r>
  </si>
  <si>
    <t>Практическая работа. Посадка лука.</t>
  </si>
  <si>
    <t>Выполнить эксперимент по видео.</t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</si>
  <si>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Абрамов С.А.</t>
    </r>
  </si>
  <si>
    <t>Бросок мяча в корзину</t>
  </si>
  <si>
    <r>
      <t xml:space="preserve">ВД "Умники и умницы"  
</t>
    </r>
    <r>
      <rPr>
        <i/>
        <sz val="10"/>
        <color rgb="FF000000"/>
        <rFont val="Arial"/>
      </rPr>
      <t>Батраева О.Е.</t>
    </r>
  </si>
  <si>
    <t>Тренировка зрительной памяти</t>
  </si>
  <si>
    <r>
      <rPr>
        <b/>
        <sz val="10"/>
        <color rgb="FF9900FF"/>
        <rFont val="Arial"/>
      </rPr>
      <t xml:space="preserve">ВД "Ритмика
</t>
    </r>
    <r>
      <rPr>
        <i/>
        <sz val="10"/>
        <rFont val="Arial"/>
      </rPr>
      <t>Сидорова С.В.</t>
    </r>
  </si>
  <si>
    <t>Гимнастика</t>
  </si>
  <si>
    <r>
      <t xml:space="preserve">ВД "Спортивные игры"
</t>
    </r>
    <r>
      <rPr>
        <i/>
        <sz val="10"/>
        <color rgb="FF000000"/>
        <rFont val="Arial"/>
      </rPr>
      <t>Абрамов С.А.</t>
    </r>
  </si>
  <si>
    <t>Самостоятельная работа с учебным материалом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</si>
  <si>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Шелкаева Алёна Александровна</t>
    </r>
    <r>
      <rPr>
        <sz val="10"/>
        <color rgb="FF000000"/>
        <rFont val="Arial"/>
      </rPr>
      <t xml:space="preserve">
</t>
    </r>
  </si>
  <si>
    <t>Работа по учебнику: стр. 81, упр. 8 (читать, переводить письменно)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</si>
  <si>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Батраева О.Е.</t>
    </r>
  </si>
  <si>
    <t>Числовые и буквенные выражения.</t>
  </si>
  <si>
    <t>Выполнить №24 и №25 на стр.99</t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</si>
  <si>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Абрамов С.А.</t>
    </r>
  </si>
  <si>
    <t>Техника безопасности на занятиях</t>
  </si>
  <si>
    <t>Написать технику безопасности на уроке по легкой атлетике</t>
  </si>
  <si>
    <t>написать и прислать</t>
  </si>
  <si>
    <r>
      <rPr>
        <b/>
        <sz val="10"/>
        <rFont val="Arial"/>
      </rPr>
      <t xml:space="preserve">Окружающий мир  
</t>
    </r>
    <r>
      <rPr>
        <i/>
        <sz val="10"/>
        <rFont val="Arial"/>
      </rPr>
      <t>Батраева О.Е.</t>
    </r>
  </si>
  <si>
    <t>Путешествие по планете.</t>
  </si>
  <si>
    <t>Поле просмотра видео выполнить задания в рабочей тетради на стр. 73-75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</si>
  <si>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Батраева О.Е.</t>
    </r>
  </si>
  <si>
    <t>Знаки препинания в конце предложения</t>
  </si>
  <si>
    <t>Выполнить упр. 196 на стр. 117</t>
  </si>
  <si>
    <r>
      <t xml:space="preserve">ВД "Спортивные игры"
</t>
    </r>
    <r>
      <rPr>
        <i/>
        <sz val="10"/>
        <color rgb="FF000000"/>
        <rFont val="Arial"/>
      </rPr>
      <t>Абрамов С.А.</t>
    </r>
  </si>
  <si>
    <t>Тактика защиты .</t>
  </si>
  <si>
    <t>Ознакомится с тактикой защиты</t>
  </si>
  <si>
    <t>Расписание занятий 2В класса</t>
  </si>
  <si>
    <t xml:space="preserve">РЕСУРС
</t>
  </si>
  <si>
    <t>Онлайн/
Самостоятельная 
работа</t>
  </si>
  <si>
    <r>
      <rPr>
        <b/>
        <sz val="10"/>
        <rFont val="Arial"/>
      </rPr>
      <t xml:space="preserve">Окружающий мир
</t>
    </r>
    <r>
      <rPr>
        <i/>
        <sz val="10"/>
        <rFont val="Arial"/>
      </rPr>
      <t>Шелкаева Алёна Александровна</t>
    </r>
  </si>
  <si>
    <t>Итоговая диагностическая работа</t>
  </si>
  <si>
    <t>Выполнять онлайн диагностическую работу совместно с учителем. Результат прислать фото отчетом в Вайбере.
Связь с учителем аудио сообщениями при необходимости</t>
  </si>
  <si>
    <t>Онлайн/Самостоятельная работа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</si>
  <si>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Шелкаева Алёна Александровна</t>
    </r>
  </si>
  <si>
    <t>Выполнять онлайн диагностическую работу совместно с 
учителем. Результат прислать фото отчетом в Вайбере.
Связь с учителем аудио сообщениями при необходимости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</si>
  <si>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Шелкаева Алёна Александровна</t>
    </r>
  </si>
  <si>
    <t>С помощью ЭОР/онлайн</t>
  </si>
  <si>
    <t>Самостоятельная работа.</t>
  </si>
  <si>
    <r>
      <t xml:space="preserve">Физкультура
</t>
    </r>
    <r>
      <rPr>
        <i/>
        <sz val="10"/>
        <rFont val="Arial"/>
      </rPr>
      <t>Абрамов С.А.</t>
    </r>
    <r>
      <rPr>
        <sz val="10"/>
        <color rgb="FF000000"/>
        <rFont val="Arial"/>
      </rPr>
      <t xml:space="preserve">
</t>
    </r>
  </si>
  <si>
    <t>Игра "Третий лишний "</t>
  </si>
  <si>
    <t>Ознакомиться с техникой ведения</t>
  </si>
  <si>
    <t>С помощью ЭОР/самостоятельно</t>
  </si>
  <si>
    <t xml:space="preserve">
Самостоятельная работа</t>
  </si>
  <si>
    <r>
      <t xml:space="preserve">Технология
</t>
    </r>
    <r>
      <rPr>
        <i/>
        <sz val="10"/>
        <rFont val="Arial"/>
      </rPr>
      <t>Шелкаева Алёна Александровна</t>
    </r>
  </si>
  <si>
    <t>Способы поиска информации</t>
  </si>
  <si>
    <t>Описать, какими способами поиска информации вы пользуетесь</t>
  </si>
  <si>
    <r>
      <rPr>
        <b/>
        <sz val="10"/>
        <color rgb="FF9900FF"/>
        <rFont val="Arial"/>
      </rPr>
      <t>ВД "Ритмика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Сидорова С.В.</t>
    </r>
  </si>
  <si>
    <t>Ритмические упражнения.</t>
  </si>
  <si>
    <t>https://multiurok.ru/files/poniatiie-shakha-i-zashchity-ot-shakha.html</t>
  </si>
  <si>
    <r>
      <t>ВД "Волшебная палитра"</t>
    </r>
    <r>
      <rPr>
        <i/>
        <sz val="10"/>
        <color rgb="FF000000"/>
        <rFont val="Arial"/>
      </rPr>
      <t xml:space="preserve"> 
Котрухова О.П.</t>
    </r>
  </si>
  <si>
    <r>
      <t>ВД "Волшебная палитра"</t>
    </r>
    <r>
      <rPr>
        <i/>
        <sz val="10"/>
        <color rgb="FF000000"/>
        <rFont val="Arial"/>
      </rPr>
      <t xml:space="preserve"> 
Котрухова О.П.</t>
    </r>
  </si>
  <si>
    <r>
      <rPr>
        <b/>
        <sz val="10"/>
        <rFont val="Arial"/>
      </rPr>
      <t xml:space="preserve">ВД "Спортивные игры"
</t>
    </r>
    <r>
      <rPr>
        <i/>
        <sz val="10"/>
        <color rgb="FF000000"/>
        <rFont val="Arial"/>
      </rPr>
      <t>Абрамов С.А.</t>
    </r>
  </si>
  <si>
    <t>Тактика защиты без мяча</t>
  </si>
  <si>
    <t>Ознакомление с тактикой защиты</t>
  </si>
  <si>
    <t>Самотоятельная работа</t>
  </si>
  <si>
    <r>
      <rPr>
        <b/>
        <sz val="10"/>
        <rFont val="Arial"/>
      </rPr>
      <t>Физкультура</t>
    </r>
    <r>
      <rPr>
        <sz val="10"/>
        <color rgb="FF000000"/>
        <rFont val="Arial"/>
      </rPr>
      <t xml:space="preserve">
Абрамов С.А.
</t>
    </r>
  </si>
  <si>
    <t>Игра "Третий лишний"</t>
  </si>
  <si>
    <t>Ознакомиться с техникой передачи</t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</si>
  <si>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Шелкаева Алёна Александровна</t>
    </r>
  </si>
  <si>
    <t>Фольклор зарубежной литературы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</si>
  <si>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Шелкаева Алёна 
Александровна</t>
    </r>
  </si>
  <si>
    <t>Анализ контрольной работы. Закрепление тем "Умножение и деление"</t>
  </si>
  <si>
    <t>Работа на карточке (закреплена в Асу и вайбере)
Связь с учителем аудио сообщениями при необходимости</t>
  </si>
  <si>
    <t xml:space="preserve">Прислать фото отчет 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</si>
  <si>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Шелкаева Алёна Александровна</t>
    </r>
  </si>
  <si>
    <t>Предлоги. Роль предлогов в речи. Предлог как часть речи</t>
  </si>
  <si>
    <t>Выписать словарное слово апрель в тетрадь+ придумать с ним предложение и записать
Р. т. стр. 52</t>
  </si>
  <si>
    <r>
      <rPr>
        <b/>
        <sz val="10"/>
        <rFont val="Arial"/>
      </rPr>
      <t xml:space="preserve">Английский язык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Шелкаева Алёна Александровна</t>
    </r>
  </si>
  <si>
    <r>
      <t xml:space="preserve">ВД "Умники и умницы"
</t>
    </r>
    <r>
      <rPr>
        <i/>
        <sz val="10"/>
        <color rgb="FF000000"/>
        <rFont val="Arial"/>
      </rPr>
      <t>Шелкаева Алёна Александровна</t>
    </r>
  </si>
  <si>
    <t>Не предусмотрено</t>
  </si>
  <si>
    <t>С помощю ЭОР, самостоятельно</t>
  </si>
  <si>
    <r>
      <rPr>
        <b/>
        <sz val="10"/>
        <color rgb="FF9900FF"/>
        <rFont val="Arial"/>
      </rPr>
      <t xml:space="preserve">ВД "Ритмика"
</t>
    </r>
    <r>
      <rPr>
        <i/>
        <sz val="10"/>
        <rFont val="Arial"/>
      </rPr>
      <t>Сидорова С. В.</t>
    </r>
  </si>
  <si>
    <r>
      <rPr>
        <b/>
        <sz val="10"/>
        <rFont val="Arial"/>
      </rPr>
      <t xml:space="preserve">Физкультура
</t>
    </r>
    <r>
      <rPr>
        <i/>
        <sz val="10"/>
        <rFont val="Arial"/>
      </rPr>
      <t>Абрамов С.А.</t>
    </r>
  </si>
  <si>
    <t>Челночный бег 3 по 10 с предметом</t>
  </si>
  <si>
    <t>Игра :Самый меткий:</t>
  </si>
  <si>
    <t>Самостоятельная работа с учебным материалом/он-лайн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</si>
  <si>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Шелкаева Алёна Александровна</t>
    </r>
  </si>
  <si>
    <r>
      <rPr>
        <b/>
        <sz val="10"/>
        <rFont val="Arial"/>
      </rPr>
      <t xml:space="preserve">Повторение.
</t>
    </r>
    <r>
      <rPr>
        <sz val="10"/>
        <color rgb="FF000000"/>
        <rFont val="Arial"/>
      </rPr>
      <t>Числа от 0 до 100. Нумерация</t>
    </r>
  </si>
  <si>
    <t>Работа по учебнику: стр. 102 (устно)
Связь с учителем аудио сообщениями при необходимости</t>
  </si>
  <si>
    <t>Р. т. стр. 68-69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</si>
  <si>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Шелкаева Алёна Александровна</t>
    </r>
  </si>
  <si>
    <t>Правописание предлогов с именами существительными</t>
  </si>
  <si>
    <t>Выполнять задания в рабочей тетради на стр. 53
Связь с учителем аудио сообщениями при необходимости</t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</si>
  <si>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Шелкаева Алёна Александровна</t>
    </r>
  </si>
  <si>
    <t>Читать на стр. 174-181 (на выбор 2 стихотворения)</t>
  </si>
  <si>
    <t>Прислать чтение стихотворения на Вайбер</t>
  </si>
  <si>
    <r>
      <rPr>
        <b/>
        <sz val="10"/>
        <rFont val="Arial"/>
      </rPr>
      <t xml:space="preserve">Английский язык 
</t>
    </r>
    <r>
      <rPr>
        <i/>
        <sz val="10"/>
        <rFont val="Arial"/>
      </rPr>
      <t>Шелкаева Алёна Александровна</t>
    </r>
  </si>
  <si>
    <r>
      <t xml:space="preserve">ВД "Умники и умницы"
</t>
    </r>
    <r>
      <rPr>
        <i/>
        <sz val="10"/>
        <color rgb="FF000000"/>
        <rFont val="Arial"/>
      </rPr>
      <t>Шелкаева Алёна Александровна</t>
    </r>
  </si>
  <si>
    <t>Оригами. Тренировка внимания. Развитие мышления</t>
  </si>
  <si>
    <t>Выполнить любую поделку в технике оригами и прислать в вайбере учителю</t>
  </si>
  <si>
    <r>
      <t xml:space="preserve">ВД "Мир, который мы построим" 
</t>
    </r>
    <r>
      <rPr>
        <i/>
        <sz val="10"/>
        <color rgb="FF000000"/>
        <rFont val="Arial"/>
      </rPr>
      <t>Шелкаева Алёна Александровна</t>
    </r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</si>
  <si>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Шелкаева Алёна Александровна</t>
    </r>
  </si>
  <si>
    <t>Ш. Перро "Кот в сапогах"</t>
  </si>
  <si>
    <t>Читать сказку на стр. 182-187 (до слов "Пока бедного маркиза...")</t>
  </si>
  <si>
    <t>Самостоятельная работа с учебным материалом/онлайн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</si>
  <si>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Шелкаева Алёна Александровна</t>
    </r>
  </si>
  <si>
    <t>Работа по учебнику по теме "Предлоги"</t>
  </si>
  <si>
    <t>Выполнить задание из учебника на стр. 111 №189
Связь с учителем аудио сообщениями при необходимости</t>
  </si>
  <si>
    <t>Упр. 192 стр. 112+ выписать словарное слово "шёл"</t>
  </si>
  <si>
    <t>С помощью ЭОР/ самостоятельно</t>
  </si>
  <si>
    <r>
      <rPr>
        <b/>
        <sz val="10"/>
        <rFont val="Arial"/>
      </rPr>
      <t xml:space="preserve">Окружающий мир
</t>
    </r>
    <r>
      <rPr>
        <i/>
        <sz val="10"/>
        <rFont val="Arial"/>
      </rPr>
      <t>Шелкаева Алёна Александровна</t>
    </r>
  </si>
  <si>
    <t>Город на Неве</t>
  </si>
  <si>
    <t>Выполнить задания на стр. 70-72 (на выбор)</t>
  </si>
  <si>
    <t xml:space="preserve"> </t>
  </si>
  <si>
    <t>С помощью ЭОР/Самостоятельно</t>
  </si>
  <si>
    <r>
      <rPr>
        <b/>
        <sz val="10"/>
        <rFont val="Arial"/>
      </rPr>
      <t xml:space="preserve">ИЗО
</t>
    </r>
    <r>
      <rPr>
        <i/>
        <sz val="10"/>
        <rFont val="Arial"/>
      </rPr>
      <t>Шелкаева Алёна Александровна</t>
    </r>
  </si>
  <si>
    <t>Ритм пятен как средство выражения</t>
  </si>
  <si>
    <r>
      <rPr>
        <sz val="10"/>
        <color rgb="FF000000"/>
        <rFont val="Arial"/>
      </rPr>
      <t xml:space="preserve">Музыка
</t>
    </r>
    <r>
      <rPr>
        <i/>
        <sz val="10"/>
        <color rgb="FF000000"/>
        <rFont val="Arial"/>
      </rPr>
      <t>Шелкаева Алёна 
Александровна</t>
    </r>
  </si>
  <si>
    <t>Мир композитора (П. Чайковский, С. Прокофьев)</t>
  </si>
  <si>
    <t>-</t>
  </si>
  <si>
    <r>
      <t xml:space="preserve">ВД  "Путь к здоровью"
</t>
    </r>
    <r>
      <rPr>
        <i/>
        <sz val="10"/>
        <color rgb="FF000000"/>
        <rFont val="Arial"/>
      </rPr>
      <t>Шелкаева Алёна Александровна</t>
    </r>
  </si>
  <si>
    <r>
      <t xml:space="preserve">ВД "Край, в котором..."
</t>
    </r>
    <r>
      <rPr>
        <i/>
        <sz val="10"/>
        <color rgb="FF000000"/>
        <rFont val="Arial"/>
      </rPr>
      <t>Шелкаева Алёна Александровна</t>
    </r>
  </si>
  <si>
    <t>Онлайн экскурсия по музею- усадьбе А. Толстого в г. Самара</t>
  </si>
  <si>
    <r>
      <rPr>
        <b/>
        <sz val="10"/>
        <rFont val="Arial"/>
      </rPr>
      <t xml:space="preserve">ВД "Спортивные игры"
</t>
    </r>
    <r>
      <rPr>
        <i/>
        <sz val="10"/>
        <color rgb="FF000000"/>
        <rFont val="Arial"/>
      </rPr>
      <t>Абрамов С.А.</t>
    </r>
  </si>
  <si>
    <t>Ознакомление</t>
  </si>
  <si>
    <t>Самостоятельная 
работа с учебным 
материалом</t>
  </si>
  <si>
    <r>
      <rPr>
        <b/>
        <sz val="10"/>
        <rFont val="Arial"/>
      </rPr>
      <t xml:space="preserve">Физкультура
</t>
    </r>
    <r>
      <rPr>
        <i/>
        <sz val="10"/>
        <rFont val="Arial"/>
      </rPr>
      <t>Абрамов С.А.</t>
    </r>
  </si>
  <si>
    <t>Метание в цель на 4 метра</t>
  </si>
  <si>
    <t>Ознакомится с техникой метания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</si>
  <si>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Шелкаева Алёна Александровна</t>
    </r>
  </si>
  <si>
    <r>
      <rPr>
        <b/>
        <sz val="10"/>
        <rFont val="Arial"/>
      </rPr>
      <t xml:space="preserve">Повторение.
</t>
    </r>
    <r>
      <rPr>
        <sz val="10"/>
        <color rgb="FF000000"/>
        <rFont val="Arial"/>
      </rPr>
      <t>Числовые и буквенные выражения</t>
    </r>
  </si>
  <si>
    <t>Работа по учебнику: стр. 103, № 1,2,3 (в теме "Числовые и буквенные выражения")</t>
  </si>
  <si>
    <t>Р. т. стр. 70</t>
  </si>
  <si>
    <t>Самостоятельная 
работа с учебным 
материалом/онлайн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</si>
  <si>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Шелкаева Алёна Александровна</t>
    </r>
  </si>
  <si>
    <t>Выбрать любой словарь со стр. 114-115; выполнить указанные задания в этом словаре; оформить в проект и прислать фото отчёт
Связь с учителем аудио сообщениями при необходимости</t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</si>
  <si>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Шелкаева Алёна Александровна</t>
    </r>
  </si>
  <si>
    <t>Читать на стр. 187 (начиная с последнего абзаца) - 193</t>
  </si>
  <si>
    <t>Ответить на вопросы №1-4 устно</t>
  </si>
  <si>
    <r>
      <rPr>
        <b/>
        <sz val="10"/>
        <rFont val="Arial"/>
      </rPr>
      <t xml:space="preserve">Английский язык 
</t>
    </r>
    <r>
      <rPr>
        <i/>
        <sz val="10"/>
        <rFont val="Arial"/>
      </rPr>
      <t>Шелкаева Алёна Александровна</t>
    </r>
  </si>
  <si>
    <r>
      <rPr>
        <b/>
        <sz val="10"/>
        <rFont val="Arial"/>
      </rPr>
      <t xml:space="preserve">ВД "Спортивные игры"
</t>
    </r>
    <r>
      <rPr>
        <i/>
        <sz val="10"/>
        <color rgb="FF000000"/>
        <rFont val="Arial"/>
      </rPr>
      <t>Абрамов С.А.</t>
    </r>
  </si>
  <si>
    <t>Тактика нападения</t>
  </si>
  <si>
    <t>ознакомится с тактикой нападения в баскетболе</t>
  </si>
  <si>
    <t>С помощью ЭОР/Самостоятельная работа с учебным материалом</t>
  </si>
  <si>
    <t>Расписание занятий 3А класса</t>
  </si>
  <si>
    <r>
      <t xml:space="preserve">Литературное чтение 
</t>
    </r>
    <r>
      <rPr>
        <i/>
        <sz val="10"/>
        <rFont val="Arial"/>
      </rPr>
      <t>Прохорова Т.С.</t>
    </r>
  </si>
  <si>
    <t>Г.Остер. «Как получаются легенды»</t>
  </si>
  <si>
    <t>с 184-186 читать. Выполнить задание после текста 1 и 3.</t>
  </si>
  <si>
    <t>прислать видео пересказа текста.</t>
  </si>
  <si>
    <r>
      <t xml:space="preserve">Русский язык 
</t>
    </r>
    <r>
      <rPr>
        <i/>
        <sz val="10"/>
        <rFont val="Arial"/>
      </rPr>
      <t>Прохорова Т.С.</t>
    </r>
  </si>
  <si>
    <t>Обобщение знаний по теме «Глагол». Морфологический разбор глагола</t>
  </si>
  <si>
    <r>
      <t xml:space="preserve">Физкультура 
</t>
    </r>
    <r>
      <rPr>
        <i/>
        <sz val="10"/>
        <rFont val="Arial"/>
      </rPr>
      <t>Никифоров А.М.</t>
    </r>
  </si>
  <si>
    <t>Комплекс ОРУ №4.  Тест на гибкость.</t>
  </si>
  <si>
    <t>АСУ РСО. Выполнить самостоятельно комплекс ОРУ. Выполнить тест на гибкость и прислать видео (Вайбер, почта АСУ РСО, эл.почта). Описание теста в прикрепленном файле АСУ РСО.</t>
  </si>
  <si>
    <r>
      <t xml:space="preserve">Окружающий мир 
</t>
    </r>
    <r>
      <rPr>
        <i/>
        <sz val="10"/>
        <rFont val="Arial"/>
      </rPr>
      <t>Прохорова Т.С.</t>
    </r>
  </si>
  <si>
    <t>Путешествие по Франции и Великобритании.</t>
  </si>
  <si>
    <t>изучить тему в учебнике "По Франции и Великобритании" и в р.т. сделать эту же тему.</t>
  </si>
  <si>
    <r>
      <t>ВД "Волшебная палитра"</t>
    </r>
    <r>
      <rPr>
        <i/>
        <sz val="10"/>
        <color rgb="FF000000"/>
        <rFont val="Arial"/>
      </rPr>
      <t xml:space="preserve"> Котрухова О.П.</t>
    </r>
  </si>
  <si>
    <r>
      <t xml:space="preserve">ВД "Азбука нравственности" 
</t>
    </r>
    <r>
      <rPr>
        <i/>
        <sz val="10"/>
        <color rgb="FF000000"/>
        <rFont val="Arial"/>
      </rPr>
      <t>Назарова М.В</t>
    </r>
  </si>
  <si>
    <t>Если радость на всех одна (к 75-летию Победы в ВОв)</t>
  </si>
  <si>
    <r>
      <t>ВД "Волшебная палитра"</t>
    </r>
    <r>
      <rPr>
        <i/>
        <sz val="10"/>
        <color rgb="FF000000"/>
        <rFont val="Arial"/>
      </rPr>
      <t xml:space="preserve"> Котрухова О.П.</t>
    </r>
  </si>
  <si>
    <r>
      <t xml:space="preserve">ВД "В мире удивительных слов"
</t>
    </r>
    <r>
      <rPr>
        <i/>
        <sz val="10"/>
        <color rgb="FF000000"/>
        <rFont val="Arial"/>
      </rPr>
      <t>Прохорова Т.С.</t>
    </r>
  </si>
  <si>
    <t>Повторяем части речи</t>
  </si>
  <si>
    <r>
      <rPr>
        <b/>
        <sz val="10"/>
        <rFont val="Arial"/>
      </rPr>
      <t xml:space="preserve">Литературное чтение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Прохорова Т.С.</t>
    </r>
  </si>
  <si>
    <t xml:space="preserve"> Р.Сеф. «Веселые стихи» </t>
  </si>
  <si>
    <t>с 186-188 читать выразительно.</t>
  </si>
  <si>
    <t xml:space="preserve"> читать выразительно.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</si>
  <si>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Прохорова Т.С.</t>
    </r>
  </si>
  <si>
    <t>Закрепление изученного материала</t>
  </si>
  <si>
    <t>упр 235 выполнить и прислать фото</t>
  </si>
  <si>
    <r>
      <rPr>
        <b/>
        <sz val="10"/>
        <rFont val="Arial"/>
      </rPr>
      <t xml:space="preserve">Математика  
</t>
    </r>
    <r>
      <rPr>
        <i/>
        <sz val="10"/>
        <rFont val="Arial"/>
      </rPr>
      <t>Прохорова Т.С.</t>
    </r>
  </si>
  <si>
    <t xml:space="preserve"> Закрепление изученного</t>
  </si>
  <si>
    <t>учебник с 73 тема "Виды треугольников", №1.</t>
  </si>
  <si>
    <r>
      <rPr>
        <b/>
        <sz val="10"/>
        <rFont val="Arial"/>
      </rPr>
      <t xml:space="preserve">ИЗО
</t>
    </r>
    <r>
      <rPr>
        <i/>
        <sz val="10"/>
        <rFont val="Arial"/>
      </rPr>
      <t xml:space="preserve">Прохорова Т.С.
</t>
    </r>
  </si>
  <si>
    <t>Художественная выставка "Картины особый мир" ( обобщение темы)</t>
  </si>
  <si>
    <t>нарисовать рисунок на свободную тему</t>
  </si>
  <si>
    <r>
      <t xml:space="preserve">Музыка
</t>
    </r>
    <r>
      <rPr>
        <i/>
        <sz val="10"/>
        <rFont val="Arial"/>
      </rPr>
      <t>Прохорова Т.С.</t>
    </r>
  </si>
  <si>
    <t xml:space="preserve">Прославим радость на земле. итоговое тестирование </t>
  </si>
  <si>
    <r>
      <t xml:space="preserve">ВД "Край, в которм мы живем"
</t>
    </r>
    <r>
      <rPr>
        <i/>
        <sz val="10"/>
        <color rgb="FF000000"/>
        <rFont val="Arial"/>
      </rPr>
      <t>Прохорова Т.С.</t>
    </r>
  </si>
  <si>
    <t>Почетные граждане города Похвистнево</t>
  </si>
  <si>
    <r>
      <t xml:space="preserve">ВД "Спортивные игры"
</t>
    </r>
    <r>
      <rPr>
        <i/>
        <sz val="10"/>
        <color rgb="FF000000"/>
        <rFont val="Arial"/>
      </rPr>
      <t>Никифоров А.М.</t>
    </r>
  </si>
  <si>
    <t xml:space="preserve">Комплекс ОРУ №4. Ведение мяча. </t>
  </si>
  <si>
    <t xml:space="preserve">АСУ РСО. Выполнить самостоятельно комплекс общеразвивающих упражнений. Отработать ведение мяча. 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</si>
  <si>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Прохорова Т.С.</t>
    </r>
  </si>
  <si>
    <t>Итоговая контрольная работа: Тестирование и диагностика скорости чтения и усвоения прочитанного</t>
  </si>
  <si>
    <t>Прочитать предложенный текст за 1 минуту (аудиозапись) и прислать количество слов за минуту.</t>
  </si>
  <si>
    <r>
      <rPr>
        <b/>
        <sz val="10"/>
        <rFont val="Arial"/>
      </rPr>
      <t xml:space="preserve">Английский язык 
</t>
    </r>
    <r>
      <rPr>
        <i/>
        <sz val="10"/>
        <rFont val="Arial"/>
      </rPr>
      <t>Прохорова Т.С.</t>
    </r>
  </si>
  <si>
    <t xml:space="preserve">Урок повторения "Я люблю летние лагеря" </t>
  </si>
  <si>
    <t>учебник с 63 упр 2 выполнить и прислать фото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</si>
  <si>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Прохорова Т.С.</t>
    </r>
  </si>
  <si>
    <t>Проверочная работа по теме «Глагол»</t>
  </si>
  <si>
    <t>учебник с 130 выполнить и прислать фото</t>
  </si>
  <si>
    <t>С  помощью ЭОР</t>
  </si>
  <si>
    <r>
      <rPr>
        <b/>
        <sz val="10"/>
        <rFont val="Arial"/>
      </rPr>
      <t xml:space="preserve">Математика 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Прохорова Т.С.</t>
    </r>
  </si>
  <si>
    <t xml:space="preserve"> Приемы письменного умножения в пределах 1000</t>
  </si>
  <si>
    <t xml:space="preserve">уч. с 88 №1 </t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</si>
  <si>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Никифоров А.М.</t>
    </r>
  </si>
  <si>
    <t xml:space="preserve">Комплекс ОРУ №1.  </t>
  </si>
  <si>
    <t xml:space="preserve">АСУ РСО. Выполнить самостоятельно комплекс общеразвивающих упражнений.  </t>
  </si>
  <si>
    <t xml:space="preserve">Не задано </t>
  </si>
  <si>
    <r>
      <rPr>
        <b/>
        <sz val="10"/>
        <color rgb="FF9900FF"/>
        <rFont val="Arial"/>
      </rPr>
      <t xml:space="preserve">ВД "Ритмика
</t>
    </r>
    <r>
      <rPr>
        <i/>
        <sz val="10"/>
        <rFont val="Arial"/>
      </rPr>
      <t>Сидорова С.В.</t>
    </r>
  </si>
  <si>
    <t>Бальный танец от эпохи Средневековья и до наших дней. Знакомство с элементами классического танца.</t>
  </si>
  <si>
    <t xml:space="preserve">Не предусмотрено </t>
  </si>
  <si>
    <r>
      <t xml:space="preserve">ВД "Спортивные игры"
</t>
    </r>
    <r>
      <rPr>
        <i/>
        <sz val="10"/>
        <color rgb="FF000000"/>
        <rFont val="Arial"/>
      </rPr>
      <t>Никифоров А.М.</t>
    </r>
  </si>
  <si>
    <r>
      <rPr>
        <sz val="9"/>
        <color rgb="FF000000"/>
        <rFont val="Arial"/>
      </rPr>
      <t>Не предусмотрено</t>
    </r>
    <r>
      <rPr>
        <sz val="10"/>
        <color rgb="FF000000"/>
        <rFont val="Arial"/>
      </rPr>
      <t xml:space="preserve"> </t>
    </r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</si>
  <si>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Прохорова Т.С.</t>
    </r>
  </si>
  <si>
    <t>Обобщение и систематизация изученного о частях речи</t>
  </si>
  <si>
    <t>учебник с 131 упр 237 устно выполнить</t>
  </si>
  <si>
    <t>упр 238</t>
  </si>
  <si>
    <r>
      <rPr>
        <b/>
        <sz val="10"/>
        <rFont val="Arial"/>
      </rPr>
      <t xml:space="preserve">Математика  
</t>
    </r>
    <r>
      <rPr>
        <i/>
        <sz val="10"/>
        <rFont val="Arial"/>
      </rPr>
      <t>Прохорова Т.С.</t>
    </r>
  </si>
  <si>
    <t>Алгоритм письменного умножения трехзначного числа на однозначное</t>
  </si>
  <si>
    <t xml:space="preserve">работа с учебником с 89 списать алгоритм в тетрадь. №1, 2 решить. </t>
  </si>
  <si>
    <t>с 89 решить примеры под красной чертой</t>
  </si>
  <si>
    <r>
      <rPr>
        <b/>
        <sz val="10"/>
        <rFont val="Arial"/>
      </rPr>
      <t xml:space="preserve">Окружающий мир 
</t>
    </r>
    <r>
      <rPr>
        <i/>
        <sz val="10"/>
        <rFont val="Arial"/>
      </rPr>
      <t>Прохорова Т.С.</t>
    </r>
  </si>
  <si>
    <t>На юге Европы</t>
  </si>
  <si>
    <t>изучить тему "На юге Европы" Вылепить из пластилина макеты Парфенона, Колизея или Пизанской башни( на выбор) прислать фото</t>
  </si>
  <si>
    <r>
      <rPr>
        <b/>
        <sz val="10"/>
        <rFont val="Arial"/>
      </rPr>
      <t xml:space="preserve">Технология
</t>
    </r>
    <r>
      <rPr>
        <i/>
        <sz val="10"/>
        <rFont val="Arial"/>
      </rPr>
      <t>Прохорова Т.С.</t>
    </r>
  </si>
  <si>
    <t xml:space="preserve">Кукольный театр. Изделие "Куклы для спектакля" </t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</si>
  <si>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Никифоров А.М.</t>
    </r>
  </si>
  <si>
    <t xml:space="preserve">АСУ РСО. Выполнить самостоятельно комплекс общеразвивающих упражнений. </t>
  </si>
  <si>
    <t>С помощью ЭОР, самостоятельно</t>
  </si>
  <si>
    <r>
      <rPr>
        <b/>
        <sz val="10"/>
        <color rgb="FF9900FF"/>
        <rFont val="Arial"/>
      </rPr>
      <t xml:space="preserve">ВД "Ритмика
</t>
    </r>
    <r>
      <rPr>
        <i/>
        <sz val="10"/>
        <rFont val="Arial"/>
      </rPr>
      <t>Сидорова С.В.</t>
    </r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</si>
  <si>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Прохорова Т.С.</t>
    </r>
  </si>
  <si>
    <r>
      <rPr>
        <b/>
        <sz val="10"/>
        <rFont val="Arial"/>
      </rPr>
      <t xml:space="preserve">Английский язык 
</t>
    </r>
    <r>
      <rPr>
        <i/>
        <sz val="10"/>
        <rFont val="Arial"/>
      </rPr>
      <t>Прохорова Т.С.</t>
    </r>
  </si>
  <si>
    <t xml:space="preserve">Закрепление лексики и грамматики "Мы будем веселиться летом" </t>
  </si>
  <si>
    <t>учебник с 65 упр 1 составить предложения и прислать фото.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</si>
  <si>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Прохорова Т.С.</t>
    </r>
  </si>
  <si>
    <r>
      <rPr>
        <b/>
        <sz val="10"/>
        <rFont val="Arial"/>
      </rPr>
      <t xml:space="preserve">Математика 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Прохорова Т.С.</t>
    </r>
  </si>
  <si>
    <t>Закрепление изученного</t>
  </si>
  <si>
    <t>учебник с 90 №1, 2,5. прислать фото</t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</si>
  <si>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Никифоров А.М.</t>
    </r>
  </si>
  <si>
    <r>
      <rPr>
        <b/>
        <sz val="10"/>
        <color rgb="FF9900FF"/>
        <rFont val="Arial"/>
      </rPr>
      <t xml:space="preserve">ВД "Ритмика
</t>
    </r>
    <r>
      <rPr>
        <i/>
        <sz val="10"/>
        <rFont val="Arial"/>
      </rPr>
      <t>Сидорова С.В.</t>
    </r>
  </si>
  <si>
    <r>
      <rPr>
        <b/>
        <sz val="10"/>
        <color rgb="FF9900FF"/>
        <rFont val="Arial"/>
      </rPr>
      <t>ВД "Шкатулка здоровья"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Прохорова  Т.С.</t>
    </r>
  </si>
  <si>
    <r>
      <t xml:space="preserve">ВД "Край, в которм мы живем"
</t>
    </r>
    <r>
      <rPr>
        <i/>
        <sz val="10"/>
        <color rgb="FF000000"/>
        <rFont val="Arial"/>
      </rPr>
      <t>Прохорова Т.С.</t>
    </r>
  </si>
  <si>
    <t>Расписание занятий 3Б класса</t>
  </si>
  <si>
    <t>Он-лайн занятие</t>
  </si>
  <si>
    <r>
      <t xml:space="preserve">Русский язык
</t>
    </r>
    <r>
      <rPr>
        <i/>
        <sz val="10"/>
        <rFont val="Arial"/>
      </rPr>
      <t>Салтаева Н.Г.</t>
    </r>
  </si>
  <si>
    <t>Обобшение знаний о глаголе. Морфологический разбор глагола.</t>
  </si>
  <si>
    <t>В учебнике с 128 упр.234,236.</t>
  </si>
  <si>
    <t>с.129 упр.235</t>
  </si>
  <si>
    <r>
      <t xml:space="preserve">Физкультура 
</t>
    </r>
    <r>
      <rPr>
        <i/>
        <sz val="10"/>
        <rFont val="Arial"/>
      </rPr>
      <t>Никифоров А.М.</t>
    </r>
  </si>
  <si>
    <r>
      <t xml:space="preserve">Литературное чтение
</t>
    </r>
    <r>
      <rPr>
        <i/>
        <sz val="10"/>
        <rFont val="Arial"/>
      </rPr>
      <t>Салтаева Н.Г.</t>
    </r>
  </si>
  <si>
    <t>Ю. Ермолаев "Воспитатели"</t>
  </si>
  <si>
    <t>В учебнике с.191-183</t>
  </si>
  <si>
    <t>с.181-183 читать и пересказывать текст, придумать свои вопросы по тексту</t>
  </si>
  <si>
    <r>
      <t xml:space="preserve">Математика 
</t>
    </r>
    <r>
      <rPr>
        <i/>
        <sz val="10"/>
        <rFont val="Arial"/>
      </rPr>
      <t>Салтаева Н.Г.</t>
    </r>
  </si>
  <si>
    <t>Приёмы письменного умножения в пределах 1000.</t>
  </si>
  <si>
    <t>В учебнике с.88</t>
  </si>
  <si>
    <t>с.88 №4</t>
  </si>
  <si>
    <r>
      <t xml:space="preserve">Английский язык 
</t>
    </r>
    <r>
      <rPr>
        <i/>
        <sz val="10"/>
        <rFont val="Arial"/>
      </rPr>
      <t>Прохорова Т.С.</t>
    </r>
  </si>
  <si>
    <t>Закрепление лексики и грамматики "Мы будем веселиться летом"</t>
  </si>
  <si>
    <t>учебник с 65 упр 1. Составить письменно предложения, используя слова в рамочке и из самого упражнения</t>
  </si>
  <si>
    <r>
      <t xml:space="preserve">ВД "Умники и умницы" (ч/н)
</t>
    </r>
    <r>
      <rPr>
        <i/>
        <sz val="10"/>
        <color rgb="FF000000"/>
        <rFont val="Arial"/>
      </rPr>
      <t>Салтаева Н.Г.</t>
    </r>
  </si>
  <si>
    <r>
      <t xml:space="preserve">ВД " В мире удивительных слов"
</t>
    </r>
    <r>
      <rPr>
        <i/>
        <sz val="10"/>
        <color rgb="FF000000"/>
        <rFont val="Arial"/>
      </rPr>
      <t>Салтаева Н.Г.</t>
    </r>
  </si>
  <si>
    <t>Слова с удвоенной согласной.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</si>
  <si>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Салтаева Н.Г.</t>
    </r>
  </si>
  <si>
    <t>Г. Остер "Вредные советы"</t>
  </si>
  <si>
    <t>Работа по учебнику с.183-184,</t>
  </si>
  <si>
    <t>с.183-184, выполнить задание в тетради: переделать и записать добрые советы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</si>
  <si>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Салтаева Н.Г.</t>
    </r>
  </si>
  <si>
    <t>Обобщение знаний о глаголе. Морфологический разбор глагола.</t>
  </si>
  <si>
    <t>с. 130  задание №3,4.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</si>
  <si>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Салтаева Н.Г.</t>
    </r>
  </si>
  <si>
    <t>Письменные приёмы умножения в пределах 1000.</t>
  </si>
  <si>
    <t>По учебнику с. 89  №1,2,3.</t>
  </si>
  <si>
    <t>с.89 №4, примеры под красной чертой</t>
  </si>
  <si>
    <r>
      <t xml:space="preserve">Окружающий мир 
</t>
    </r>
    <r>
      <rPr>
        <i/>
        <sz val="10"/>
        <rFont val="Arial"/>
      </rPr>
      <t>Салтаева Н.Г.</t>
    </r>
  </si>
  <si>
    <t>пройди тест и прислать скрин результат</t>
  </si>
  <si>
    <t>С 142-147 читать  и пересказывать текст</t>
  </si>
  <si>
    <r>
      <rPr>
        <b/>
        <sz val="10"/>
        <rFont val="Arial"/>
      </rPr>
      <t>ИЗО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Салтаева Н.Г.</t>
    </r>
  </si>
  <si>
    <t>Художественная выставка.Картина-особый мир".</t>
  </si>
  <si>
    <t>Выполнение работы по теме</t>
  </si>
  <si>
    <t>12.40 -13.10</t>
  </si>
  <si>
    <r>
      <t xml:space="preserve">ВД "Шкатулка здоровья" (ч/н)
</t>
    </r>
    <r>
      <rPr>
        <i/>
        <sz val="10"/>
        <color rgb="FF000000"/>
        <rFont val="Arial"/>
      </rPr>
      <t>Салтаева Н.Г.</t>
    </r>
  </si>
  <si>
    <r>
      <t xml:space="preserve">ВД "Спортивные игры"
</t>
    </r>
    <r>
      <rPr>
        <i/>
        <sz val="10"/>
        <color rgb="FF000000"/>
        <rFont val="Arial"/>
      </rPr>
      <t>Никифоров А.М.</t>
    </r>
  </si>
  <si>
    <r>
      <t xml:space="preserve">ВД "Спортивные игры"
</t>
    </r>
    <r>
      <rPr>
        <i/>
        <sz val="10"/>
        <color rgb="FF000000"/>
        <rFont val="Arial"/>
      </rPr>
      <t>Никифоров А.М.</t>
    </r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</si>
  <si>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Салтаева Н.Г.</t>
    </r>
  </si>
  <si>
    <t>Г.Остер "Как получаются легенды".</t>
  </si>
  <si>
    <t>Работа по учебнику с.184-186</t>
  </si>
  <si>
    <t>с.184-186, в тетради выполнить задание  из учебника с.186 №3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</si>
  <si>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Салтаева Н.Г.</t>
    </r>
  </si>
  <si>
    <t>Проверочная работа по теме "Глагол".</t>
  </si>
  <si>
    <t>Выполнить тест и прислать учителю.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</si>
  <si>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Салтаева Н.Г.</t>
    </r>
  </si>
  <si>
    <t>Закрепление изученного материала.</t>
  </si>
  <si>
    <t xml:space="preserve">Учебник с.90 </t>
  </si>
  <si>
    <t>с.90 №4</t>
  </si>
  <si>
    <r>
      <rPr>
        <b/>
        <sz val="10"/>
        <rFont val="Arial"/>
      </rPr>
      <t xml:space="preserve">Технология
</t>
    </r>
    <r>
      <rPr>
        <i/>
        <sz val="10"/>
        <rFont val="Arial"/>
      </rPr>
      <t>Салтаева Н.Г.</t>
    </r>
  </si>
  <si>
    <t>Кукольный театр. Изделие "Куклы для спектакля"</t>
  </si>
  <si>
    <t>Просмотреть видеоурок. Выполнить одну куклу</t>
  </si>
  <si>
    <r>
      <rPr>
        <b/>
        <sz val="10"/>
        <color rgb="FF000000"/>
        <rFont val="Arial"/>
      </rPr>
      <t xml:space="preserve">Английский язык 
</t>
    </r>
    <r>
      <rPr>
        <i/>
        <sz val="10"/>
        <color rgb="FF000000"/>
        <rFont val="Arial"/>
      </rPr>
      <t>Прохорова Т.С.</t>
    </r>
  </si>
  <si>
    <t>Закрепление лексики и грамматики "Мы будем веселиться летом</t>
  </si>
  <si>
    <t>учебник с 67 упр 5 выучить песню наизусть. Прислать видео</t>
  </si>
  <si>
    <r>
      <t xml:space="preserve">ВД "Ритмика"
</t>
    </r>
    <r>
      <rPr>
        <i/>
        <sz val="10"/>
        <color rgb="FF000000"/>
        <rFont val="Arial"/>
      </rPr>
      <t xml:space="preserve">Сидорова С.В. </t>
    </r>
  </si>
  <si>
    <t>Бальный танец от эпохи Средневековья и до наших дней. Знакомство с элементами классического танца</t>
  </si>
  <si>
    <r>
      <rPr>
        <b/>
        <sz val="10"/>
        <color rgb="FF9900FF"/>
        <rFont val="Arial"/>
      </rPr>
      <t xml:space="preserve">ВД "Волшебная палитра"
</t>
    </r>
    <r>
      <rPr>
        <i/>
        <sz val="10"/>
        <rFont val="Arial"/>
      </rPr>
      <t>Котрухова О.П.</t>
    </r>
  </si>
  <si>
    <r>
      <t xml:space="preserve">ВД "Спортивные игры"
</t>
    </r>
    <r>
      <rPr>
        <i/>
        <sz val="10"/>
        <color rgb="FF000000"/>
        <rFont val="Arial"/>
      </rPr>
      <t>Никифоров А.М.</t>
    </r>
  </si>
  <si>
    <t xml:space="preserve"> Комплекс ОРУ №4. Ведение мяча</t>
  </si>
  <si>
    <t>АСУ РСО. Выполнить самостоятельно комплекс общеразвивающих упражнений. Отработать ведение мяча.</t>
  </si>
  <si>
    <r>
      <t xml:space="preserve">ВД "Азбука нравственности"
</t>
    </r>
    <r>
      <rPr>
        <i/>
        <sz val="10"/>
        <color rgb="FF000000"/>
        <rFont val="Arial"/>
      </rPr>
      <t>Назарова М.В.</t>
    </r>
  </si>
  <si>
    <t>Онлай занятие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</si>
  <si>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Салтаева Н.Г.</t>
    </r>
  </si>
  <si>
    <t>Обобщение и ситематизация изученного о частях речи.</t>
  </si>
  <si>
    <t xml:space="preserve">пройти тест и прислать скрин </t>
  </si>
  <si>
    <t>с.132 упр. 239</t>
  </si>
  <si>
    <r>
      <rPr>
        <b/>
        <sz val="10"/>
        <rFont val="Arial"/>
      </rPr>
      <t>Окружающий мир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Салтаева Н.Г.</t>
    </r>
  </si>
  <si>
    <t>По знаменитым местам мира.</t>
  </si>
  <si>
    <t>Просмотреть видеоурок и выполнить задание</t>
  </si>
  <si>
    <t>с.149-153 чмтать и пересказывать</t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</si>
  <si>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</si>
  <si>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>Музыка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Салтаева Н.Г.</t>
    </r>
  </si>
  <si>
    <t>Особенности музыкального языка различных композиторов.</t>
  </si>
  <si>
    <t>Прослушивание музыкальных произведений разных композиторов.</t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</si>
  <si>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Никифоров А.М.</t>
    </r>
  </si>
  <si>
    <t>Расписание занятий 3В класса</t>
  </si>
  <si>
    <r>
      <t xml:space="preserve">ВД "Ритмика"
</t>
    </r>
    <r>
      <rPr>
        <i/>
        <sz val="10"/>
        <color rgb="FF000000"/>
        <rFont val="Arial"/>
      </rPr>
      <t xml:space="preserve">Сидорова С.В. </t>
    </r>
  </si>
  <si>
    <t>ПРЕДМЕТ
 учитель</t>
  </si>
  <si>
    <r>
      <t xml:space="preserve">"Школа-мой дом" 
</t>
    </r>
    <r>
      <rPr>
        <i/>
        <sz val="10"/>
        <color rgb="FF000000"/>
        <rFont val="Arial"/>
      </rPr>
      <t>Салтаева Н.Г.</t>
    </r>
  </si>
  <si>
    <t>Доброе дело два века живёт.</t>
  </si>
  <si>
    <t>Работа в тетради. Рисунки по теме урока.</t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</si>
  <si>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</si>
  <si>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>Ю.Ермолаев. «Проговорился»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</si>
  <si>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Салтаева Н.Г.</t>
    </r>
  </si>
  <si>
    <t>Р.Сеф "Весёлые стихи"</t>
  </si>
  <si>
    <t>Работа по учебнику с. 186-188</t>
  </si>
  <si>
    <t>с 186-188 читать выразительно и отвечать на вопросы после текста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</si>
  <si>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</t>
    </r>
    <r>
      <rPr>
        <sz val="10"/>
        <color rgb="FF000000"/>
        <rFont val="Arial"/>
      </rPr>
      <t>а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</si>
  <si>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Салтаева Н.Г.</t>
    </r>
  </si>
  <si>
    <t>Закрепление изученного.</t>
  </si>
  <si>
    <t>Работа по учебнику с.132-133 упр.240-241</t>
  </si>
  <si>
    <t>Онлайн занятие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</si>
  <si>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Салтаева Н.Г.</t>
    </r>
  </si>
  <si>
    <t xml:space="preserve">Работа по учебнику с.91 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</si>
  <si>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</si>
  <si>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 xml:space="preserve">Приемы письменного умножения в пределах 1000 </t>
  </si>
  <si>
    <r>
      <rPr>
        <b/>
        <sz val="10"/>
        <rFont val="Arial"/>
      </rPr>
      <t xml:space="preserve">Технология
</t>
    </r>
    <r>
      <rPr>
        <i/>
        <sz val="10"/>
        <rFont val="Arial"/>
      </rPr>
      <t>Салтаева Н.Г.</t>
    </r>
  </si>
  <si>
    <t>Афиша. Изделие "Афиша"</t>
  </si>
  <si>
    <t>Изготовление изделия</t>
  </si>
  <si>
    <t xml:space="preserve">ЗАВТРАК 10.40-11.10						</t>
  </si>
  <si>
    <r>
      <rPr>
        <b/>
        <sz val="10"/>
        <color rgb="FF000000"/>
        <rFont val="Arial"/>
      </rPr>
      <t xml:space="preserve">Английский язык 
</t>
    </r>
    <r>
      <rPr>
        <i/>
        <sz val="10"/>
        <color rgb="FF000000"/>
        <rFont val="Arial"/>
      </rPr>
      <t>Прохорова Т.С.</t>
    </r>
  </si>
  <si>
    <t>Лексико-грамматическое тестирование</t>
  </si>
  <si>
    <r>
      <rPr>
        <b/>
        <sz val="10"/>
        <rFont val="Arial"/>
      </rPr>
      <t>Физкультура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Никифоров А.М</t>
    </r>
    <r>
      <rPr>
        <sz val="10"/>
        <color rgb="FF000000"/>
        <rFont val="Arial"/>
      </rPr>
      <t>.</t>
    </r>
  </si>
  <si>
    <t>Комплекс ОРУ №4. Высокий старт.</t>
  </si>
  <si>
    <t>АСУ РСО. Выполнить самостоятельно комплекс ОРУ №4. В прикрепленном файле ознакомиться с техникой высокого старта.</t>
  </si>
  <si>
    <r>
      <rPr>
        <b/>
        <sz val="10"/>
        <color rgb="FF9900FF"/>
        <rFont val="Arial"/>
      </rPr>
      <t xml:space="preserve">ВД "Волшебная палитра"
</t>
    </r>
    <r>
      <rPr>
        <i/>
        <sz val="10"/>
        <rFont val="Arial"/>
      </rPr>
      <t>Котрухова О.П.</t>
    </r>
  </si>
  <si>
    <r>
      <rPr>
        <b/>
        <sz val="10"/>
        <color rgb="FF9900FF"/>
        <rFont val="Arial"/>
      </rPr>
      <t xml:space="preserve">ВД "Ритмика
</t>
    </r>
    <r>
      <rPr>
        <i/>
        <sz val="10"/>
        <rFont val="Arial"/>
      </rPr>
      <t>Сидорова С.В.</t>
    </r>
  </si>
  <si>
    <t>12..00-12.30</t>
  </si>
  <si>
    <r>
      <rPr>
        <b/>
        <sz val="10"/>
        <rFont val="Arial"/>
      </rPr>
      <t>Окружающий мир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</si>
  <si>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t xml:space="preserve">На юге Европы </t>
  </si>
  <si>
    <r>
      <t xml:space="preserve">ВД "Спортивные игры"
</t>
    </r>
    <r>
      <rPr>
        <i/>
        <sz val="10"/>
        <color rgb="FF000000"/>
        <rFont val="Arial"/>
      </rPr>
      <t>Никифоров А.М.</t>
    </r>
  </si>
  <si>
    <r>
      <rPr>
        <sz val="9"/>
        <color rgb="FF000000"/>
        <rFont val="Arial"/>
      </rPr>
      <t>Не предусмотрено</t>
    </r>
    <r>
      <rPr>
        <sz val="10"/>
        <color rgb="FF000000"/>
        <rFont val="Arial"/>
      </rPr>
      <t xml:space="preserve"> </t>
    </r>
  </si>
  <si>
    <r>
      <rPr>
        <b/>
        <sz val="10"/>
        <color rgb="FF9900FF"/>
        <rFont val="Arial"/>
      </rPr>
      <t>ВД "Спортивные игры"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Никифоров А.М.</t>
    </r>
  </si>
  <si>
    <r>
      <rPr>
        <b/>
        <sz val="10"/>
        <color rgb="FF9900FF"/>
        <rFont val="Arial"/>
      </rPr>
      <t>ВД "Край, в котором….."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</si>
  <si>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</si>
  <si>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 xml:space="preserve">Ю.Ермолаев. «Воспитатели» </t>
  </si>
  <si>
    <t>прочитать стр.181-183. .Придумать 5 вопросов по тексту, записать в тетрадь. Прислать в Вайбер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</si>
  <si>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</si>
  <si>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 xml:space="preserve">упр.231 (придумать название, списать, раскрывая скобки, подчеркнуть изученные орфограммы), упр.232 (3 глагола разобрать как часть речи) </t>
  </si>
  <si>
    <t>повторить схему разбора стр.146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</si>
  <si>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</si>
  <si>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>посмотреть видеоурок. стр.89- №1 (выполнить вычисления столбиком), №2, №5</t>
  </si>
  <si>
    <t>стр.89-№4</t>
  </si>
  <si>
    <r>
      <rPr>
        <b/>
        <sz val="10"/>
        <rFont val="Arial"/>
      </rPr>
      <t>ИЗО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</si>
  <si>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t xml:space="preserve">Скульптура в музее и на улице </t>
  </si>
  <si>
    <t>посмотреть видеоурок. Выполнить изделие "собачка"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</si>
  <si>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Прохорова Т.С.</t>
    </r>
  </si>
  <si>
    <t>Урок повторения "Нам понравилась вечеринка"</t>
  </si>
  <si>
    <t>выполнить упр 2 с 60. Правильно написать звук,который слышится  в данных словах. Прислать фото</t>
  </si>
  <si>
    <r>
      <rPr>
        <b/>
        <sz val="10"/>
        <rFont val="Arial"/>
      </rPr>
      <t>Немецкий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Кузьмина Т.В.</t>
    </r>
  </si>
  <si>
    <t>Сабина празднует день рождения</t>
  </si>
  <si>
    <t>повторить лексику по теме стр.92</t>
  </si>
  <si>
    <r>
      <rPr>
        <b/>
        <sz val="10"/>
        <color rgb="FF9900FF"/>
        <rFont val="Arial"/>
      </rPr>
      <t>ВД "Развиваем интеллект"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Левкина Татьяна Николаевна</t>
    </r>
  </si>
  <si>
    <t>Тренировка внимания.Фразеологизмы, закономерность, загадки. ребусы</t>
  </si>
  <si>
    <t>онлайн-занятие</t>
  </si>
  <si>
    <r>
      <rPr>
        <b/>
        <sz val="10"/>
        <color rgb="FF9900FF"/>
        <rFont val="Arial"/>
      </rPr>
      <t>ВД "Спортивные игры"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</si>
  <si>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>Физкультура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Никифоров А.М.</t>
    </r>
  </si>
  <si>
    <t>АСУ РСО. Выполнить самостоятельно комплекс ОРУ. Выполнить тест на гибкость и прислать видео (Вайбер, почта АСУ РСО, эл.почта). Описание теста в прикрепленно файле АСУ РСО.</t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</si>
  <si>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</si>
  <si>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t xml:space="preserve">Г .ОСТЕР ВРЕДНЫЕ СОВЕТЫ </t>
  </si>
  <si>
    <t>посмотреть видео, прочитать стр.183-184</t>
  </si>
  <si>
    <t>стр.184- выполнить задание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</si>
  <si>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</si>
  <si>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t xml:space="preserve">Закрепление изученного </t>
  </si>
  <si>
    <t>стр.90-№1, №2, №5, №6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</si>
  <si>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</si>
  <si>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t>упр. 233 (списать, вставляя пропущенные буквы, подчеркнуть двумя чертами глагол неопределенной формы, указать время других глаголов, выполнить задания под цифрами 3 и 4)</t>
  </si>
  <si>
    <t>составить рассказ из 5-8 предложений по рисунку стр.128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</si>
  <si>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Прохорова Т.С.</t>
    </r>
  </si>
  <si>
    <t>Урок повторения "Я люблю летние лагеря"</t>
  </si>
  <si>
    <t>учебник с 63 упр 2. Прислать фото</t>
  </si>
  <si>
    <r>
      <rPr>
        <b/>
        <sz val="10"/>
        <rFont val="Arial"/>
      </rPr>
      <t>Немецкий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Кузьмина Т.В.</t>
    </r>
  </si>
  <si>
    <t>Мы играем и поем</t>
  </si>
  <si>
    <t>стр.94 упр.5</t>
  </si>
  <si>
    <r>
      <rPr>
        <b/>
        <sz val="10"/>
        <color rgb="FF9900FF"/>
        <rFont val="Arial"/>
      </rPr>
      <t>ВД "Волшебная палитра</t>
    </r>
    <r>
      <rPr>
        <sz val="10"/>
        <color rgb="FF000000"/>
        <rFont val="Arial"/>
      </rPr>
      <t xml:space="preserve">"
</t>
    </r>
    <r>
      <rPr>
        <i/>
        <sz val="10"/>
        <rFont val="Arial"/>
      </rPr>
      <t xml:space="preserve"> Котрухова О.П.</t>
    </r>
  </si>
  <si>
    <r>
      <rPr>
        <b/>
        <sz val="10"/>
        <color rgb="FF9900FF"/>
        <rFont val="Arial"/>
      </rPr>
      <t>ВД "Ритмика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Сидорова С. В.</t>
    </r>
  </si>
  <si>
    <r>
      <rPr>
        <b/>
        <sz val="10"/>
        <color rgb="FF9900FF"/>
        <rFont val="Arial"/>
      </rPr>
      <t>ВД "Волшебная палитра</t>
    </r>
    <r>
      <rPr>
        <sz val="10"/>
        <color rgb="FF000000"/>
        <rFont val="Arial"/>
      </rPr>
      <t xml:space="preserve">"
</t>
    </r>
    <r>
      <rPr>
        <i/>
        <sz val="10"/>
        <rFont val="Arial"/>
      </rPr>
      <t xml:space="preserve"> Котрухова О.П.</t>
    </r>
  </si>
  <si>
    <r>
      <rPr>
        <b/>
        <sz val="10"/>
        <color rgb="FF9900FF"/>
        <rFont val="Arial"/>
      </rPr>
      <t>ВД "Азбука нравственности"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Назарова М.В.</t>
    </r>
  </si>
  <si>
    <t>ПЯТНИЦА. 15  МАЯ</t>
  </si>
  <si>
    <r>
      <rPr>
        <b/>
        <sz val="10"/>
        <rFont val="Arial"/>
      </rPr>
      <t>Окружающий мир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</si>
  <si>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 xml:space="preserve">По знаменитым местам мира </t>
  </si>
  <si>
    <t>посмотреть видеоурок, прочитать текст учебника, выполнить задания в р.т. стр.91-95</t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</si>
  <si>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</si>
  <si>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</si>
  <si>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 xml:space="preserve"> Контрольная работа по теме «Глагол» </t>
  </si>
  <si>
    <t>пройти онлайн-тест, скрин прислать в Вайбер</t>
  </si>
  <si>
    <r>
      <rPr>
        <b/>
        <sz val="10"/>
        <rFont val="Arial"/>
      </rPr>
      <t>Технология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</si>
  <si>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Прохорова Т.С.</t>
    </r>
  </si>
  <si>
    <r>
      <rPr>
        <b/>
        <sz val="10"/>
        <rFont val="Arial"/>
      </rPr>
      <t>Немецкий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Кузьмина Т.В.</t>
    </r>
  </si>
  <si>
    <t>стр.95 упр.7</t>
  </si>
  <si>
    <r>
      <rPr>
        <b/>
        <sz val="10"/>
        <color rgb="FF9900FF"/>
        <rFont val="Arial"/>
      </rPr>
      <t>ВД "Развиваем интеллект"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Левкина Татьяна Николаевна</t>
    </r>
  </si>
  <si>
    <t>Тренировка слуховой памяти.фразеологизмы, закономерность, ребусы, пословицы. поговорки</t>
  </si>
  <si>
    <t>пройти онлайн- тестирование, результат прислать в Вайбер</t>
  </si>
  <si>
    <r>
      <rPr>
        <b/>
        <sz val="10"/>
        <color rgb="FF9900FF"/>
        <rFont val="Arial"/>
      </rPr>
      <t>ВД "Ритмика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Сидорова С. В.</t>
    </r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</si>
  <si>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</si>
  <si>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</si>
  <si>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t xml:space="preserve">Г.Остер. «Как получаются легенды» </t>
  </si>
  <si>
    <t>прочитать текст учебника стр.184-186, ответить на вопросы после текста, №3 прислать в Вайбер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</si>
  <si>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</si>
  <si>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t>стр.91- №2, 3, прислать в Вайбер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</si>
  <si>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</si>
  <si>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t xml:space="preserve">Обобщение и систематизация изученного о частях речи </t>
  </si>
  <si>
    <t>упр.236 выполнить все задания, прислать в Вайбер</t>
  </si>
  <si>
    <r>
      <rPr>
        <b/>
        <sz val="10"/>
        <color rgb="FF9900FF"/>
        <rFont val="Arial"/>
      </rPr>
      <t>ВД "Ритмика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Сидорова С. В.</t>
    </r>
  </si>
  <si>
    <r>
      <t xml:space="preserve">ВД "Спортивные игры"
</t>
    </r>
    <r>
      <rPr>
        <i/>
        <sz val="10"/>
        <color rgb="FF000000"/>
        <rFont val="Arial"/>
      </rPr>
      <t>Никифоров А.М.</t>
    </r>
  </si>
  <si>
    <r>
      <rPr>
        <sz val="9"/>
        <color rgb="FF000000"/>
        <rFont val="Arial"/>
      </rPr>
      <t>Не предусмотрено</t>
    </r>
    <r>
      <rPr>
        <sz val="10"/>
        <color rgb="FF000000"/>
        <rFont val="Arial"/>
      </rPr>
      <t xml:space="preserve"> </t>
    </r>
  </si>
  <si>
    <t>Расписание занятий 3Г класса</t>
  </si>
  <si>
    <t xml:space="preserve">ВТОРНИК. 12  мая </t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</si>
  <si>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Николаева Людмила Александровна</t>
    </r>
  </si>
  <si>
    <t>Л. Кассиль "Отметки Риммы Лебедевой"</t>
  </si>
  <si>
    <t xml:space="preserve">Работа по учебнику с.175-178 читать выразительно, затем ответить устно на вопросы с.178 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</si>
  <si>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Николаева Людмила Александровна</t>
    </r>
  </si>
  <si>
    <t>Обобщение знаний по теме "Глагол". Морфологический  разбор глагола</t>
  </si>
  <si>
    <r>
      <t>Работа по учебнику: прочитать рубрику на с. 126 "Обрати внимание!", затем выполнить упр. 229, 230 письменно.</t>
    </r>
    <r>
      <rPr>
        <sz val="10"/>
        <color rgb="FF0000FF"/>
        <rFont val="Arial"/>
      </rPr>
      <t xml:space="preserve"> Работу прислать в Viber</t>
    </r>
  </si>
  <si>
    <t>повторить правила с.100, 106, 109,112,122,124</t>
  </si>
  <si>
    <r>
      <t xml:space="preserve">Английский язык 
</t>
    </r>
    <r>
      <rPr>
        <i/>
        <sz val="10"/>
        <rFont val="Arial"/>
      </rPr>
      <t>Прохорова Т.С.</t>
    </r>
  </si>
  <si>
    <t>выполнить задания в учебнике на с 63. Прислать фото</t>
  </si>
  <si>
    <r>
      <rPr>
        <b/>
        <sz val="10"/>
        <rFont val="Arial"/>
      </rPr>
      <t xml:space="preserve">Технология 
</t>
    </r>
    <r>
      <rPr>
        <i/>
        <sz val="10"/>
        <rFont val="Arial"/>
      </rPr>
      <t>Левкина Татьяна Николаевна</t>
    </r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</si>
  <si>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Николаева Людмила Александровна</t>
    </r>
  </si>
  <si>
    <t>Ю. Ермолаев "Проговорился"</t>
  </si>
  <si>
    <t>c. 179-181 читать с родителями текст по ролям</t>
  </si>
  <si>
    <t xml:space="preserve">не предусмотрено </t>
  </si>
  <si>
    <r>
      <t>ВД "Волшебная палитра"</t>
    </r>
    <r>
      <rPr>
        <i/>
        <sz val="10"/>
        <color rgb="FF000000"/>
        <rFont val="Arial"/>
      </rPr>
      <t xml:space="preserve"> Котрухова О.П.</t>
    </r>
  </si>
  <si>
    <t>Тактический прием двойной шах</t>
  </si>
  <si>
    <r>
      <rPr>
        <b/>
        <sz val="10"/>
        <rFont val="Arial"/>
      </rPr>
      <t xml:space="preserve">ВД "Спортивные  игры"
</t>
    </r>
    <r>
      <rPr>
        <i/>
        <sz val="10"/>
        <color rgb="FF000000"/>
        <rFont val="Arial"/>
      </rPr>
      <t>Никифоров А.М.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</si>
  <si>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Никифоров Андрей Михайлович</t>
    </r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</si>
  <si>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Николаева Людмила Александровна</t>
    </r>
  </si>
  <si>
    <t>Работа по учебнику: прочитать рассказ с. 181-183, затем составить и записать в тетрадь 5 вопросов к этому произведению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</si>
  <si>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Николаева Людмила Александровна</t>
    </r>
  </si>
  <si>
    <t>Обобщение знаний по теме "Глагол". Морфологический разбор глагола</t>
  </si>
  <si>
    <r>
      <t>Работа по учебнику: прочитать и разобрать памятку на с. 146, затем выполнить упр. 232 (устно), 234 письменно. В упражнениии 234 выполнить разбор слов под цифрой 2 и 3, под цифрой 4  выполнять не надо.</t>
    </r>
    <r>
      <rPr>
        <sz val="10"/>
        <color rgb="FF0000FF"/>
        <rFont val="Arial"/>
      </rPr>
      <t xml:space="preserve"> Работу прислать в Viber</t>
    </r>
  </si>
  <si>
    <t>повторить словарные слова с.148-149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</si>
  <si>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Левкина Татьяна Николаевна</t>
    </r>
  </si>
  <si>
    <t>Приемы устных вычислений</t>
  </si>
  <si>
    <t>стр.84-№1, №2, №5</t>
  </si>
  <si>
    <t>повторить правило устных вычислений стр.84</t>
  </si>
  <si>
    <r>
      <rPr>
        <b/>
        <sz val="10"/>
        <rFont val="Arial"/>
      </rPr>
      <t>Окружающий мир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Николаева Людмила Александровна</t>
    </r>
  </si>
  <si>
    <t>В  центре Европы</t>
  </si>
  <si>
    <r>
      <t>ВД "Волшебная палитра"</t>
    </r>
    <r>
      <rPr>
        <i/>
        <sz val="10"/>
        <color rgb="FF000000"/>
        <rFont val="Arial"/>
      </rPr>
      <t xml:space="preserve"> Котрухова О.П.</t>
    </r>
  </si>
  <si>
    <t>Нарисовать ирисы</t>
  </si>
  <si>
    <r>
      <rPr>
        <b/>
        <sz val="10"/>
        <rFont val="Arial"/>
      </rPr>
      <t xml:space="preserve">ВД "Спортивные  игры"
</t>
    </r>
    <r>
      <rPr>
        <i/>
        <sz val="10"/>
        <color rgb="FF000000"/>
        <rFont val="Arial"/>
      </rPr>
      <t>Никифоров А.М.</t>
    </r>
  </si>
  <si>
    <t xml:space="preserve"> АСУ РСО. Выполнить самостоятельно комплекс общеразвивающих упражнений. Отработать ведение мяча.  </t>
  </si>
  <si>
    <r>
      <rPr>
        <b/>
        <sz val="10"/>
        <rFont val="Arial"/>
      </rPr>
      <t>Музыка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</si>
  <si>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 xml:space="preserve">Особенности музыкального языка разных композиторов </t>
  </si>
  <si>
    <t>посмотреть видеоурок, выписать в тетрадь название разбираемого произведения, героев и муз.инструменты, которыми они изображены</t>
  </si>
  <si>
    <r>
      <rPr>
        <b/>
        <sz val="10"/>
        <rFont val="Arial"/>
      </rPr>
      <t xml:space="preserve">Физкультура  
</t>
    </r>
    <r>
      <rPr>
        <i/>
        <sz val="10"/>
        <rFont val="Arial"/>
      </rPr>
      <t>Никифоров А.М.</t>
    </r>
  </si>
  <si>
    <t>C помощью ЭОР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</si>
  <si>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Николаева Людмила Александровна</t>
    </r>
  </si>
  <si>
    <t>Обобщение знаний по теме "Глагол"</t>
  </si>
  <si>
    <t>Работа по учебнику:с.130 упр. 2,6, 7- устно, упр 3,4, 8 письменно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</si>
  <si>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Левкина Татьяна Николаевна</t>
    </r>
  </si>
  <si>
    <t>Виды треугольников</t>
  </si>
  <si>
    <t>посмотреть видеоурок. стр.85-№1, №2, №4</t>
  </si>
  <si>
    <t>повторить правило на стр.85</t>
  </si>
  <si>
    <t xml:space="preserve">с помощью ЭОР
</t>
  </si>
  <si>
    <r>
      <rPr>
        <b/>
        <sz val="10"/>
        <rFont val="Arial"/>
      </rPr>
      <t xml:space="preserve">ИЗО 
</t>
    </r>
    <r>
      <rPr>
        <i/>
        <sz val="10"/>
        <rFont val="Arial"/>
      </rPr>
      <t>Левкина Татьяна Николаевна</t>
    </r>
  </si>
  <si>
    <t xml:space="preserve"> Скульптура в музее и на улице</t>
  </si>
  <si>
    <r>
      <rPr>
        <b/>
        <sz val="10"/>
        <rFont val="Arial"/>
      </rPr>
      <t>ВД "Азбука нравственности"</t>
    </r>
    <r>
      <rPr>
        <b/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Назарова М.В.</t>
    </r>
  </si>
  <si>
    <r>
      <t xml:space="preserve">ВД "Шахматы" 
</t>
    </r>
    <r>
      <rPr>
        <i/>
        <sz val="10"/>
        <color rgb="FF000000"/>
        <rFont val="Arial"/>
      </rPr>
      <t>Ефремова М.Н.</t>
    </r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</si>
  <si>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</si>
  <si>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t>Аэробика</t>
  </si>
  <si>
    <r>
      <rPr>
        <b/>
        <sz val="10"/>
        <color rgb="FF9900FF"/>
        <rFont val="Arial"/>
      </rPr>
      <t>ВД "Шкатулка здоровья"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</si>
  <si>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t>«Нехорошие слова». Недобрые шутки</t>
  </si>
  <si>
    <t>посмотреть мультфильм, обсудить с родителями- чему он учит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</si>
  <si>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Николаева Людмила Александровна</t>
    </r>
  </si>
  <si>
    <t>Проверочная работа по теме"Глагол"</t>
  </si>
  <si>
    <t>самостотельная работа</t>
  </si>
  <si>
    <r>
      <rPr>
        <b/>
        <i/>
        <sz val="10"/>
        <rFont val="Arial"/>
      </rPr>
      <t xml:space="preserve">Математика 
</t>
    </r>
    <r>
      <rPr>
        <i/>
        <sz val="10"/>
        <rFont val="Arial"/>
      </rPr>
      <t>Левкина Татьяна Николаевна</t>
    </r>
  </si>
  <si>
    <t>стр.86- №2,3, решить и прислать в Вайбер</t>
  </si>
  <si>
    <r>
      <rPr>
        <b/>
        <sz val="10"/>
        <rFont val="Arial"/>
      </rPr>
      <t xml:space="preserve">Окружающий мир
</t>
    </r>
    <r>
      <rPr>
        <i/>
        <sz val="10"/>
        <rFont val="Arial"/>
      </rPr>
      <t>Николаева Людмила Александровна</t>
    </r>
  </si>
  <si>
    <t>Путешествие по Франции и Великобритании</t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</si>
  <si>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Николаева Людмила Александровна</t>
    </r>
  </si>
  <si>
    <r>
      <rPr>
        <b/>
        <sz val="10"/>
        <rFont val="Arial"/>
      </rPr>
      <t xml:space="preserve">Английский язык 
</t>
    </r>
    <r>
      <rPr>
        <i/>
        <sz val="10"/>
        <rFont val="Arial"/>
      </rPr>
      <t>Прохорова Т.С.</t>
    </r>
  </si>
  <si>
    <t>учебник с 65 упр 1 выполнить. Составить предложения, используя слова из синей рамочки и упр 1. Прислать фото</t>
  </si>
  <si>
    <r>
      <rPr>
        <b/>
        <sz val="10"/>
        <rFont val="Arial"/>
      </rPr>
      <t xml:space="preserve">Физкультура  
</t>
    </r>
    <r>
      <rPr>
        <i/>
        <sz val="10"/>
        <rFont val="Arial"/>
      </rPr>
      <t>Никифоров А.М.</t>
    </r>
  </si>
  <si>
    <r>
      <rPr>
        <b/>
        <sz val="10"/>
        <color rgb="FF9900FF"/>
        <rFont val="Arial"/>
      </rPr>
      <t xml:space="preserve">ВД "Умники и умницы"
</t>
    </r>
    <r>
      <rPr>
        <i/>
        <sz val="10"/>
        <rFont val="Arial"/>
      </rPr>
      <t xml:space="preserve">Левкина Т.Н. </t>
    </r>
  </si>
  <si>
    <t>Развитие быстроты реакции</t>
  </si>
  <si>
    <t>работа по ссылке, присылать не надо</t>
  </si>
  <si>
    <r>
      <t xml:space="preserve">ВД "Спортивные игры"
</t>
    </r>
    <r>
      <rPr>
        <i/>
        <sz val="10"/>
        <color rgb="FF000000"/>
        <rFont val="Arial"/>
      </rPr>
      <t>Никифоров А.М.</t>
    </r>
  </si>
  <si>
    <r>
      <rPr>
        <sz val="9"/>
        <color rgb="FF000000"/>
        <rFont val="Arial"/>
      </rPr>
      <t>Не предусмотрено</t>
    </r>
    <r>
      <rPr>
        <sz val="10"/>
        <color rgb="FF000000"/>
        <rFont val="Arial"/>
      </rPr>
      <t xml:space="preserve"> </t>
    </r>
  </si>
  <si>
    <t>8.</t>
  </si>
  <si>
    <t>14.00-14.30</t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</si>
  <si>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</si>
  <si>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t>СУББОТА,16 МАЯ</t>
  </si>
  <si>
    <t xml:space="preserve">с помощью </t>
  </si>
  <si>
    <r>
      <rPr>
        <b/>
        <sz val="10"/>
        <rFont val="Arial"/>
      </rPr>
      <t>Музыка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</si>
  <si>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>пройти тест по ссылке, прислать в Вайбер</t>
  </si>
  <si>
    <r>
      <rPr>
        <b/>
        <sz val="10"/>
        <rFont val="Arial"/>
      </rPr>
      <t xml:space="preserve">Физкультура  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</si>
  <si>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Николаева Людмила Александровна</t>
    </r>
  </si>
  <si>
    <t>Работа по учебнику: с.131 прочитать рубрику"Обрати внимание!", упр.237 работа с таблицей устно, упр.239  с.132 письменно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</si>
  <si>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Левкина Татьяна Николаевна</t>
    </r>
  </si>
  <si>
    <t>посмотреть видеоурок, стр.88-№1 (устно), №2,3, выполнить, прислать  в Вайбер</t>
  </si>
  <si>
    <r>
      <rPr>
        <b/>
        <sz val="10"/>
        <rFont val="Arial"/>
      </rPr>
      <t xml:space="preserve">ИЗО 
</t>
    </r>
    <r>
      <rPr>
        <i/>
        <sz val="10"/>
        <rFont val="Arial"/>
      </rPr>
      <t>Левкина Татьяна Николаевна</t>
    </r>
  </si>
  <si>
    <t>нарисовать на свободную тему, прислать в Вайбер</t>
  </si>
  <si>
    <r>
      <rPr>
        <b/>
        <sz val="10"/>
        <color rgb="FF9900FF"/>
        <rFont val="Arial"/>
      </rPr>
      <t xml:space="preserve">ВД "Ритмика
</t>
    </r>
    <r>
      <rPr>
        <i/>
        <sz val="10"/>
        <rFont val="Arial"/>
      </rPr>
      <t>Сидорова С.В.</t>
    </r>
  </si>
  <si>
    <r>
      <t xml:space="preserve">ВД "Спортивные игры"
</t>
    </r>
    <r>
      <rPr>
        <i/>
        <sz val="10"/>
        <color rgb="FF000000"/>
        <rFont val="Arial"/>
      </rPr>
      <t>Никифоров А.М.</t>
    </r>
  </si>
  <si>
    <r>
      <rPr>
        <sz val="9"/>
        <color rgb="FF000000"/>
        <rFont val="Arial"/>
      </rPr>
      <t>Не предусмотрено</t>
    </r>
    <r>
      <rPr>
        <sz val="10"/>
        <color rgb="FF000000"/>
        <rFont val="Arial"/>
      </rPr>
      <t xml:space="preserve"> </t>
    </r>
  </si>
  <si>
    <t>Расписание занятий 4А класса</t>
  </si>
  <si>
    <r>
      <rPr>
        <b/>
        <sz val="10"/>
        <rFont val="Arial"/>
      </rPr>
      <t>Математика</t>
    </r>
    <r>
      <rPr>
        <b/>
        <i/>
        <sz val="10"/>
        <rFont val="Arial"/>
      </rPr>
      <t xml:space="preserve"> </t>
    </r>
    <r>
      <rPr>
        <i/>
        <sz val="10"/>
        <rFont val="Arial"/>
      </rPr>
      <t>Прокофьева Т.А</t>
    </r>
    <r>
      <rPr>
        <b/>
        <i/>
        <sz val="10"/>
        <rFont val="Arial"/>
      </rPr>
      <t>.</t>
    </r>
  </si>
  <si>
    <t>Повторение. Нумерация.</t>
  </si>
  <si>
    <t>Работа в учебнике с. 86 №1-5 устно, используя черновик</t>
  </si>
  <si>
    <t>с. 86 №6-8 устно</t>
  </si>
  <si>
    <r>
      <t xml:space="preserve">Физкультура 
</t>
    </r>
    <r>
      <rPr>
        <i/>
        <sz val="10"/>
        <rFont val="Arial"/>
      </rPr>
      <t>Никифоров А.М.</t>
    </r>
  </si>
  <si>
    <r>
      <t xml:space="preserve">Английский язык
</t>
    </r>
    <r>
      <rPr>
        <i/>
        <sz val="10"/>
        <rFont val="Arial"/>
      </rPr>
      <t>Прохорова Т.С.</t>
    </r>
  </si>
  <si>
    <t>Анкета</t>
  </si>
  <si>
    <t>выполнить уч. с 58 упр 2.2 (составить анкету и заполнить  по образцу с 59, выбрав одну из 3 предложенных тем)</t>
  </si>
  <si>
    <t xml:space="preserve">С помощью ЭОР
</t>
  </si>
  <si>
    <r>
      <t xml:space="preserve">Немецкий  язык 
</t>
    </r>
    <r>
      <rPr>
        <i/>
        <sz val="10"/>
        <rFont val="Arial"/>
      </rPr>
      <t>Кузьмина Т.В.</t>
    </r>
  </si>
  <si>
    <t>Мы сравниваем сказочные фигуры</t>
  </si>
  <si>
    <t>описать сказочного героя</t>
  </si>
  <si>
    <r>
      <rPr>
        <b/>
        <sz val="10"/>
        <rFont val="Arial"/>
      </rPr>
      <t>Русский язык</t>
    </r>
    <r>
      <rPr>
        <b/>
        <i/>
        <sz val="10"/>
        <rFont val="Arial"/>
      </rPr>
      <t xml:space="preserve"> </t>
    </r>
    <r>
      <rPr>
        <i/>
        <sz val="10"/>
        <rFont val="Arial"/>
      </rPr>
      <t>Прокофьева Т.А.</t>
    </r>
  </si>
  <si>
    <t>Итоговое контрольное списывание за год</t>
  </si>
  <si>
    <t>Работа в Яндекс учебнике</t>
  </si>
  <si>
    <r>
      <t xml:space="preserve">ОРКСЭ 
</t>
    </r>
    <r>
      <rPr>
        <i/>
        <sz val="10"/>
        <rFont val="Arial"/>
      </rPr>
      <t>Косаковская М.А.</t>
    </r>
  </si>
  <si>
    <t>Праздники народов России</t>
  </si>
  <si>
    <t>https://yandex.ru/video/search?text=орксэ%204%20класс%20праздники%20народов%20россии&amp;path=wizard&amp;parent-reqid=1589219491928146-1076343942013104958700299-production-app-host-sas-web-yp-33&amp;filmId=7024773821487948194</t>
  </si>
  <si>
    <r>
      <t xml:space="preserve">ВД "Рассказы по истории Самарского края" 
</t>
    </r>
    <r>
      <rPr>
        <i/>
        <sz val="10"/>
        <color rgb="FF000000"/>
        <rFont val="Arial"/>
      </rPr>
      <t>Прокофьева Т.А.</t>
    </r>
  </si>
  <si>
    <t>Мировой футбол в Самаре</t>
  </si>
  <si>
    <r>
      <rPr>
        <b/>
        <sz val="10"/>
        <color rgb="FF9900FF"/>
        <rFont val="Arial"/>
      </rPr>
      <t xml:space="preserve">ВД "Грамотейка"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Прокофьева Т.А.</t>
    </r>
  </si>
  <si>
    <t>Сколько слов Вы знаете? Рассказ-беседа о словарном богатстве русского языка. Игра – соревнование “Кто больше знает слов на букву …”</t>
  </si>
  <si>
    <r>
      <rPr>
        <b/>
        <sz val="10"/>
        <rFont val="Arial"/>
      </rPr>
      <t xml:space="preserve">ВД "Спортивные  игры"
</t>
    </r>
    <r>
      <rPr>
        <i/>
        <sz val="10"/>
        <color rgb="FF000000"/>
        <rFont val="Arial"/>
      </rPr>
      <t>Никифоров А.М.</t>
    </r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</si>
  <si>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Прокофьева Т.А.</t>
    </r>
  </si>
  <si>
    <t>Выражения и уравнения</t>
  </si>
  <si>
    <t>Яндекс учебник</t>
  </si>
  <si>
    <t>Доделать задания в яндекс учебнике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</si>
  <si>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Прокофьева Т.А.</t>
    </r>
  </si>
  <si>
    <t xml:space="preserve">Обобщение по теме «Глагол». </t>
  </si>
  <si>
    <t>с. 120 "Проверь себя" в-сы 1-4 (устно)</t>
  </si>
  <si>
    <t xml:space="preserve">Самостоятельная работа
</t>
  </si>
  <si>
    <r>
      <rPr>
        <b/>
        <sz val="10"/>
        <rFont val="Arial"/>
      </rPr>
      <t xml:space="preserve">Литературное чтение 
</t>
    </r>
    <r>
      <rPr>
        <i/>
        <sz val="10"/>
        <rFont val="Arial"/>
      </rPr>
      <t>Прокофьева Т.А.</t>
    </r>
  </si>
  <si>
    <t>Г. Х. Андерсен «Русалочка»</t>
  </si>
  <si>
    <t>Выразительное чтение вслух с 173-193</t>
  </si>
  <si>
    <t>с. 193 ответь на в-сы 1-3</t>
  </si>
  <si>
    <r>
      <t xml:space="preserve">Окружающий мир
</t>
    </r>
    <r>
      <rPr>
        <i/>
        <sz val="10"/>
        <rFont val="Arial"/>
      </rPr>
      <t>Прокофьева Т.А.</t>
    </r>
  </si>
  <si>
    <t>Путешествие по России (по Уралу, по северу европейской России)</t>
  </si>
  <si>
    <t>с. 180-185 внимательно прочитать материал, кратко пересказать</t>
  </si>
  <si>
    <t>яндекс учебник</t>
  </si>
  <si>
    <r>
      <t xml:space="preserve">Технология
</t>
    </r>
    <r>
      <rPr>
        <i/>
        <sz val="10"/>
        <rFont val="Arial"/>
      </rPr>
      <t>Прокофьева Т.А.</t>
    </r>
  </si>
  <si>
    <t>Переплётные работы. Изделие: «Книга «Дневник- путешественника»</t>
  </si>
  <si>
    <t>Доделываем начатую работу на прошлом уроке</t>
  </si>
  <si>
    <r>
      <t xml:space="preserve">Английский язык
</t>
    </r>
    <r>
      <rPr>
        <i/>
        <sz val="10"/>
        <rFont val="Arial"/>
      </rPr>
      <t>Прохорова Т.С.</t>
    </r>
  </si>
  <si>
    <t xml:space="preserve"> Школьная ярмарка</t>
  </si>
  <si>
    <r>
      <t xml:space="preserve">Немецкий  язык 
</t>
    </r>
    <r>
      <rPr>
        <i/>
        <sz val="10"/>
        <rFont val="Arial"/>
      </rPr>
      <t>Кузьмина Т.В.</t>
    </r>
  </si>
  <si>
    <t>Мы играем и поём</t>
  </si>
  <si>
    <t>стр.99 упр.5</t>
  </si>
  <si>
    <t>С помощью ЭОР 
Самостоятельно</t>
  </si>
  <si>
    <r>
      <t xml:space="preserve">ВД "Ритмика" 
</t>
    </r>
    <r>
      <rPr>
        <i/>
        <sz val="10"/>
        <color rgb="FF000000"/>
        <rFont val="Arial"/>
      </rPr>
      <t>Сидорова С.В.</t>
    </r>
  </si>
  <si>
    <t>Русский народный танец</t>
  </si>
  <si>
    <r>
      <t xml:space="preserve">ВД "Куклы из бабушкиного сундука"
</t>
    </r>
    <r>
      <rPr>
        <i/>
        <sz val="10"/>
        <color rgb="FF000000"/>
        <rFont val="Arial"/>
      </rPr>
      <t>Назарова М.В.</t>
    </r>
  </si>
  <si>
    <t>Подготовка к выставке "Куклы из бабушкиного сундука</t>
  </si>
  <si>
    <t>просмотреть видеоурок</t>
  </si>
  <si>
    <r>
      <rPr>
        <b/>
        <sz val="10"/>
        <rFont val="Arial"/>
      </rPr>
      <t xml:space="preserve">ВД "Спортивные  игры"
</t>
    </r>
    <r>
      <rPr>
        <i/>
        <sz val="10"/>
        <color rgb="FF000000"/>
        <rFont val="Arial"/>
      </rPr>
      <t>Никифоров А.М.</t>
    </r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</si>
  <si>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Прокофьева Т.А.</t>
    </r>
  </si>
  <si>
    <t>Сложение и вычитание.</t>
  </si>
  <si>
    <t>с 90 №1-4 выполнить устно</t>
  </si>
  <si>
    <t>с 90 №5-6 устно</t>
  </si>
  <si>
    <r>
      <rPr>
        <b/>
        <sz val="10"/>
        <rFont val="Arial"/>
      </rPr>
      <t xml:space="preserve">Русский язык </t>
    </r>
    <r>
      <rPr>
        <i/>
        <sz val="10"/>
        <rFont val="Arial"/>
      </rPr>
      <t>Прокофьева Т.А.</t>
    </r>
  </si>
  <si>
    <t xml:space="preserve">Обобщение по теме "Глагол". </t>
  </si>
  <si>
    <t>с 120 №5-7 письменно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</si>
  <si>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Прокофьева Т.А.</t>
    </r>
  </si>
  <si>
    <t>М. Твен «Приключения Тома Сойера»</t>
  </si>
  <si>
    <t>с 194-200 прочитать, выборочно ответить на три в-са с 200</t>
  </si>
  <si>
    <t>Пересказать текст от лица Тома</t>
  </si>
  <si>
    <t>Расписание занятий 4В класса</t>
  </si>
  <si>
    <r>
      <rPr>
        <b/>
        <sz val="10"/>
        <rFont val="Arial"/>
      </rPr>
      <t xml:space="preserve">Музыка
</t>
    </r>
    <r>
      <rPr>
        <i/>
        <sz val="10"/>
        <rFont val="Arial"/>
      </rPr>
      <t>Прокофьева Т.А.</t>
    </r>
  </si>
  <si>
    <t>"Рассвет на Москве реке". Обобщение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</si>
  <si>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Косаковская Марина Алексеевна</t>
    </r>
  </si>
  <si>
    <t>Устно №1-9</t>
  </si>
  <si>
    <r>
      <t xml:space="preserve">Физкультура 
</t>
    </r>
    <r>
      <rPr>
        <i/>
        <sz val="10"/>
        <rFont val="Arial"/>
      </rPr>
      <t>Никифоров А.М.</t>
    </r>
  </si>
  <si>
    <r>
      <t xml:space="preserve">Английский язык 
</t>
    </r>
    <r>
      <rPr>
        <i/>
        <sz val="10"/>
        <rFont val="Arial"/>
      </rPr>
      <t>Прохорова Т.С.</t>
    </r>
  </si>
  <si>
    <t>Мои друзья и я</t>
  </si>
  <si>
    <r>
      <rPr>
        <b/>
        <sz val="10"/>
        <color rgb="FF9900FF"/>
        <rFont val="Arial"/>
      </rPr>
      <t xml:space="preserve">ВД "Юный математик" 
</t>
    </r>
    <r>
      <rPr>
        <sz val="10"/>
        <color rgb="FF000000"/>
        <rFont val="Arial"/>
      </rPr>
      <t>Прокофьева Т.А.</t>
    </r>
  </si>
  <si>
    <t>выполнить задания после текста в учебнике с 56</t>
  </si>
  <si>
    <t>Решение олимпиадных заданий по математике</t>
  </si>
  <si>
    <r>
      <t xml:space="preserve">Немецкий  язык 
</t>
    </r>
    <r>
      <rPr>
        <i/>
        <sz val="10"/>
        <rFont val="Arial"/>
      </rPr>
      <t>Кузьмина Т.В.</t>
    </r>
  </si>
  <si>
    <r>
      <t xml:space="preserve">ВД "Ритмика" 
</t>
    </r>
    <r>
      <rPr>
        <i/>
        <sz val="10"/>
        <color rgb="FF000000"/>
        <rFont val="Arial"/>
      </rPr>
      <t>Сидорова С.В.</t>
    </r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</si>
  <si>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Косаковская Марина Алексеевна</t>
    </r>
  </si>
  <si>
    <t>Словосочетание</t>
  </si>
  <si>
    <t>Письмено упр 265, 267</t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</si>
  <si>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Никифоров Андрей Михайлович</t>
    </r>
  </si>
  <si>
    <r>
      <rPr>
        <b/>
        <sz val="10"/>
        <rFont val="Arial"/>
      </rPr>
      <t xml:space="preserve">Русский язык </t>
    </r>
    <r>
      <rPr>
        <i/>
        <sz val="10"/>
        <rFont val="Arial"/>
      </rPr>
      <t>Прокофьева Т.А.</t>
    </r>
  </si>
  <si>
    <t>Проверочная работа по теме "Глагол". Работа над ошибками</t>
  </si>
  <si>
    <t>Выполнить тест, прислать скриншот или фото результата в группу</t>
  </si>
  <si>
    <r>
      <rPr>
        <b/>
        <sz val="10"/>
        <rFont val="Arial"/>
      </rPr>
      <t xml:space="preserve">ОРКСЭ 
</t>
    </r>
    <r>
      <rPr>
        <i/>
        <sz val="10"/>
        <rFont val="Arial"/>
      </rPr>
      <t>Косаковская Марина Алексеевна</t>
    </r>
  </si>
  <si>
    <t>https://yandex.ru/video/search?text=орксэ%204%20класс%20праздники%20народов%20россии&amp;path=wizard&amp;parent-reqid=1589217250555546-705874840471641305900251-production-app-host-sas-web-yp-219&amp;filmId=7024773821487948194</t>
  </si>
  <si>
    <r>
      <rPr>
        <b/>
        <sz val="10"/>
        <rFont val="Arial"/>
      </rPr>
      <t xml:space="preserve">Литературное чтение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Прокофьева Т.А.</t>
    </r>
  </si>
  <si>
    <t>Посмотреть фильм, перечислить интересные моменты</t>
  </si>
  <si>
    <t>Досмотреть фильм по ссылке</t>
  </si>
  <si>
    <r>
      <t xml:space="preserve">Окружающий мир
</t>
    </r>
    <r>
      <rPr>
        <i/>
        <sz val="10"/>
        <rFont val="Arial"/>
      </rPr>
      <t>Прокофьева Т.А.</t>
    </r>
  </si>
  <si>
    <r>
      <t xml:space="preserve">ВД "Рассказы по истории Самарского края"  
</t>
    </r>
    <r>
      <rPr>
        <i/>
        <sz val="10"/>
        <color rgb="FF000000"/>
        <rFont val="Arial"/>
      </rPr>
      <t>Косаковская М.А.</t>
    </r>
  </si>
  <si>
    <t>с. 186-192 внимательно прочитать материал, кратко пересказать</t>
  </si>
  <si>
    <t>https://yandex.ru/video/search?text=Истории%20самарского%20края%20мировой%20футбол%20в%20самаре&amp;path=wizard&amp;parent-reqid=1589217510708051-751506710637502355600299-prestable-app-host-sas-web-yp-38&amp;filmId=14260388611893618219</t>
  </si>
  <si>
    <r>
      <rPr>
        <b/>
        <sz val="10"/>
        <rFont val="Arial"/>
      </rPr>
      <t xml:space="preserve">Физкультура  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</si>
  <si>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Косаковская Марина Алексеевна</t>
    </r>
  </si>
  <si>
    <t>Контрольная работа по теме "Деление на двузначное и трёхзначное число"</t>
  </si>
  <si>
    <r>
      <rPr>
        <b/>
        <sz val="10"/>
        <rFont val="Arial"/>
      </rPr>
      <t xml:space="preserve">ИЗО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Прокофьева Т.А.</t>
    </r>
  </si>
  <si>
    <t>Герои, борцы и защитники.</t>
  </si>
  <si>
    <t>Внимательно изучить презентацию, нарисовать рисунок формат А3, прислать на почту tania.p73@mail.ru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</si>
  <si>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Косаковская Марина Алексеевна</t>
    </r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</si>
  <si>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</si>
  <si>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t>Состав слова</t>
  </si>
  <si>
    <t>Уч с 130 устно упр 279. Письменно упр 280,281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</si>
  <si>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Косаковская Марина Алексеевна</t>
    </r>
  </si>
  <si>
    <t>Г. Х. Андерсен "Русалочка"</t>
  </si>
  <si>
    <t>Работа по учебнику: с. 174-181  выразительно читать, затем подготовить краткий пересказ этой части сказки</t>
  </si>
  <si>
    <r>
      <t xml:space="preserve">ВД "Волшебная палитра"
</t>
    </r>
    <r>
      <rPr>
        <i/>
        <sz val="10"/>
        <color rgb="FF000000"/>
        <rFont val="Arial"/>
      </rPr>
      <t>Котрухова О.П.</t>
    </r>
  </si>
  <si>
    <t>Весна</t>
  </si>
  <si>
    <t>Нарисовать пейзаж</t>
  </si>
  <si>
    <r>
      <t xml:space="preserve">ВД "Спортивные игры"
</t>
    </r>
    <r>
      <rPr>
        <i/>
        <sz val="10"/>
        <color rgb="FF000000"/>
        <rFont val="Arial"/>
      </rPr>
      <t>Никифоров А.М.</t>
    </r>
  </si>
  <si>
    <r>
      <rPr>
        <b/>
        <sz val="10"/>
        <rFont val="Arial"/>
      </rPr>
      <t>Окружающий мир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Косаковская Марина Алексеевна</t>
    </r>
    <r>
      <rPr>
        <sz val="10"/>
        <color rgb="FF000000"/>
        <rFont val="Arial"/>
      </rPr>
      <t xml:space="preserve">
</t>
    </r>
  </si>
  <si>
    <t>Путешествие по России</t>
  </si>
  <si>
    <r>
      <rPr>
        <sz val="9"/>
        <color rgb="FF000000"/>
        <rFont val="Arial"/>
      </rPr>
      <t>Не предусмотрено</t>
    </r>
    <r>
      <rPr>
        <sz val="10"/>
        <color rgb="FF000000"/>
        <rFont val="Arial"/>
      </rPr>
      <t xml:space="preserve"> </t>
    </r>
  </si>
  <si>
    <t>Изучить материал уч с 196-203, выполнить задания в р т по соответствующей теме</t>
  </si>
  <si>
    <r>
      <rPr>
        <b/>
        <sz val="10"/>
        <rFont val="Arial"/>
      </rPr>
      <t xml:space="preserve">Технология
</t>
    </r>
    <r>
      <rPr>
        <i/>
        <sz val="10"/>
        <rFont val="Arial"/>
      </rPr>
      <t>Косаковская Марина Алексеевна</t>
    </r>
  </si>
  <si>
    <t>Итоговый урок</t>
  </si>
  <si>
    <t>Выполнить одну работу аппликация или поделка из любого материала . Фото работы прислать в вайбер</t>
  </si>
  <si>
    <t>С помощью ЭОР
Самостоятельная работа</t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</si>
  <si>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</si>
  <si>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r>
      <t xml:space="preserve">Математика 
</t>
    </r>
    <r>
      <rPr>
        <i/>
        <sz val="10"/>
        <rFont val="Arial"/>
      </rPr>
      <t>Прокофьева Т.А.</t>
    </r>
  </si>
  <si>
    <r>
      <rPr>
        <b/>
        <sz val="10"/>
        <rFont val="Arial"/>
      </rPr>
      <t xml:space="preserve">ВД "Куклы из бабушкиного сундука"
</t>
    </r>
    <r>
      <rPr>
        <i/>
        <sz val="10"/>
        <color rgb="FF000000"/>
        <rFont val="Arial"/>
      </rPr>
      <t>Назарова М.В.</t>
    </r>
  </si>
  <si>
    <t>Умножение и деление</t>
  </si>
  <si>
    <t>Работа в яндекс учебнике.</t>
  </si>
  <si>
    <r>
      <rPr>
        <b/>
        <sz val="10"/>
        <color rgb="FF9900FF"/>
        <rFont val="Arial"/>
      </rPr>
      <t xml:space="preserve">ВД "Грамотейка"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Косаковская М.А.</t>
    </r>
  </si>
  <si>
    <t>Словесные забавы.Игра "Слова в столбик"</t>
  </si>
  <si>
    <t>https://infopedia.su/21x5e85.html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</si>
  <si>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Косаковская Марина Алексеевна</t>
    </r>
  </si>
  <si>
    <t xml:space="preserve"> с.117повторить всё о равенствах,неравенствах и уравнениях с.89 № 1,3,5, 6- устно,№2,4,7 письменно</t>
  </si>
  <si>
    <r>
      <t xml:space="preserve">Русский язык </t>
    </r>
    <r>
      <rPr>
        <i/>
        <sz val="10"/>
        <rFont val="Arial"/>
      </rPr>
      <t>Прокофьева Т.А.</t>
    </r>
  </si>
  <si>
    <t>Самостоятельна работа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</si>
  <si>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Косаковская Марина Алексеевна</t>
    </r>
  </si>
  <si>
    <t>уч с 131 упр 282,283</t>
  </si>
  <si>
    <r>
      <rPr>
        <b/>
        <sz val="10"/>
        <rFont val="Arial"/>
      </rPr>
      <t>Музыка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Косаковская Марина Алексеевна</t>
    </r>
  </si>
  <si>
    <t>Музыкальные инструменты</t>
  </si>
  <si>
    <r>
      <t xml:space="preserve">Литературное чтение 
</t>
    </r>
    <r>
      <rPr>
        <i/>
        <sz val="10"/>
        <rFont val="Arial"/>
      </rPr>
      <t>Прокофьева Т.А.</t>
    </r>
  </si>
  <si>
    <t>С. Лагерлеф «Святая ночь"</t>
  </si>
  <si>
    <t>Прочитать "Святую ночь, с 208 ответить на в-сы, выполнить тест "Русалочка" и прислать результат в группу  "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</si>
  <si>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Прохорова Т.С.</t>
    </r>
  </si>
  <si>
    <r>
      <rPr>
        <b/>
        <sz val="10"/>
        <rFont val="Arial"/>
      </rPr>
      <t xml:space="preserve">Физкультура  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</si>
  <si>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 xml:space="preserve">Немецкий  язык 
</t>
    </r>
    <r>
      <rPr>
        <i/>
        <sz val="10"/>
        <rFont val="Arial"/>
      </rPr>
      <t>Кузьмина Т.В.</t>
    </r>
  </si>
  <si>
    <r>
      <t xml:space="preserve">ОРКСЭ 
</t>
    </r>
    <r>
      <rPr>
        <i/>
        <sz val="10"/>
        <rFont val="Arial"/>
      </rPr>
      <t>Косаковская М.А.</t>
    </r>
  </si>
  <si>
    <r>
      <rPr>
        <b/>
        <sz val="10"/>
        <rFont val="Arial"/>
      </rPr>
      <t xml:space="preserve">ИЗО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Косаковская Марина Алексеевна</t>
    </r>
  </si>
  <si>
    <r>
      <t xml:space="preserve">ВД "Рассказы по истории Самарского края" 
</t>
    </r>
    <r>
      <rPr>
        <i/>
        <sz val="10"/>
        <color rgb="FF000000"/>
        <rFont val="Arial"/>
      </rPr>
      <t>Прокофьева Т.А.</t>
    </r>
  </si>
  <si>
    <t>Рассказы, которые ты напишешь сам</t>
  </si>
  <si>
    <r>
      <rPr>
        <b/>
        <sz val="10"/>
        <color rgb="FF9900FF"/>
        <rFont val="Arial"/>
      </rPr>
      <t xml:space="preserve">ВД "Грамотейка"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Прокофьева Т.А.</t>
    </r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</si>
  <si>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</si>
  <si>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r>
      <t xml:space="preserve">ВД "Спортивные игры"
</t>
    </r>
    <r>
      <rPr>
        <i/>
        <sz val="10"/>
        <color rgb="FF000000"/>
        <rFont val="Arial"/>
      </rPr>
      <t>Никифоров А.М.</t>
    </r>
  </si>
  <si>
    <r>
      <rPr>
        <sz val="9"/>
        <color rgb="FF000000"/>
        <rFont val="Arial"/>
      </rPr>
      <t>Не предусмотрено</t>
    </r>
    <r>
      <rPr>
        <sz val="10"/>
        <color rgb="FF000000"/>
        <rFont val="Arial"/>
      </rPr>
      <t xml:space="preserve"> </t>
    </r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</si>
  <si>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Косаковская Марина Алексеевна</t>
    </r>
  </si>
  <si>
    <t>Работа по учебнику: с.182-192 дочитать сказку, с.193 устно ответить на вопросы 1-3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</si>
  <si>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Косаковская Марина Алексеевна</t>
    </r>
  </si>
  <si>
    <t>Части речи</t>
  </si>
  <si>
    <t>Устно упр 295 уч с 135 , письменно упр296, 297</t>
  </si>
  <si>
    <r>
      <rPr>
        <b/>
        <sz val="10"/>
        <color rgb="FF9900FF"/>
        <rFont val="Arial"/>
      </rPr>
      <t xml:space="preserve">ВД "Юный математик" 
</t>
    </r>
    <r>
      <rPr>
        <sz val="10"/>
        <color rgb="FF000000"/>
        <rFont val="Arial"/>
      </rPr>
      <t>Прокофьева Т.А.</t>
    </r>
  </si>
  <si>
    <t>Конкурс знатоков математики</t>
  </si>
  <si>
    <t>Самостоятельная работы</t>
  </si>
  <si>
    <r>
      <rPr>
        <b/>
        <sz val="10"/>
        <rFont val="Arial"/>
      </rPr>
      <t>Физкультура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Никифоров Андрей Михайлович</t>
    </r>
  </si>
  <si>
    <r>
      <rPr>
        <b/>
        <sz val="10"/>
        <rFont val="Arial"/>
      </rPr>
      <t xml:space="preserve">Окружающий мир 
</t>
    </r>
    <r>
      <rPr>
        <i/>
        <sz val="10"/>
        <rFont val="Arial"/>
      </rPr>
      <t>Косаковская Марина Алексеевна</t>
    </r>
  </si>
  <si>
    <t>Првнрим себя и оценим свои достижения</t>
  </si>
  <si>
    <t>Выполнить самостоятельную работу уч с 211</t>
  </si>
  <si>
    <r>
      <rPr>
        <b/>
        <sz val="10"/>
        <color rgb="FF000000"/>
        <rFont val="Arial"/>
      </rPr>
      <t>Литературное чтение</t>
    </r>
    <r>
      <rPr>
        <b/>
        <sz val="10"/>
        <rFont val="Arial"/>
      </rPr>
      <t xml:space="preserve">
</t>
    </r>
    <r>
      <rPr>
        <i/>
        <sz val="10"/>
        <color rgb="FF000000"/>
        <rFont val="Arial"/>
      </rPr>
      <t>Косаковская Марина Алексеевна</t>
    </r>
  </si>
  <si>
    <t>М. Твен "Приключения Тома Сойера"</t>
  </si>
  <si>
    <r>
      <rPr>
        <b/>
        <sz val="10"/>
        <rFont val="Arial"/>
      </rPr>
      <t xml:space="preserve">ОРКСЭ 
</t>
    </r>
    <r>
      <rPr>
        <i/>
        <sz val="10"/>
        <rFont val="Arial"/>
      </rPr>
      <t>Косаковская Марина Алексеевна</t>
    </r>
  </si>
  <si>
    <t>https://yandex.ru/video/search?text=праздники%20народов%20россии%204%20класс%20видеоурок&amp;path=wizard&amp;parent-reqid=1589515897394560-377979589486968576200125-production-app-host-vla-web-yp-309&amp;filmId=17561840703807589037</t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</si>
  <si>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</si>
  <si>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r>
      <rPr>
        <b/>
        <sz val="10"/>
        <color rgb="FF9900FF"/>
        <rFont val="Arial"/>
      </rPr>
      <t xml:space="preserve">ВД "Волшебная палитра"
</t>
    </r>
    <r>
      <rPr>
        <i/>
        <sz val="10"/>
        <rFont val="Arial"/>
      </rPr>
      <t>Котрухова О.П.</t>
    </r>
  </si>
  <si>
    <r>
      <t xml:space="preserve">ВД "Мир, который мы построим" </t>
    </r>
    <r>
      <rPr>
        <i/>
        <sz val="10"/>
        <color rgb="FF000000"/>
        <rFont val="Arial"/>
      </rPr>
      <t>Косаковская Марина Алексеевна</t>
    </r>
  </si>
  <si>
    <t>Ремонт книг из школьной библиотеки</t>
  </si>
  <si>
    <t xml:space="preserve">Отремонтировать книги 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</si>
  <si>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Косаковская Марина Алексеевна</t>
    </r>
  </si>
  <si>
    <t>Сложение и вычитание</t>
  </si>
  <si>
    <t>с. 118-124 повторить всё об арифметических действиях,с.90-91 № 7,10 - письменно, № 4,8,9, 13- устно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</si>
  <si>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Косаковская Марина Алексеевна</t>
    </r>
  </si>
  <si>
    <t>Уч с 137 упр 299,300</t>
  </si>
  <si>
    <r>
      <rPr>
        <b/>
        <sz val="10"/>
        <rFont val="Arial"/>
      </rPr>
      <t>Музыка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Косаковская Марина Алексеевна</t>
    </r>
  </si>
  <si>
    <t>Музыкальный сказочник</t>
  </si>
  <si>
    <t>https://yandex.ru/video/search?text=инфоурок%20музыка%204%20класс%20музыкальный%20сказочник&amp;path=wizard&amp;parent-reqid=1589521978968550-1625742406310915351900295-production-app-host-man-web-yp-312&amp;filmId=6655005358330040578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</si>
  <si>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Прохорова Т.С.</t>
    </r>
  </si>
  <si>
    <t xml:space="preserve">Школьная ярмарка </t>
  </si>
  <si>
    <r>
      <rPr>
        <b/>
        <sz val="10"/>
        <rFont val="Arial"/>
      </rPr>
      <t xml:space="preserve">Немецкий  язык 
</t>
    </r>
    <r>
      <rPr>
        <i/>
        <sz val="10"/>
        <rFont val="Arial"/>
      </rPr>
      <t>Кузьмина Т.В.</t>
    </r>
  </si>
  <si>
    <t>Работа по учебнику стр.102 упр.2,4</t>
  </si>
  <si>
    <r>
      <rPr>
        <b/>
        <sz val="10"/>
        <rFont val="Arial"/>
      </rPr>
      <t xml:space="preserve">ИЗО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Косаковская Марина Алексеевна</t>
    </r>
  </si>
  <si>
    <t>Юность и надежды. Итоговая работа</t>
  </si>
  <si>
    <t>https://yandex.ru/video/search?text=видеоурок%20по%20изо%204%20класс%20юность%20и%20надежды&amp;path=wizard&amp;parent-reqid=1589522952236662-325697217120648677900125-production-app-host-man-web-yp-42&amp;filmId=10227998959868679066</t>
  </si>
  <si>
    <r>
      <rPr>
        <b/>
        <sz val="10"/>
        <rFont val="Arial"/>
      </rPr>
      <t xml:space="preserve">ВД "Спортивные  игры"
</t>
    </r>
    <r>
      <rPr>
        <i/>
        <sz val="10"/>
        <color rgb="FF000000"/>
        <rFont val="Arial"/>
      </rPr>
      <t>Никифоров А.М.</t>
    </r>
  </si>
  <si>
    <r>
      <rPr>
        <b/>
        <sz val="10"/>
        <color rgb="FF9900FF"/>
        <rFont val="Arial"/>
      </rPr>
      <t xml:space="preserve">ВД "Юный математик" 
</t>
    </r>
    <r>
      <rPr>
        <sz val="10"/>
        <color rgb="FF000000"/>
        <rFont val="Arial"/>
      </rPr>
      <t>Косаковская М.А.</t>
    </r>
  </si>
  <si>
    <t>http://www.myshared.ru/slide/270481</t>
  </si>
  <si>
    <r>
      <rPr>
        <b/>
        <sz val="10"/>
        <color rgb="FF9900FF"/>
        <rFont val="Arial"/>
      </rPr>
      <t xml:space="preserve">ВД "Грамотейка"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Косаковская М.А.</t>
    </r>
  </si>
  <si>
    <t>Расписание занятий 4Б класса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</si>
  <si>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Николаева Людмила Александровна</t>
    </r>
  </si>
  <si>
    <r>
      <t xml:space="preserve">ОРКСЭ 
</t>
    </r>
    <r>
      <rPr>
        <i/>
        <sz val="10"/>
        <rFont val="Arial"/>
      </rPr>
      <t>Косаковская М.А.</t>
    </r>
  </si>
  <si>
    <t>Защитники Отечества</t>
  </si>
  <si>
    <t>Нарисовать рисунок по теме или неболшое сообщение</t>
  </si>
  <si>
    <r>
      <t xml:space="preserve">Физкультура 
</t>
    </r>
    <r>
      <rPr>
        <i/>
        <sz val="10"/>
        <rFont val="Arial"/>
      </rPr>
      <t>Никифоров А.М.</t>
    </r>
  </si>
  <si>
    <t>с помощью эор</t>
  </si>
  <si>
    <r>
      <t xml:space="preserve">Английский язык 
</t>
    </r>
    <r>
      <rPr>
        <i/>
        <sz val="10"/>
        <rFont val="Arial"/>
      </rPr>
      <t>Прохорова Т.С.</t>
    </r>
  </si>
  <si>
    <t xml:space="preserve">Мои друзья и я </t>
  </si>
  <si>
    <t>выполнить задание после текста в учебнике с 56</t>
  </si>
  <si>
    <r>
      <t xml:space="preserve">Немецкий язык 
</t>
    </r>
    <r>
      <rPr>
        <i/>
        <sz val="10"/>
        <rFont val="Arial"/>
      </rPr>
      <t>Кузьмина Т.В.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</si>
  <si>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Николаева Людмила Алесандровна</t>
    </r>
  </si>
  <si>
    <t>Обобщение по теме "Глагол"</t>
  </si>
  <si>
    <t>Задание в Яндекс. Учебник</t>
  </si>
  <si>
    <r>
      <rPr>
        <sz val="10"/>
        <color rgb="FF9900FF"/>
        <rFont val="Arial"/>
      </rPr>
      <t xml:space="preserve">ВД "Мир, который мы построим"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Николаева Людмила Алесандровна</t>
    </r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</si>
  <si>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Николаева Людмила Александровна</t>
    </r>
  </si>
  <si>
    <t>Повторение. Нумерация</t>
  </si>
  <si>
    <t>Работа по учебнику: с.86-87 выполнить устно № 1, 7, 8,12,14,16,21,24; письменно №3,17,23,25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</si>
  <si>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Николаева Людмила Алесандровна</t>
    </r>
  </si>
  <si>
    <r>
      <t xml:space="preserve">Работа по учебнику: с.120 упр.5,6,7. </t>
    </r>
    <r>
      <rPr>
        <sz val="10"/>
        <color rgb="FF0000FF"/>
        <rFont val="Arial"/>
      </rPr>
      <t>Прислать на проверку в Viber</t>
    </r>
  </si>
  <si>
    <t>повторить правила с.81,82,85,88,91,94,98,102</t>
  </si>
  <si>
    <r>
      <rPr>
        <b/>
        <sz val="10"/>
        <rFont val="Arial"/>
      </rPr>
      <t xml:space="preserve">Окружающий мир </t>
    </r>
    <r>
      <rPr>
        <i/>
        <sz val="10"/>
        <rFont val="Arial"/>
      </rPr>
      <t>Николаева Людмила Алесандровна</t>
    </r>
  </si>
  <si>
    <t>Такие разные праздники</t>
  </si>
  <si>
    <r>
      <rPr>
        <b/>
        <sz val="10"/>
        <rFont val="Arial"/>
      </rPr>
      <t xml:space="preserve">Литературное чтение </t>
    </r>
    <r>
      <rPr>
        <i/>
        <sz val="10"/>
        <rFont val="Arial"/>
      </rPr>
      <t>Николаева Людмила Алесандровна</t>
    </r>
  </si>
  <si>
    <r>
      <rPr>
        <b/>
        <sz val="10"/>
        <rFont val="Arial"/>
      </rPr>
      <t xml:space="preserve">Технология 
</t>
    </r>
    <r>
      <rPr>
        <i/>
        <sz val="10"/>
        <rFont val="Arial"/>
      </rPr>
      <t>Николаева Людмила Алесандровна</t>
    </r>
  </si>
  <si>
    <t>Итоговая творческая работа</t>
  </si>
  <si>
    <t>Выполнить любую поделку. Прислать в Viber</t>
  </si>
  <si>
    <r>
      <t xml:space="preserve">Физкультура 
</t>
    </r>
    <r>
      <rPr>
        <i/>
        <sz val="10"/>
        <rFont val="Arial"/>
      </rPr>
      <t>Никифоров А.М.</t>
    </r>
  </si>
  <si>
    <t xml:space="preserve">С помощью 
ЭОР
Самостоятельно
</t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</si>
  <si>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</si>
  <si>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r>
      <rPr>
        <b/>
        <sz val="10"/>
        <rFont val="Arial"/>
      </rPr>
      <t>ВД "Куклы из бабушкиного сундука"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Назарова М.В.</t>
    </r>
  </si>
  <si>
    <r>
      <rPr>
        <b/>
        <sz val="10"/>
        <rFont val="Arial"/>
      </rPr>
      <t xml:space="preserve">ВД "Спортивные  игры"
</t>
    </r>
    <r>
      <rPr>
        <i/>
        <sz val="10"/>
        <color rgb="FF000000"/>
        <rFont val="Arial"/>
      </rPr>
      <t>Никифоров А.М.</t>
    </r>
  </si>
  <si>
    <r>
      <rPr>
        <b/>
        <sz val="10"/>
        <rFont val="Arial"/>
      </rPr>
      <t xml:space="preserve">Математика  </t>
    </r>
    <r>
      <rPr>
        <i/>
        <sz val="10"/>
        <rFont val="Arial"/>
      </rPr>
      <t>Николаева Людмила Алесандровна</t>
    </r>
  </si>
  <si>
    <t>с. 88 № 26, 27 - устно, № 28 письменно</t>
  </si>
  <si>
    <r>
      <rPr>
        <b/>
        <sz val="10"/>
        <rFont val="Arial"/>
      </rPr>
      <t xml:space="preserve">Русский язык </t>
    </r>
    <r>
      <rPr>
        <i/>
        <sz val="10"/>
        <rFont val="Arial"/>
      </rPr>
      <t>Николаева Людмила Алесандровна</t>
    </r>
  </si>
  <si>
    <t>Проверочная работа по теме "Глагол"</t>
  </si>
  <si>
    <r>
      <rPr>
        <b/>
        <sz val="10"/>
        <rFont val="Arial"/>
      </rPr>
      <t xml:space="preserve">Английский язык 
</t>
    </r>
    <r>
      <rPr>
        <i/>
        <sz val="10"/>
        <rFont val="Arial"/>
      </rPr>
      <t>Прохорова Т.С.</t>
    </r>
  </si>
  <si>
    <r>
      <rPr>
        <b/>
        <sz val="10"/>
        <rFont val="Arial"/>
      </rPr>
      <t xml:space="preserve">Немецкий язык 
</t>
    </r>
    <r>
      <rPr>
        <i/>
        <sz val="10"/>
        <rFont val="Arial"/>
      </rPr>
      <t>Кузьмина Т.В.</t>
    </r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</si>
  <si>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Николаева Людмила Алесандровна</t>
    </r>
  </si>
  <si>
    <r>
      <rPr>
        <b/>
        <sz val="10"/>
        <rFont val="Arial"/>
      </rPr>
      <t xml:space="preserve">Музыка
</t>
    </r>
    <r>
      <rPr>
        <i/>
        <sz val="10"/>
        <rFont val="Arial"/>
      </rPr>
      <t>Николаева Людмила Алесандровна</t>
    </r>
  </si>
  <si>
    <r>
      <rPr>
        <b/>
        <sz val="10"/>
        <rFont val="Arial"/>
      </rPr>
      <t xml:space="preserve">ВД "Рассказы по истории Самарского края" </t>
    </r>
    <r>
      <rPr>
        <i/>
        <sz val="10"/>
        <rFont val="Arial"/>
      </rPr>
      <t xml:space="preserve"> 
</t>
    </r>
    <r>
      <rPr>
        <i/>
        <sz val="10"/>
        <color rgb="FF000000"/>
        <rFont val="Arial"/>
      </rPr>
      <t>Николаева Людмила Александровна</t>
    </r>
  </si>
  <si>
    <r>
      <rPr>
        <b/>
        <sz val="10"/>
        <color rgb="FF9900FF"/>
        <rFont val="Arial"/>
      </rPr>
      <t xml:space="preserve">ВД "Ритмика" </t>
    </r>
    <r>
      <rPr>
        <b/>
        <sz val="10"/>
        <rFont val="Arial"/>
      </rPr>
      <t xml:space="preserve">
</t>
    </r>
    <r>
      <rPr>
        <i/>
        <sz val="10"/>
        <rFont val="Arial"/>
      </rPr>
      <t>Сидорова С.В.</t>
    </r>
  </si>
  <si>
    <r>
      <rPr>
        <b/>
        <sz val="10"/>
        <rFont val="Arial"/>
      </rPr>
      <t xml:space="preserve">ВД "Спортивные  игры"
</t>
    </r>
    <r>
      <rPr>
        <i/>
        <sz val="10"/>
        <color rgb="FF000000"/>
        <rFont val="Arial"/>
      </rPr>
      <t>Никифоров А.М.</t>
    </r>
  </si>
  <si>
    <r>
      <t xml:space="preserve">Русский язык 
</t>
    </r>
    <r>
      <rPr>
        <i/>
        <sz val="10"/>
        <rFont val="Arial"/>
      </rPr>
      <t>Николаева Людмила Александровна</t>
    </r>
  </si>
  <si>
    <t>Повторение по теме "Глагол"</t>
  </si>
  <si>
    <t>с.116 упр.247 (разбор слов под цифрой 2,3)</t>
  </si>
  <si>
    <r>
      <rPr>
        <b/>
        <sz val="10"/>
        <rFont val="Arial"/>
      </rPr>
      <t xml:space="preserve">Физкультура  
</t>
    </r>
    <r>
      <rPr>
        <i/>
        <sz val="10"/>
        <rFont val="Arial"/>
      </rPr>
      <t>Никифоров А.М.</t>
    </r>
  </si>
  <si>
    <r>
      <t xml:space="preserve">Литературное чтение </t>
    </r>
    <r>
      <rPr>
        <i/>
        <sz val="10"/>
        <rFont val="Arial"/>
      </rPr>
      <t>Николаева Людмила Алесандровна</t>
    </r>
  </si>
  <si>
    <r>
      <t xml:space="preserve">ИЗО 
</t>
    </r>
    <r>
      <rPr>
        <i/>
        <sz val="10"/>
        <rFont val="Arial"/>
      </rPr>
      <t>Николаева Людмила Алесандровна</t>
    </r>
  </si>
  <si>
    <t>Герои, борцы и защитники</t>
  </si>
  <si>
    <r>
      <t xml:space="preserve">Окружающий мир
</t>
    </r>
    <r>
      <rPr>
        <i/>
        <sz val="10"/>
        <rFont val="Arial"/>
      </rPr>
      <t>Николаева Людмила Алесандровна</t>
    </r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</si>
  <si>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</si>
  <si>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r>
      <t xml:space="preserve">ВД "Волшебная палитра"
</t>
    </r>
    <r>
      <rPr>
        <i/>
        <sz val="10"/>
        <color rgb="FF000000"/>
        <rFont val="Arial"/>
      </rPr>
      <t>Котрухова О.П.</t>
    </r>
  </si>
  <si>
    <r>
      <t xml:space="preserve">ВД "Волшебная палитра"
</t>
    </r>
    <r>
      <rPr>
        <i/>
        <sz val="10"/>
        <color rgb="FF000000"/>
        <rFont val="Arial"/>
      </rPr>
      <t>Котрухова О.П.</t>
    </r>
  </si>
  <si>
    <r>
      <t xml:space="preserve">Математика 
</t>
    </r>
    <r>
      <rPr>
        <i/>
        <sz val="10"/>
        <rFont val="Arial"/>
      </rPr>
      <t>Николаева Людмила Александровна</t>
    </r>
  </si>
  <si>
    <r>
      <t xml:space="preserve">Русский язык 
</t>
    </r>
    <r>
      <rPr>
        <i/>
        <sz val="10"/>
        <rFont val="Arial"/>
      </rPr>
      <t>Николаева Людмила Алесандровна</t>
    </r>
  </si>
  <si>
    <t>Язык. Речь. Текст.</t>
  </si>
  <si>
    <t>Работа по учебнику: с.121 упр. 254 устно,122 упр.257 устно, затем выполнить задание в Яндекс.Учебник</t>
  </si>
  <si>
    <t>Итоговая работа</t>
  </si>
  <si>
    <r>
      <rPr>
        <b/>
        <sz val="10"/>
        <rFont val="Arial"/>
      </rPr>
      <t xml:space="preserve">Английский язык 
</t>
    </r>
    <r>
      <rPr>
        <i/>
        <sz val="10"/>
        <rFont val="Arial"/>
      </rPr>
      <t>Прохорова Т.С.</t>
    </r>
  </si>
  <si>
    <t>Школьная ярмарка</t>
  </si>
  <si>
    <r>
      <rPr>
        <b/>
        <sz val="10"/>
        <rFont val="Arial"/>
      </rPr>
      <t xml:space="preserve">Немецкий язык 
</t>
    </r>
    <r>
      <rPr>
        <i/>
        <sz val="10"/>
        <rFont val="Arial"/>
      </rPr>
      <t>Кузьмина Т.В.</t>
    </r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</si>
  <si>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Николаева Людмила Алесандровна</t>
    </r>
  </si>
  <si>
    <r>
      <rPr>
        <b/>
        <sz val="10"/>
        <rFont val="Arial"/>
      </rPr>
      <t xml:space="preserve">Музыка
</t>
    </r>
    <r>
      <rPr>
        <i/>
        <sz val="10"/>
        <rFont val="Arial"/>
      </rPr>
      <t>Николаева Людмила Алесандровна</t>
    </r>
  </si>
  <si>
    <r>
      <t xml:space="preserve">ВД "Спортивные игры"
</t>
    </r>
    <r>
      <rPr>
        <i/>
        <sz val="10"/>
        <color rgb="FF000000"/>
        <rFont val="Arial"/>
      </rPr>
      <t>Никифоров А.М.</t>
    </r>
  </si>
  <si>
    <r>
      <rPr>
        <sz val="9"/>
        <color rgb="FF000000"/>
        <rFont val="Arial"/>
      </rPr>
      <t>Не предусмотрено</t>
    </r>
    <r>
      <rPr>
        <sz val="10"/>
        <color rgb="FF000000"/>
        <rFont val="Arial"/>
      </rPr>
      <t xml:space="preserve"> </t>
    </r>
  </si>
  <si>
    <r>
      <rPr>
        <b/>
        <sz val="10"/>
        <color rgb="FF9900FF"/>
        <rFont val="Arial"/>
      </rPr>
      <t xml:space="preserve">ВД "Грамотейка"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Николаева Людмила Алесандровна</t>
    </r>
  </si>
  <si>
    <t>Сколько вы знаете слов?</t>
  </si>
  <si>
    <t xml:space="preserve">Задание в Яндекс. Учебник </t>
  </si>
  <si>
    <r>
      <rPr>
        <b/>
        <sz val="10"/>
        <color rgb="FF9900FF"/>
        <rFont val="Arial"/>
      </rPr>
      <t xml:space="preserve">ВД "Юный математик" 
</t>
    </r>
    <r>
      <rPr>
        <sz val="10"/>
        <color rgb="FF000000"/>
        <rFont val="Arial"/>
      </rPr>
      <t>Николаева Людмила Алесандровна</t>
    </r>
  </si>
  <si>
    <t>Конкурс знатаков математики</t>
  </si>
  <si>
    <t>Расписание занятий 5А класса</t>
  </si>
  <si>
    <t xml:space="preserve">ПРЕДМЕТ
учитель </t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</si>
  <si>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Калинина Т.С.</t>
    </r>
  </si>
  <si>
    <t xml:space="preserve">Р. Р. Сказки Х.-К. Андерсена (сочинение) </t>
  </si>
  <si>
    <t>Материал в прикрепленном файле в АСУ РСО</t>
  </si>
  <si>
    <t>Дописать мини-сочинение и отправить на почту АСУ РСО или VK/</t>
  </si>
  <si>
    <t>Повторение и систематизация учебного материала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</si>
  <si>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Калинина Т.С.</t>
    </r>
  </si>
  <si>
    <t>Р.Р. Употребление "живописного настоящего" в повествовании (упр. 696, 697)</t>
  </si>
  <si>
    <t>Выполнить упр. 696, 697 и отправить на проверку одно из этих упражнений.</t>
  </si>
  <si>
    <t>Выполнить комплекс упражнений, предложенных в АСУ РСО</t>
  </si>
  <si>
    <r>
      <t xml:space="preserve">Английский язык  
</t>
    </r>
    <r>
      <rPr>
        <i/>
        <sz val="10"/>
        <rFont val="Arial"/>
      </rPr>
      <t>Атанова И.И.</t>
    </r>
  </si>
  <si>
    <t>Коллективные игры</t>
  </si>
  <si>
    <t>Учебник, стр.74 упр.15 ( ознакомиться с условиями игры и соотнести их с картинками  ). Повторить грамматический материал в учебнике на стр.12</t>
  </si>
  <si>
    <t>Рабочая тетрадь, стр.88 упр.3, стр.75 учебник выучить слова.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</si>
  <si>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</si>
  <si>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Планируем прощальную вечеринку</t>
  </si>
  <si>
    <t>учебник - с 74, упр 13 (устно); рабочая тетр. - с 90, упр 7</t>
  </si>
  <si>
    <t>учебник - с 73, упр 12 (выполнить как проект; фото в ВК или АСУ). Образец - упр 10. Подробный комментарий в беседе ВК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</si>
  <si>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Иванова С.Ю.</t>
    </r>
  </si>
  <si>
    <t>Разбираем задание 1 в беседе Вконтакте
При отсутствии технической возможности смотри задание в АСУ РСО</t>
  </si>
  <si>
    <t>Решить номер 1 в тетради(смотри файл в АСУ РСО)</t>
  </si>
  <si>
    <t xml:space="preserve">Учить параграф </t>
  </si>
  <si>
    <r>
      <rPr>
        <b/>
        <sz val="10"/>
        <rFont val="Arial"/>
      </rPr>
      <t xml:space="preserve">Музыка
</t>
    </r>
    <r>
      <rPr>
        <i/>
        <sz val="10"/>
        <rFont val="Arial"/>
      </rPr>
      <t>Сидорова С. В.</t>
    </r>
  </si>
  <si>
    <t>О подвигах, о доблести, о славе.</t>
  </si>
  <si>
    <t>Не задано</t>
  </si>
  <si>
    <t>Ты сам мастер</t>
  </si>
  <si>
    <r>
      <t xml:space="preserve">Физкультура 
</t>
    </r>
    <r>
      <rPr>
        <i/>
        <sz val="10"/>
        <rFont val="Arial"/>
      </rPr>
      <t>Михайлов С.Э.</t>
    </r>
  </si>
  <si>
    <t>Эстафета с элементами баскетбола</t>
  </si>
  <si>
    <r>
      <t xml:space="preserve">ОДНКНР
</t>
    </r>
    <r>
      <rPr>
        <i/>
        <sz val="10"/>
        <rFont val="Arial"/>
      </rPr>
      <t>Ефремова М.Н.</t>
    </r>
  </si>
  <si>
    <t>Падение вавилонского царства.</t>
  </si>
  <si>
    <t>https://www.youtube.com/watch?v=kzTXu-zLmWQ</t>
  </si>
  <si>
    <t>Итоговое занятие</t>
  </si>
  <si>
    <t>Составить памятку "Меры безопасности в весенний период" и прислать в личные сообщения Вконтакте</t>
  </si>
  <si>
    <r>
      <rPr>
        <sz val="10"/>
        <color rgb="FF9900FF"/>
        <rFont val="Arial"/>
      </rPr>
      <t>ВД "В здоровом теле - здоровый дух!"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Иванова С.Ю.</t>
    </r>
  </si>
  <si>
    <r>
      <t xml:space="preserve">Литература
</t>
    </r>
    <r>
      <rPr>
        <i/>
        <sz val="10"/>
        <rFont val="Arial"/>
      </rPr>
      <t>Калинина Т.С.</t>
    </r>
  </si>
  <si>
    <t xml:space="preserve">Дж. Лондон "Сказание о Кише" </t>
  </si>
  <si>
    <r>
      <t xml:space="preserve">Посмотреть урок № 51 по ссылке </t>
    </r>
    <r>
      <rPr>
        <u/>
        <sz val="10"/>
        <color rgb="FF1155CC"/>
        <rFont val="Arial"/>
      </rPr>
      <t>https://resh.edu.ru/subject/lesson/7410/start/244626/.</t>
    </r>
    <r>
      <rPr>
        <sz val="10"/>
        <color rgb="FF000000"/>
        <rFont val="Arial"/>
      </rPr>
      <t xml:space="preserve"> "Начнем урок. Основную часть". Выполняем "Тренировочные задания".При отсутствии технической возможности прочитать статью на стр. 269-270. Затем читаем произведение "Сказание о Кише".</t>
    </r>
  </si>
  <si>
    <t>Выполнить "Контрольные задания".Если не получилось выполнить В1, выполняем В2. При отсутствии технической возможности выполняем письменно задание № 4 (стр. 280)</t>
  </si>
  <si>
    <r>
      <t xml:space="preserve">Русский язык
</t>
    </r>
    <r>
      <rPr>
        <i/>
        <sz val="10"/>
        <rFont val="Arial"/>
      </rPr>
      <t>Калинина Т.С.</t>
    </r>
  </si>
  <si>
    <t>Посмотрите ИНФОУРОК  по  теме :
https://www.youtube.com/watch?v=3CzhlWHEXkM&amp;feature=emb_logo. Устно ответьте на контрольные вопросы учебника на странице 135.</t>
  </si>
  <si>
    <t>с.135-ответить на вопросы (устно), упр.699</t>
  </si>
  <si>
    <t>Расписание занятий 5Б  класса</t>
  </si>
  <si>
    <r>
      <t xml:space="preserve">Технология
</t>
    </r>
    <r>
      <rPr>
        <i/>
        <sz val="10"/>
        <rFont val="Arial"/>
      </rPr>
      <t>Барабаш И.Н.</t>
    </r>
  </si>
  <si>
    <t>Сборка изделия</t>
  </si>
  <si>
    <r>
      <t xml:space="preserve">Физкультура
</t>
    </r>
    <r>
      <rPr>
        <i/>
        <sz val="10"/>
        <rFont val="Arial"/>
      </rPr>
      <t>Михайлов С.Э.</t>
    </r>
  </si>
  <si>
    <t>Спец. Упражнения беговые, прыжковые</t>
  </si>
  <si>
    <t>Выполнить комплекс упражнений, предложенный во вложенном файле АСУ РСО.</t>
  </si>
  <si>
    <t>Технология                            Спиридонов О.Л.</t>
  </si>
  <si>
    <t>Технологии ухода за жилым помещением: напольные покрытия,мебель</t>
  </si>
  <si>
    <t xml:space="preserve">Итоговая контрольная работа </t>
  </si>
  <si>
    <r>
      <t xml:space="preserve">Английский язык  
</t>
    </r>
    <r>
      <rPr>
        <i/>
        <sz val="10"/>
        <rFont val="Arial"/>
      </rPr>
      <t>Атанова И.И.</t>
    </r>
  </si>
  <si>
    <t>Урок повторения материала 4 четверти</t>
  </si>
  <si>
    <t>Учебник, повторить грамматический материал на стр.51,57, 64-65.</t>
  </si>
  <si>
    <t>Учебник, стр.77 упр.6( составить вопросы и ответить на них по образцу).</t>
  </si>
  <si>
    <r>
      <t xml:space="preserve">Технология
</t>
    </r>
    <r>
      <rPr>
        <i/>
        <sz val="10"/>
        <rFont val="Arial"/>
      </rPr>
      <t>Барабаш И.Н.</t>
    </r>
  </si>
  <si>
    <t>В РТ записать понятия "аппликация", "стёжка" и дать им определения. Прислать в ВК.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</si>
  <si>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</si>
  <si>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Он-лайн подключение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</si>
  <si>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Калинина Т.С.</t>
    </r>
  </si>
  <si>
    <r>
      <t xml:space="preserve">Технология
</t>
    </r>
    <r>
      <rPr>
        <i/>
        <sz val="10"/>
        <rFont val="Arial"/>
      </rPr>
      <t>Спиридонов О.Л.</t>
    </r>
  </si>
  <si>
    <t>Технологии ухода за жилым помещением: кухня</t>
  </si>
  <si>
    <r>
      <rPr>
        <b/>
        <sz val="10"/>
        <rFont val="Arial"/>
      </rPr>
      <t>Литература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Калинина Т.С.</t>
    </r>
  </si>
  <si>
    <t>Самостоятельная 
работа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</si>
  <si>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Иванова С.Ю.</t>
    </r>
  </si>
  <si>
    <t>Разбираем задания 1 и 2 в беседе Вконтакте
При отсутствии технической возможности смотри задание в АСУ РСО</t>
  </si>
  <si>
    <t>Решить номера 1 и 2 в тетради(смотри файл в АСУ РСО)</t>
  </si>
  <si>
    <r>
      <t xml:space="preserve">Математика
</t>
    </r>
    <r>
      <rPr>
        <i/>
        <sz val="10"/>
        <rFont val="Arial"/>
      </rPr>
      <t>Иванова С.Ю.</t>
    </r>
  </si>
  <si>
    <t>Повторение и систематизация
 учебного материала</t>
  </si>
  <si>
    <t>Разбираем задание 2 в беседе Вконтакте
При отсутствии технической возможности смотри задание в АСУ РСО</t>
  </si>
  <si>
    <t>Решить номер 2 в тетради(смотри файл в АСУ РСО)</t>
  </si>
  <si>
    <r>
      <rPr>
        <b/>
        <sz val="10"/>
        <rFont val="Arial"/>
      </rPr>
      <t>Музыка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Сидорова С. В.</t>
    </r>
  </si>
  <si>
    <r>
      <t xml:space="preserve">История
</t>
    </r>
    <r>
      <rPr>
        <i/>
        <sz val="10"/>
        <rFont val="Arial"/>
      </rPr>
      <t>Баранова И.А.</t>
    </r>
  </si>
  <si>
    <t xml:space="preserve">Рабство в Древнем Риме </t>
  </si>
  <si>
    <t xml:space="preserve">Изучить параграф 49, ответить на вопросы к параграфу (устно) </t>
  </si>
  <si>
    <t>Разучивание военно-патриотических песен</t>
  </si>
  <si>
    <t>Самостоятельная
 работа</t>
  </si>
  <si>
    <r>
      <t xml:space="preserve">ВД "Занимательная математика"
</t>
    </r>
    <r>
      <rPr>
        <i/>
        <sz val="10"/>
        <color rgb="FF000000"/>
        <rFont val="Arial"/>
      </rPr>
      <t>Иванова С.Ю.</t>
    </r>
  </si>
  <si>
    <t>Решение и составление кроссвордов</t>
  </si>
  <si>
    <t>Составить свой кроссворд на любую тему. Записать к нему вопросы, ответы. Нарисовать на листе черновой вариант.</t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</si>
  <si>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</si>
  <si>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t>Выполнение композиции в технике «изонить» на бросовых материалах (CD-диске)</t>
  </si>
  <si>
    <r>
      <rPr>
        <b/>
        <sz val="10"/>
        <rFont val="Arial"/>
      </rPr>
      <t xml:space="preserve">ВД "Волшебная палитра" 
</t>
    </r>
    <r>
      <rPr>
        <i/>
        <sz val="10"/>
        <color rgb="FF000000"/>
        <rFont val="Arial"/>
      </rPr>
      <t>Котрухова О.П.</t>
    </r>
  </si>
  <si>
    <t>Архитектурная постройка</t>
  </si>
  <si>
    <t>Нарисовать архитектурное здание</t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</si>
  <si>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</si>
  <si>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t>9.</t>
  </si>
  <si>
    <t>Выполнить композицию на CD-диске</t>
  </si>
  <si>
    <t>14.40-15.10</t>
  </si>
  <si>
    <t>14.50-15.20</t>
  </si>
  <si>
    <r>
      <t xml:space="preserve">ВД "Функциональная грамотность"
</t>
    </r>
    <r>
      <rPr>
        <i/>
        <sz val="10"/>
        <color rgb="FF000000"/>
        <rFont val="Arial"/>
      </rPr>
      <t>Фомина Л.О.</t>
    </r>
  </si>
  <si>
    <t>Атмосфера Земли</t>
  </si>
  <si>
    <t>https://www.youtube.com/watch?v=aZqH85veGbg</t>
  </si>
  <si>
    <r>
      <t xml:space="preserve">Обществознание
</t>
    </r>
    <r>
      <rPr>
        <i/>
        <sz val="10"/>
        <rFont val="Arial"/>
      </rPr>
      <t>Баранова И.А.</t>
    </r>
  </si>
  <si>
    <t xml:space="preserve">Повторение и систематизация учебного материала </t>
  </si>
  <si>
    <t>Повторить параграф 6, письменно ответить на вопросы к параграфу: 1,4 ("В классе и дома")</t>
  </si>
  <si>
    <t>Прислать готовые ответы в ВК</t>
  </si>
  <si>
    <t>Технологии ухода за одеждой и обувью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</si>
  <si>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Иванова С.Ю.</t>
    </r>
  </si>
  <si>
    <t>Разбираем задания 3 и 4 в беседе Вконтакте
При отсутствии технической возможности смотри задание в АСУ РСО</t>
  </si>
  <si>
    <t>Решить номера 3 и 4 в тетради(смотри файл в АСУ РСО)</t>
  </si>
  <si>
    <r>
      <rPr>
        <b/>
        <sz val="10"/>
        <rFont val="Arial"/>
      </rPr>
      <t xml:space="preserve">Английский язык        </t>
    </r>
    <r>
      <rPr>
        <sz val="10"/>
        <color rgb="FF000000"/>
        <rFont val="Arial"/>
      </rPr>
      <t xml:space="preserve">                </t>
    </r>
    <r>
      <rPr>
        <b/>
        <sz val="10"/>
        <rFont val="Arial"/>
      </rPr>
      <t xml:space="preserve"> </t>
    </r>
    <r>
      <rPr>
        <i/>
        <sz val="10"/>
        <rFont val="Arial"/>
      </rPr>
      <t xml:space="preserve"> Атанова И.И.</t>
    </r>
    <r>
      <rPr>
        <b/>
        <sz val="10"/>
        <rFont val="Arial"/>
      </rPr>
      <t xml:space="preserve">
</t>
    </r>
  </si>
  <si>
    <t>Урок-повторение материала 4 четверти</t>
  </si>
  <si>
    <t>Учебник, стр.12 повторить грамматический материал (Present Perfect)</t>
  </si>
  <si>
    <t>Рабочая тетрадь, стр.89 упр.5</t>
  </si>
  <si>
    <t>Самостоятельная
работа</t>
  </si>
  <si>
    <r>
      <rPr>
        <b/>
        <sz val="10"/>
        <rFont val="Arial"/>
      </rPr>
      <t xml:space="preserve">История 
</t>
    </r>
    <r>
      <rPr>
        <i/>
        <sz val="10"/>
        <rFont val="Arial"/>
      </rPr>
      <t>Баранова И.А.</t>
    </r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</si>
  <si>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</si>
  <si>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учебник - с 75, упр 15</t>
  </si>
  <si>
    <t>рабочая тетрадь - стр. 91, упр. 8 (фотоотчет по желанию)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</si>
  <si>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Калинина Т.С.</t>
    </r>
  </si>
  <si>
    <r>
      <t xml:space="preserve">Русский язык
</t>
    </r>
    <r>
      <rPr>
        <i/>
        <sz val="10"/>
        <rFont val="Arial"/>
      </rPr>
      <t>Калинина Т.С.</t>
    </r>
  </si>
  <si>
    <t xml:space="preserve">Повторение по теме "Глагол" </t>
  </si>
  <si>
    <t>Самостоятельно выполнить упр. 703, прислать на проверку</t>
  </si>
  <si>
    <r>
      <t xml:space="preserve">Литература
</t>
    </r>
    <r>
      <rPr>
        <i/>
        <sz val="10"/>
        <rFont val="Arial"/>
      </rPr>
      <t>Калинина Т.С.</t>
    </r>
  </si>
  <si>
    <r>
      <t xml:space="preserve">Посмотреть урок № 51 по ссылке </t>
    </r>
    <r>
      <rPr>
        <u/>
        <sz val="10"/>
        <color rgb="FF1155CC"/>
        <rFont val="Arial"/>
      </rPr>
      <t>https://resh.edu.ru/subject/lesson/7410/start/244626/.</t>
    </r>
    <r>
      <rPr>
        <sz val="10"/>
        <color rgb="FF000000"/>
        <rFont val="Arial"/>
      </rPr>
      <t xml:space="preserve"> "Начнем урок. Основную часть". Выполняем "Тренировочные задания".При отсутствии технической возможности прочитать статью на стр. 269-270. Затем читаем произведение "Сказание о Кише".</t>
    </r>
  </si>
  <si>
    <t>решить № 1123 (19-22), № 1124 (1-5)</t>
  </si>
  <si>
    <t>Выполнить "Контрольные задания".Если не получилось выполнить В1, выполняем В2. При отсутствии технической возможности выполняем пиьсменно задание № 4 (стр. 280)</t>
  </si>
  <si>
    <r>
      <t xml:space="preserve">Литература
</t>
    </r>
    <r>
      <rPr>
        <i/>
        <sz val="10"/>
        <rFont val="Arial"/>
      </rPr>
      <t>Калинина Т.С.</t>
    </r>
  </si>
  <si>
    <t xml:space="preserve">Марк Твен "Приключения Тома Сойера" </t>
  </si>
  <si>
    <r>
      <t xml:space="preserve">Изучить материал урока № 50 в РЭШ по ссылке </t>
    </r>
    <r>
      <rPr>
        <u/>
        <sz val="10"/>
        <color rgb="FF1155CC"/>
        <rFont val="Arial"/>
      </rPr>
      <t>https://resh.edu.ru/subject/lesson/7411/conspect/245489/</t>
    </r>
    <r>
      <rPr>
        <sz val="10"/>
        <color rgb="FF000000"/>
        <rFont val="Arial"/>
      </rPr>
      <t xml:space="preserve"> (конспект урока, основную часть). Выполнить "Тренировочные задания". В случае отсутствия технической возможности прочитать материал учебника (стр. 251-252). Затем прочитать произведение "Приключения Тома Сойера"(стр. 252-268).</t>
    </r>
  </si>
  <si>
    <r>
      <t xml:space="preserve">Технология
</t>
    </r>
    <r>
      <rPr>
        <i/>
        <sz val="10"/>
        <rFont val="Arial"/>
      </rPr>
      <t>Барабаш И.Н.</t>
    </r>
  </si>
  <si>
    <t>Выполнить Контрольные задания к уроку  № 50 в РЭШ</t>
  </si>
  <si>
    <t>учить параграф</t>
  </si>
  <si>
    <r>
      <t xml:space="preserve">Технология
</t>
    </r>
    <r>
      <rPr>
        <i/>
        <sz val="10"/>
        <rFont val="Arial"/>
      </rPr>
      <t>Спиридонов О.Л.</t>
    </r>
  </si>
  <si>
    <r>
      <rPr>
        <b/>
        <sz val="10"/>
        <rFont val="Arial"/>
      </rPr>
      <t>Физкультура</t>
    </r>
    <r>
      <rPr>
        <sz val="10"/>
        <color rgb="FF000000"/>
        <rFont val="Arial"/>
      </rPr>
      <t xml:space="preserve">
Михайлов С.Э.</t>
    </r>
  </si>
  <si>
    <t>Прыжки в высоту</t>
  </si>
  <si>
    <t>Задание в АСУ РСО</t>
  </si>
  <si>
    <r>
      <t xml:space="preserve">Математика
</t>
    </r>
    <r>
      <rPr>
        <i/>
        <sz val="10"/>
        <rFont val="Arial"/>
      </rPr>
      <t>Иванова С.Ю.</t>
    </r>
  </si>
  <si>
    <t>Разбираем задание 3 в беседе Вконтакте
При отсутствии технической возможности смотри задание в АСУ РСО</t>
  </si>
  <si>
    <t>Решить номер 3 в тетради(смотри файл в АСУ РСО)</t>
  </si>
  <si>
    <r>
      <t xml:space="preserve">Технология
</t>
    </r>
    <r>
      <rPr>
        <i/>
        <sz val="10"/>
        <rFont val="Arial"/>
      </rPr>
      <t>Барабаш И.Н.</t>
    </r>
  </si>
  <si>
    <r>
      <t xml:space="preserve">Физкультура 
</t>
    </r>
    <r>
      <rPr>
        <i/>
        <sz val="10"/>
        <rFont val="Arial"/>
      </rPr>
      <t>Михайлов С.Э.</t>
    </r>
  </si>
  <si>
    <t>Упражнения беговые, прыжковые. Прыжки в высоту.</t>
  </si>
  <si>
    <r>
      <t xml:space="preserve">Технология
</t>
    </r>
    <r>
      <rPr>
        <i/>
        <sz val="10"/>
        <rFont val="Arial"/>
      </rPr>
      <t>Спиридонов О.Л.</t>
    </r>
  </si>
  <si>
    <r>
      <t xml:space="preserve">Русский язык
</t>
    </r>
    <r>
      <rPr>
        <i/>
        <sz val="10"/>
        <rFont val="Arial"/>
      </rPr>
      <t>Калинина Т.С.</t>
    </r>
  </si>
  <si>
    <t xml:space="preserve">Р.Р. Сочинение-рассказ по рисунку (О. Попович "Не взяли на рыбалку") </t>
  </si>
  <si>
    <t>Работа по упр. 701</t>
  </si>
  <si>
    <t>дописать сочинение</t>
  </si>
  <si>
    <r>
      <t xml:space="preserve">Математика
</t>
    </r>
    <r>
      <rPr>
        <i/>
        <sz val="10"/>
        <rFont val="Arial"/>
      </rPr>
      <t>Иванова С.Ю.</t>
    </r>
  </si>
  <si>
    <t>Разбираем задание 4 в беседе Вконтакте
При отсутствии технической возможности смотри задание в АСУ РСО</t>
  </si>
  <si>
    <t>Решить номер 4 в тетради(смотри файл в АСУ РСО)</t>
  </si>
  <si>
    <t>Самостоятельная работа с учебным материалом/ЭОР</t>
  </si>
  <si>
    <r>
      <t xml:space="preserve">ОДНКНР
</t>
    </r>
    <r>
      <rPr>
        <i/>
        <sz val="10"/>
        <rFont val="Arial"/>
      </rPr>
      <t>Ефремова М.Н.</t>
    </r>
  </si>
  <si>
    <t>Возвращение иудеев из вавилонского плена</t>
  </si>
  <si>
    <t>https://www.youtube.com/watch?v=__cYeIbTo4E</t>
  </si>
  <si>
    <r>
      <rPr>
        <sz val="10"/>
        <color rgb="FF9900FF"/>
        <rFont val="Arial"/>
      </rPr>
      <t>ВД "История пограничных войск"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Павлов А.А.</t>
    </r>
  </si>
  <si>
    <t>Устав кадетского класса пограничной направленности ГБОУ СОШ № 3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</si>
  <si>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    </t>
    </r>
    <r>
      <rPr>
        <b/>
        <sz val="10"/>
        <rFont val="Arial"/>
      </rPr>
      <t xml:space="preserve">         </t>
    </r>
    <r>
      <rPr>
        <b/>
        <i/>
        <sz val="10"/>
        <rFont val="Arial"/>
      </rPr>
      <t xml:space="preserve">  </t>
    </r>
    <r>
      <rPr>
        <i/>
        <sz val="10"/>
        <rFont val="Arial"/>
      </rPr>
      <t xml:space="preserve"> Атанова И.И.</t>
    </r>
    <r>
      <rPr>
        <b/>
        <i/>
        <sz val="10"/>
        <rFont val="Arial"/>
      </rPr>
      <t xml:space="preserve">
</t>
    </r>
  </si>
  <si>
    <t>Урок повторения материала IV четверти</t>
  </si>
  <si>
    <t>Учебник - с 77, упр 6 (пис.), упр 8 (устно)</t>
  </si>
  <si>
    <t>Учебник - с 79, упр 12 (пис.)</t>
  </si>
  <si>
    <r>
      <t xml:space="preserve">Английский язык
</t>
    </r>
    <r>
      <rPr>
        <i/>
        <sz val="10"/>
        <rFont val="Arial"/>
      </rPr>
      <t>Софина А.В.</t>
    </r>
  </si>
  <si>
    <t>учебник - с 77, упр 6 (пис.), упр 8 (устно)</t>
  </si>
  <si>
    <t>учебник - с 79, упр 12 (пис.)</t>
  </si>
  <si>
    <r>
      <t xml:space="preserve">Физкультура
</t>
    </r>
    <r>
      <rPr>
        <i/>
        <sz val="10"/>
        <rFont val="Arial"/>
      </rPr>
      <t>Михайлов С.Э.</t>
    </r>
  </si>
  <si>
    <t>Самостоятельная
 работа</t>
  </si>
  <si>
    <r>
      <rPr>
        <sz val="10"/>
        <color rgb="FF9900FF"/>
        <rFont val="Arial"/>
      </rPr>
      <t xml:space="preserve">ВД "Волшебная изонить"
</t>
    </r>
    <r>
      <rPr>
        <i/>
        <sz val="10"/>
        <rFont val="Arial"/>
      </rPr>
      <t>Барабаш И.Н.</t>
    </r>
  </si>
  <si>
    <r>
      <t xml:space="preserve">География
</t>
    </r>
    <r>
      <rPr>
        <i/>
        <sz val="10"/>
        <rFont val="Arial"/>
      </rPr>
      <t>Шарафутдинова З.Г.</t>
    </r>
  </si>
  <si>
    <t>Оболочки Земли</t>
  </si>
  <si>
    <t>Прочитать п. 28. Выполнить тест стр 152-154</t>
  </si>
  <si>
    <t>П. 28. Работу прислать ВК, АСУ РСО</t>
  </si>
  <si>
    <r>
      <rPr>
        <sz val="10"/>
        <color rgb="FF9900FF"/>
        <rFont val="Arial"/>
      </rPr>
      <t xml:space="preserve">ВД "Строевая подготовка"
</t>
    </r>
    <r>
      <rPr>
        <i/>
        <sz val="10"/>
        <rFont val="Arial"/>
      </rPr>
      <t>Павлов А.А.</t>
    </r>
  </si>
  <si>
    <t>Развернутый строй</t>
  </si>
  <si>
    <r>
      <t xml:space="preserve">ВД "Занимательная математика"
</t>
    </r>
    <r>
      <rPr>
        <i/>
        <sz val="10"/>
        <color rgb="FF000000"/>
        <rFont val="Arial"/>
      </rPr>
      <t>Иванова С.Ю.</t>
    </r>
  </si>
  <si>
    <t>Защита проектов по 
составлению ребусов и
кроссвордов</t>
  </si>
  <si>
    <t>Составить свой кроссворд, нарисовать и прислать</t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</si>
  <si>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</si>
  <si>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t>Создание собственных композиций и выполнение их на CD-диске</t>
  </si>
  <si>
    <r>
      <rPr>
        <b/>
        <sz val="10"/>
        <color rgb="FF9900FF"/>
        <rFont val="Arial"/>
      </rPr>
      <t>ВД "Волшебная изонить"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Барабаш И.Н.</t>
    </r>
  </si>
  <si>
    <r>
      <t xml:space="preserve">Литература
</t>
    </r>
    <r>
      <rPr>
        <i/>
        <sz val="10"/>
        <rFont val="Arial"/>
      </rPr>
      <t>Калинина Т.С.</t>
    </r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</si>
  <si>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</si>
  <si>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t>Выполнить собственную композицию</t>
  </si>
  <si>
    <r>
      <t xml:space="preserve">Изучить материал урока № 50 в РЭШ по ссылке </t>
    </r>
    <r>
      <rPr>
        <u/>
        <sz val="10"/>
        <color rgb="FF1155CC"/>
        <rFont val="Arial"/>
      </rPr>
      <t>https://resh.edu.ru/subject/lesson/7411/conspect/245489/</t>
    </r>
    <r>
      <rPr>
        <sz val="10"/>
        <color rgb="FF000000"/>
        <rFont val="Arial"/>
      </rPr>
      <t xml:space="preserve"> (конспект урока, основную часть). Выполнить "Тренировочные задания". В случае отсутствия технической возможности прочитать материал учебника (стр. 251-252). Затем прочитать произведение "Приключения Тома Сойера"(стр. 252-268).</t>
    </r>
  </si>
  <si>
    <r>
      <t xml:space="preserve">Обществознание
</t>
    </r>
    <r>
      <rPr>
        <i/>
        <sz val="10"/>
        <rFont val="Arial"/>
      </rPr>
      <t>Баранова И.А.</t>
    </r>
  </si>
  <si>
    <t>Повторить главу 5</t>
  </si>
  <si>
    <t xml:space="preserve">не задано </t>
  </si>
  <si>
    <r>
      <rPr>
        <b/>
        <sz val="10"/>
        <rFont val="Arial"/>
      </rPr>
      <t xml:space="preserve">Английский язык        </t>
    </r>
    <r>
      <rPr>
        <sz val="10"/>
        <color rgb="FF000000"/>
        <rFont val="Arial"/>
      </rPr>
      <t xml:space="preserve">                </t>
    </r>
    <r>
      <rPr>
        <b/>
        <sz val="10"/>
        <rFont val="Arial"/>
      </rPr>
      <t xml:space="preserve"> </t>
    </r>
    <r>
      <rPr>
        <i/>
        <sz val="10"/>
        <rFont val="Arial"/>
      </rPr>
      <t xml:space="preserve"> Атанова И.И.</t>
    </r>
    <r>
      <rPr>
        <b/>
        <sz val="10"/>
        <rFont val="Arial"/>
      </rPr>
      <t xml:space="preserve">
</t>
    </r>
  </si>
  <si>
    <t>Контрольная работа № 4</t>
  </si>
  <si>
    <t>Выполнить контрольную работу, прикрепленную в АСУ РСО и присласть на почту в АСУ РСО 16.05.20</t>
  </si>
  <si>
    <r>
      <t xml:space="preserve">Русский язык 
</t>
    </r>
    <r>
      <rPr>
        <i/>
        <sz val="10"/>
        <rFont val="Arial"/>
      </rPr>
      <t>Калинина Т.С.</t>
    </r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</si>
  <si>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</si>
  <si>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рабочая тетрадь - с 98-99, упр 1-4 (решить тест)</t>
  </si>
  <si>
    <t>готовиться к контрольной работе (повторить правило much\many)</t>
  </si>
  <si>
    <r>
      <t xml:space="preserve">Русский язык
</t>
    </r>
    <r>
      <rPr>
        <i/>
        <sz val="10"/>
        <rFont val="Arial"/>
      </rPr>
      <t>Калинина Т.С.</t>
    </r>
  </si>
  <si>
    <t xml:space="preserve">Разделы науки о языке </t>
  </si>
  <si>
    <t>п.123, изучить материал для самостоятельных наблюдений, выполнить упр. 705, 709</t>
  </si>
  <si>
    <r>
      <t xml:space="preserve">Физкультура 
</t>
    </r>
    <r>
      <rPr>
        <i/>
        <sz val="10"/>
        <rFont val="Arial"/>
      </rPr>
      <t>Михайлов С.Э.</t>
    </r>
  </si>
  <si>
    <t>Бег 60 м. Развитие выносливости</t>
  </si>
  <si>
    <r>
      <t xml:space="preserve">Литература
</t>
    </r>
    <r>
      <rPr>
        <i/>
        <sz val="10"/>
        <rFont val="Arial"/>
      </rPr>
      <t>Калинина Т.С.</t>
    </r>
  </si>
  <si>
    <t xml:space="preserve"> Марк Твен "Приключения Тома Сойера" </t>
  </si>
  <si>
    <t>Читать произведение</t>
  </si>
  <si>
    <r>
      <t xml:space="preserve">Английский язык
</t>
    </r>
    <r>
      <rPr>
        <i/>
        <sz val="10"/>
        <rFont val="Arial"/>
      </rPr>
      <t>Атанова И.И.</t>
    </r>
  </si>
  <si>
    <t>Рабочая тетрадь,стр.89 упр.6 прочитать и перевести текст устно.</t>
  </si>
  <si>
    <t>Рабочая тетрадь,стр.89 упр.5 написать о планах Зоуи.</t>
  </si>
  <si>
    <r>
      <rPr>
        <b/>
        <sz val="10"/>
        <rFont val="Arial"/>
      </rPr>
      <t>Физкультура</t>
    </r>
    <r>
      <rPr>
        <sz val="10"/>
        <color rgb="FF000000"/>
        <rFont val="Arial"/>
      </rPr>
      <t xml:space="preserve">
Михайлов С.Э.</t>
    </r>
  </si>
  <si>
    <t>Бег 60 м.Развитие выносливости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</si>
  <si>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</si>
  <si>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r>
      <t xml:space="preserve">Математика
</t>
    </r>
    <r>
      <rPr>
        <i/>
        <sz val="10"/>
        <rFont val="Arial"/>
      </rPr>
      <t>Иванова С.Ю.</t>
    </r>
  </si>
  <si>
    <t>Разбираем задание 5 в беседе Вконтакте
При отсутствии технической возможности смотри задание в АСУ РСО</t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</si>
  <si>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</si>
  <si>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t>Выполнение итоговой работы в технике «изонить»</t>
  </si>
  <si>
    <t>https://www.pinterest.ru/pin/534732155735611636/</t>
  </si>
  <si>
    <t xml:space="preserve">Самостоятельная 
работа </t>
  </si>
  <si>
    <r>
      <t xml:space="preserve">Математика 
</t>
    </r>
    <r>
      <rPr>
        <i/>
        <sz val="10"/>
        <rFont val="Arial"/>
      </rPr>
      <t>Иванова С.Ю.</t>
    </r>
  </si>
  <si>
    <t>Разбираем задания 5 и 6 в беседе Вконтакте
При отсутствии технической возможности смотри задание в АСУ РСО</t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</si>
  <si>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</si>
  <si>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t>Решить номера 5 и 6 в тетради(смотри файл в АСУ РСО)
Подготовиться к контрольной работе</t>
  </si>
  <si>
    <t>Составить схему для выполнения итоговой работы</t>
  </si>
  <si>
    <t xml:space="preserve">  12.40-13.10</t>
  </si>
  <si>
    <r>
      <t xml:space="preserve">Обществознание
</t>
    </r>
    <r>
      <rPr>
        <i/>
        <sz val="10"/>
        <rFont val="Arial"/>
      </rPr>
      <t>Баранова И.А.</t>
    </r>
  </si>
  <si>
    <t xml:space="preserve"> 13.20-13.50</t>
  </si>
  <si>
    <r>
      <rPr>
        <sz val="10"/>
        <color rgb="FF9900FF"/>
        <rFont val="Arial"/>
      </rPr>
      <t xml:space="preserve">ВД "Учимся любить родной край"
</t>
    </r>
    <r>
      <rPr>
        <i/>
        <sz val="10"/>
        <rFont val="Arial"/>
      </rPr>
      <t>Котрухова О.П.</t>
    </r>
  </si>
  <si>
    <t>Великая Отечественная война: история и судьбы</t>
  </si>
  <si>
    <t>Написать рассказ по теме занятия</t>
  </si>
  <si>
    <r>
      <rPr>
        <sz val="10"/>
        <color rgb="FF9900FF"/>
        <rFont val="Arial"/>
      </rPr>
      <t xml:space="preserve">ВД "РДШ" (ч
</t>
    </r>
    <r>
      <rPr>
        <i/>
        <sz val="10"/>
        <rFont val="Arial"/>
      </rPr>
      <t>Котрухова О.П.</t>
    </r>
  </si>
  <si>
    <t xml:space="preserve">День солдатской славы </t>
  </si>
  <si>
    <t>Посмотреть документальный фильм</t>
  </si>
  <si>
    <r>
      <t xml:space="preserve">ВД "Строевая патриотическая песня"
</t>
    </r>
    <r>
      <rPr>
        <i/>
        <sz val="10"/>
        <color rgb="FF000000"/>
        <rFont val="Arial"/>
      </rPr>
      <t>Сидорова С.В.</t>
    </r>
  </si>
  <si>
    <t>Разучивание военно-патриотических песен.</t>
  </si>
  <si>
    <r>
      <rPr>
        <b/>
        <sz val="10"/>
        <rFont val="Arial"/>
      </rPr>
      <t xml:space="preserve">ВД "Волшебная палитра" 
</t>
    </r>
    <r>
      <rPr>
        <i/>
        <sz val="10"/>
        <color rgb="FF000000"/>
        <rFont val="Arial"/>
      </rPr>
      <t>Котрухова О.П.</t>
    </r>
  </si>
  <si>
    <r>
      <rPr>
        <b/>
        <sz val="10"/>
        <rFont val="Arial"/>
      </rPr>
      <t>"</t>
    </r>
    <r>
      <rPr>
        <b/>
        <sz val="10"/>
        <color rgb="FF9900FF"/>
        <rFont val="Arial"/>
      </rPr>
      <t>В здоровом теле-здоровый дух"</t>
    </r>
    <r>
      <rPr>
        <sz val="10"/>
        <color rgb="FF9900FF"/>
        <rFont val="Arial"/>
      </rPr>
      <t xml:space="preserve">
</t>
    </r>
    <r>
      <rPr>
        <i/>
        <sz val="10"/>
        <rFont val="Arial"/>
      </rPr>
      <t>Котрухова О.П.</t>
    </r>
  </si>
  <si>
    <t>Ответственный пешеход</t>
  </si>
  <si>
    <t>нарисовать рисунок по теме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</si>
  <si>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Атанова И.И.</t>
    </r>
  </si>
  <si>
    <t>Диалог культур.Традиции и праздники в разных странах</t>
  </si>
  <si>
    <t>Учебник, стр. 82-83 упр.2, 3 прочитать и соотнести текст с датами</t>
  </si>
  <si>
    <t>Выписать и выучить новые слова на стр.83</t>
  </si>
  <si>
    <r>
      <t xml:space="preserve">Английский язык
</t>
    </r>
    <r>
      <rPr>
        <i/>
        <sz val="10"/>
        <rFont val="Arial"/>
      </rPr>
      <t>Софина А.В.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</si>
  <si>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Калинина Т.С.</t>
    </r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</si>
  <si>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Иванова С.Ю.</t>
    </r>
  </si>
  <si>
    <t>Итоговая контрольная работа</t>
  </si>
  <si>
    <t>Решить задания на двойном листе в клетку. Сфотографировать и прислать в личные сообщения Вконтакте</t>
  </si>
  <si>
    <r>
      <rPr>
        <b/>
        <sz val="10"/>
        <rFont val="Arial"/>
      </rPr>
      <t>ОДНКНР</t>
    </r>
    <r>
      <rPr>
        <i/>
        <sz val="10"/>
        <rFont val="Arial"/>
      </rPr>
      <t xml:space="preserve">
Ефремова М.Н.</t>
    </r>
  </si>
  <si>
    <t>Падение вавилонского царства</t>
  </si>
  <si>
    <t>https://www.youtube.com/watch?v=XlBH3_zl7JE</t>
  </si>
  <si>
    <r>
      <t xml:space="preserve">География
</t>
    </r>
    <r>
      <rPr>
        <i/>
        <sz val="10"/>
        <rFont val="Arial"/>
      </rPr>
      <t>Шарафутдинова З.Г.</t>
    </r>
  </si>
  <si>
    <t>Что такое природа</t>
  </si>
  <si>
    <t>Прочитать и изучить п. 27, ответить на вопросы устно</t>
  </si>
  <si>
    <t>П. 27, ответить на вопросы устно</t>
  </si>
  <si>
    <r>
      <t xml:space="preserve">Физкультура 
</t>
    </r>
    <r>
      <rPr>
        <i/>
        <sz val="10"/>
        <rFont val="Arial"/>
      </rPr>
      <t>Михайлов С.Э.</t>
    </r>
  </si>
  <si>
    <t>Спец. Упражнения беговые, прыжковые. Бег 60 м.</t>
  </si>
  <si>
    <t>Написать план по технике безопасности по легкой атлетике и прислать на почту sergei.vbfqjdcthutq@yandex.ru</t>
  </si>
  <si>
    <r>
      <rPr>
        <b/>
        <sz val="10"/>
        <rFont val="Arial"/>
      </rPr>
      <t>ИЗО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Котрухова О.П.</t>
    </r>
  </si>
  <si>
    <t>https://youtu.be/ZmBB7Y_S9MY</t>
  </si>
  <si>
    <r>
      <t xml:space="preserve">ВД "Хореография"
</t>
    </r>
    <r>
      <rPr>
        <i/>
        <sz val="10"/>
        <color rgb="FF000000"/>
        <rFont val="Arial"/>
      </rPr>
      <t>Сидорова С.В.</t>
    </r>
  </si>
  <si>
    <t>Повторение и закрепление тренажа
по современной хореографии.</t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</si>
  <si>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</si>
  <si>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r>
      <t xml:space="preserve">ВД "Хореография"
</t>
    </r>
    <r>
      <rPr>
        <i/>
        <sz val="10"/>
        <color rgb="FF000000"/>
        <rFont val="Arial"/>
      </rPr>
      <t>Сидорова С.В.</t>
    </r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</si>
  <si>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</si>
  <si>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r>
      <t xml:space="preserve">Литература
</t>
    </r>
    <r>
      <rPr>
        <i/>
        <sz val="10"/>
        <rFont val="Arial"/>
      </rPr>
      <t>Калинина Т.С.</t>
    </r>
  </si>
  <si>
    <t>Прочитать 1, 2 главы. Составить план</t>
  </si>
  <si>
    <r>
      <t xml:space="preserve">Русский язык 
</t>
    </r>
    <r>
      <rPr>
        <i/>
        <sz val="10"/>
        <rFont val="Arial"/>
      </rPr>
      <t>Калинина Т.С.</t>
    </r>
  </si>
  <si>
    <r>
      <t xml:space="preserve">Физкультура 
</t>
    </r>
    <r>
      <rPr>
        <i/>
        <sz val="10"/>
        <rFont val="Arial"/>
      </rPr>
      <t>Михайлов С.Э.</t>
    </r>
  </si>
  <si>
    <r>
      <t xml:space="preserve">Английский язык
</t>
    </r>
    <r>
      <rPr>
        <i/>
        <sz val="10"/>
        <rFont val="Arial"/>
      </rPr>
      <t>Атанова И.И.</t>
    </r>
  </si>
  <si>
    <t xml:space="preserve">Контрольная работа №4 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</si>
  <si>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</si>
  <si>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r>
      <t xml:space="preserve">Математика 
</t>
    </r>
    <r>
      <rPr>
        <i/>
        <sz val="10"/>
        <rFont val="Arial"/>
      </rPr>
      <t>Иванова С.Ю.</t>
    </r>
  </si>
  <si>
    <r>
      <t xml:space="preserve">Обществознание
</t>
    </r>
    <r>
      <rPr>
        <i/>
        <sz val="10"/>
        <rFont val="Arial"/>
      </rPr>
      <t>Баранова И.А.</t>
    </r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</si>
  <si>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</si>
  <si>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t xml:space="preserve">С помощью ЭОР
Самостоятельно </t>
  </si>
  <si>
    <r>
      <t xml:space="preserve">ВД "Хореография"
</t>
    </r>
    <r>
      <rPr>
        <i/>
        <sz val="10"/>
        <color rgb="FF000000"/>
        <rFont val="Arial"/>
      </rPr>
      <t>Сидорова С.В.</t>
    </r>
  </si>
  <si>
    <t>"Шассе" в сторону с правой, с левой ноги</t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</si>
  <si>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</si>
  <si>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r>
      <t xml:space="preserve">ВД "Хореография"
</t>
    </r>
    <r>
      <rPr>
        <i/>
        <sz val="10"/>
        <color rgb="FF000000"/>
        <rFont val="Arial"/>
      </rPr>
      <t>Сидорова С.В.</t>
    </r>
  </si>
  <si>
    <t>Расписание занятий 5В класса</t>
  </si>
  <si>
    <r>
      <rPr>
        <b/>
        <sz val="10"/>
        <rFont val="Arial"/>
      </rPr>
      <t>Музыка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Сидорова С. В.</t>
    </r>
  </si>
  <si>
    <t>С помощью 
ЭОР</t>
  </si>
  <si>
    <r>
      <t xml:space="preserve">Физкультура 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</si>
  <si>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>Математика</t>
    </r>
    <r>
      <rPr>
        <b/>
        <i/>
        <sz val="10"/>
        <rFont val="Arial"/>
      </rPr>
      <t xml:space="preserve"> 
</t>
    </r>
    <r>
      <rPr>
        <i/>
        <sz val="10"/>
        <rFont val="Arial"/>
      </rPr>
      <t>Иванова С.Ю.</t>
    </r>
  </si>
  <si>
    <t>Нахождение числа по его процентам</t>
  </si>
  <si>
    <t>Разобрать решение заданий, записать в 
тетради(файл в АСУ РСО)</t>
  </si>
  <si>
    <t>Подготовиться к самостоятельной работе</t>
  </si>
  <si>
    <t>ЗАВТРАК 11.10-11.40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</si>
  <si>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Ильина Л.А.</t>
    </r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</si>
  <si>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Ильина Л.А.</t>
    </r>
  </si>
  <si>
    <t>Р. Р. Сказки Х.-К. Андерсена (сочинение)</t>
  </si>
  <si>
    <t>Изучить задание, прикреплённое в АСУ РСО, и написать по образцу мини-сочинение.</t>
  </si>
  <si>
    <t>Дописать мини-сочинение и отправить на почту АСУ РСО или VK.</t>
  </si>
  <si>
    <r>
      <rPr>
        <b/>
        <sz val="10"/>
        <rFont val="Arial"/>
      </rPr>
      <t>ИЗО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Котрухова О.П.</t>
    </r>
  </si>
  <si>
    <r>
      <t xml:space="preserve">ВД "Функциональная грамотность"
</t>
    </r>
    <r>
      <rPr>
        <i/>
        <sz val="10"/>
        <color rgb="FF000000"/>
        <rFont val="Arial"/>
      </rPr>
      <t>Фомина Л.О.</t>
    </r>
  </si>
  <si>
    <r>
      <t xml:space="preserve">ВД"Волшебная палитра" 
</t>
    </r>
    <r>
      <rPr>
        <i/>
        <sz val="10"/>
        <color rgb="FF000000"/>
        <rFont val="Arial"/>
      </rPr>
      <t>Котрухова О.П.</t>
    </r>
  </si>
  <si>
    <r>
      <rPr>
        <b/>
        <sz val="10"/>
        <rFont val="Arial"/>
      </rPr>
      <t>Технология</t>
    </r>
    <r>
      <rPr>
        <i/>
        <sz val="10"/>
        <rFont val="Arial"/>
      </rPr>
      <t xml:space="preserve">
Барабаш И.Н.</t>
    </r>
  </si>
  <si>
    <t>Декоративная и окончательная отделка изделий</t>
  </si>
  <si>
    <t>Самостоятельная работа
с помощью ЭОР</t>
  </si>
  <si>
    <r>
      <rPr>
        <b/>
        <sz val="10"/>
        <rFont val="Arial"/>
      </rPr>
      <t>Технология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Спиридонов О.Л.</t>
    </r>
  </si>
  <si>
    <r>
      <rPr>
        <b/>
        <sz val="10"/>
        <rFont val="Arial"/>
      </rPr>
      <t>Технология</t>
    </r>
    <r>
      <rPr>
        <i/>
        <sz val="10"/>
        <rFont val="Arial"/>
      </rPr>
      <t xml:space="preserve">
Барабаш И.Н.</t>
    </r>
  </si>
  <si>
    <t>Творческий проект "Лоскутное изделие для кухни-столовой"</t>
  </si>
  <si>
    <t>Самостоятельная работа
с помощью ЭОР</t>
  </si>
  <si>
    <r>
      <rPr>
        <b/>
        <sz val="10"/>
        <rFont val="Arial"/>
      </rPr>
      <t>Технология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Спиридонов О.Л.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</si>
  <si>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 Л.А.</t>
    </r>
  </si>
  <si>
    <t xml:space="preserve">Выполнить  проверочную работу по теме «Повторение  по теме «Глагол» ( подробности в АСУ РСО) и переслать её на проверку </t>
  </si>
  <si>
    <t>Марк Твен "Приключения Тома Сойера"</t>
  </si>
  <si>
    <r>
      <rPr>
        <b/>
        <sz val="10"/>
        <rFont val="Arial"/>
      </rPr>
      <t>Литература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 Л.А.</t>
    </r>
  </si>
  <si>
    <t>Дж. Лондон "Сказание о Кише"</t>
  </si>
  <si>
    <t xml:space="preserve">Посмотреть видеоурок по ссылке  или прочитать стр. 269-280. </t>
  </si>
  <si>
    <t>Выполнить задание №5 из рубрики "Размышляем о прочитанном" и отправить на почту АСУ РСО или VK.</t>
  </si>
  <si>
    <r>
      <rPr>
        <b/>
        <sz val="10"/>
        <rFont val="Arial"/>
      </rPr>
      <t>История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Баранова И. А.</t>
    </r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</si>
  <si>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Иванова С.Ю.</t>
    </r>
  </si>
  <si>
    <t>Перейти по ссылке: http://www.matematika-na.ru/5class/mat_5_32.php
Решить задание 1, задание 2, задачу 3 
 и отправить скрин в личные сообщения Вконтакте</t>
  </si>
  <si>
    <r>
      <rPr>
        <b/>
        <sz val="10"/>
        <rFont val="Arial"/>
      </rPr>
      <t>ВД "Куклы из бабушкиного сундука"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Назарова М.В.</t>
    </r>
  </si>
  <si>
    <r>
      <rPr>
        <b/>
        <sz val="10"/>
        <color rgb="FF9900FF"/>
        <rFont val="Arial"/>
      </rPr>
      <t>ВД "Волшебная изонить"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Барабаш И.Н.</t>
    </r>
  </si>
  <si>
    <r>
      <t xml:space="preserve">ВД"Волшебная палитра" 
</t>
    </r>
    <r>
      <rPr>
        <i/>
        <sz val="10"/>
        <color rgb="FF000000"/>
        <rFont val="Arial"/>
      </rPr>
      <t>Котрухова О.П.</t>
    </r>
  </si>
  <si>
    <r>
      <rPr>
        <b/>
        <sz val="10"/>
        <color rgb="FF9900FF"/>
        <rFont val="Arial"/>
      </rPr>
      <t>ВД "Волшебная изонить"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Барабаш И.Н.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</si>
  <si>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 Л.А.</t>
    </r>
  </si>
  <si>
    <t>Учебник: стр.135, повторить контрольные вопросы и задания.Выполнить упр.700.</t>
  </si>
  <si>
    <t>п.106-122 (повторить), упр.700,  выполнить морфологический и синтаксический разбор и прислать  на проверку через почту АСУ РСО или ВК</t>
  </si>
  <si>
    <r>
      <rPr>
        <b/>
        <sz val="10"/>
        <rFont val="Arial"/>
      </rPr>
      <t>Физкультура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</si>
  <si>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Обществознание
</t>
    </r>
    <r>
      <rPr>
        <i/>
        <sz val="10"/>
        <rFont val="Arial"/>
      </rPr>
      <t>Баранова И.А.</t>
    </r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</si>
  <si>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Иванова С.Ю.</t>
    </r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</si>
  <si>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</si>
  <si>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Планируем прощальную вечеринку.</t>
  </si>
  <si>
    <r>
      <rPr>
        <b/>
        <sz val="10"/>
        <rFont val="Arial"/>
      </rPr>
      <t>Литература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 Л.А.</t>
    </r>
  </si>
  <si>
    <t>Вн. чт. Жорж Санд "О чем говорят цветы"</t>
  </si>
  <si>
    <t>Посмотреть видеоурок по ссылке https://www.youtube.com/watch?v=pSTooNM34nM . Ответить  на вопрос, прикреплённый в АСУ РСО и отправить на проверку.</t>
  </si>
  <si>
    <r>
      <t xml:space="preserve">ВД "Учимся любить родной край"
</t>
    </r>
    <r>
      <rPr>
        <i/>
        <sz val="10"/>
        <color rgb="FF000000"/>
        <rFont val="Arial"/>
      </rPr>
      <t xml:space="preserve">Баранова И. А. </t>
    </r>
  </si>
  <si>
    <t>С помощью
ЭОР</t>
  </si>
  <si>
    <r>
      <rPr>
        <b/>
        <sz val="10"/>
        <color rgb="FF9900FF"/>
        <rFont val="Arial"/>
      </rPr>
      <t>ВД "Занимательная математика"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Иванова С.Ю.</t>
    </r>
  </si>
  <si>
    <t>Знакомство с кроссвордами</t>
  </si>
  <si>
    <r>
      <rPr>
        <b/>
        <sz val="10"/>
        <color rgb="FF9900FF"/>
        <rFont val="Arial"/>
      </rPr>
      <t>ВД "РДШ"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Баранова И.А.</t>
    </r>
  </si>
  <si>
    <t>Посмотреть военный фильм</t>
  </si>
  <si>
    <r>
      <rPr>
        <b/>
        <sz val="10"/>
        <rFont val="Arial"/>
      </rPr>
      <t>Физкультура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</si>
  <si>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>ОДНКНР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Ефремова М.Н.</t>
    </r>
  </si>
  <si>
    <t>Православная культура погребения и ухода за могилами предков</t>
  </si>
  <si>
    <t>Контрольная работа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</si>
  <si>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 Л.А.</t>
    </r>
  </si>
  <si>
    <t>Контрольная работа по теме "Глагол"</t>
  </si>
  <si>
    <t>Выполнить контрольную работу по теме "Глагол", прикреплённую в АСУ РСО</t>
  </si>
  <si>
    <r>
      <rPr>
        <b/>
        <sz val="10"/>
        <rFont val="Arial"/>
      </rPr>
      <t>География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Шарафутдинова З.Г.</t>
    </r>
  </si>
  <si>
    <t>Коррекция знаний по теме "Путешествие по планете Земля"</t>
  </si>
  <si>
    <t>Составить характеристику Евразии по вопросам стр 113</t>
  </si>
  <si>
    <t>Работу прислать ВК, АСУ РСО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</si>
  <si>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</si>
  <si>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r>
      <rPr>
        <b/>
        <sz val="10"/>
        <rFont val="Arial"/>
      </rPr>
      <t xml:space="preserve">Математика </t>
    </r>
    <r>
      <rPr>
        <i/>
        <sz val="10"/>
        <rFont val="Arial"/>
      </rPr>
      <t xml:space="preserve">
Иванова С.Ю.</t>
    </r>
  </si>
  <si>
    <r>
      <rPr>
        <b/>
        <sz val="10"/>
        <rFont val="Arial"/>
      </rPr>
      <t>ИЗО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Котрухова О.П.</t>
    </r>
  </si>
  <si>
    <t>Нарисовать природу</t>
  </si>
  <si>
    <r>
      <t xml:space="preserve">ВД "Функциональная грамотность"
</t>
    </r>
    <r>
      <rPr>
        <i/>
        <sz val="10"/>
        <color rgb="FF000000"/>
        <rFont val="Arial"/>
      </rPr>
      <t>Фомина Л.О.</t>
    </r>
  </si>
  <si>
    <r>
      <rPr>
        <b/>
        <sz val="10"/>
        <color rgb="FF9900FF"/>
        <rFont val="Arial"/>
      </rPr>
      <t>ВД "РДШ"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Баранова И.А.</t>
    </r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</si>
  <si>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</si>
  <si>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t>10.</t>
  </si>
  <si>
    <t>15.20-15.50</t>
  </si>
  <si>
    <r>
      <rPr>
        <sz val="10"/>
        <color rgb="FF9900FF"/>
        <rFont val="Arial"/>
      </rPr>
      <t>ВД "Волшебная изонить"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Барабаш И.Н.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</si>
  <si>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 Л.А.</t>
    </r>
  </si>
  <si>
    <t xml:space="preserve">Анализ ошибок, допущенных в контрольной работе </t>
  </si>
  <si>
    <t>Учебник: п.106-122 (повторить), выполнить упр.702.</t>
  </si>
  <si>
    <r>
      <rPr>
        <b/>
        <sz val="10"/>
        <rFont val="Arial"/>
      </rPr>
      <t>Физкультура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</si>
  <si>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Обществознание
</t>
    </r>
    <r>
      <rPr>
        <i/>
        <sz val="10"/>
        <rFont val="Arial"/>
      </rPr>
      <t>Баранова И.А.</t>
    </r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</si>
  <si>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Иванова С.Ю.</t>
    </r>
  </si>
  <si>
    <r>
      <t xml:space="preserve">Английский язык
</t>
    </r>
    <r>
      <rPr>
        <i/>
        <sz val="10"/>
        <rFont val="Arial"/>
      </rPr>
      <t>Софина А.В.</t>
    </r>
  </si>
  <si>
    <r>
      <rPr>
        <b/>
        <sz val="10"/>
        <rFont val="Arial"/>
      </rPr>
      <t>Литература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 Л.А.</t>
    </r>
  </si>
  <si>
    <t>Учебник: стр.252-261 читать</t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</si>
  <si>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</si>
  <si>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</si>
  <si>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t>Расписание занятий 6А класса</t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</si>
  <si>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</si>
  <si>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Значение музыки в нашей жизни. Выражаем сове мнение.</t>
  </si>
  <si>
    <t>учебник - с 75, упр 8: выразительное чтение и перевод текста. Прислать в ВК или АСУ аудио- или видеозапись чтения и перевода любых двух абзацев.</t>
  </si>
  <si>
    <t>рабочая тетрадь - стр. 115, упр. 9 (не присылать)</t>
  </si>
  <si>
    <t xml:space="preserve"> Самостоятельная работа с учебным материалом</t>
  </si>
  <si>
    <t>Повторение курса математики 6 класса</t>
  </si>
  <si>
    <t>С помощью ЭОР/ Самостоятельная работа с учебным материалом</t>
  </si>
  <si>
    <r>
      <t xml:space="preserve">Немецкий   язык  
</t>
    </r>
    <r>
      <rPr>
        <i/>
        <sz val="10"/>
        <rFont val="Arial"/>
      </rPr>
      <t>Кузьмина Т.В.</t>
    </r>
  </si>
  <si>
    <t>Одежда сказочных персонажей</t>
  </si>
  <si>
    <t>повторить лексику по теме</t>
  </si>
  <si>
    <t>С помощью ЭОР. Самостоятельная работа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</si>
  <si>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</si>
  <si>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t>Правописание окончаний и суффиксов глаголов</t>
  </si>
  <si>
    <r>
      <t xml:space="preserve">История
</t>
    </r>
    <r>
      <rPr>
        <i/>
        <sz val="10"/>
        <rFont val="Arial"/>
      </rPr>
      <t>Шахова И.С.</t>
    </r>
  </si>
  <si>
    <t>Распад Золотой Орды</t>
  </si>
  <si>
    <t>"Прочитать параграф 25, составить сложный план параграфа. План присылать в формате Документ Microsoft Word или фото до 4 КБ.
"</t>
  </si>
  <si>
    <t>Дописать план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</si>
  <si>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</si>
  <si>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t>Выполнить упр.582. Присылать не нужно</t>
  </si>
  <si>
    <t>Упр. 580. Прислать в ВК</t>
  </si>
  <si>
    <t>С помощью ЭОР Самостоятельная работа</t>
  </si>
  <si>
    <r>
      <t xml:space="preserve">Музыка 
</t>
    </r>
    <r>
      <rPr>
        <i/>
        <sz val="10"/>
        <rFont val="Arial"/>
      </rPr>
      <t>Сидорова С.В</t>
    </r>
  </si>
  <si>
    <t>Мир музыкального театра. Балет "Ромео и Джульетта"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</si>
  <si>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Гаязова Гульназ Фоатовна</t>
    </r>
  </si>
  <si>
    <t>№1347 (7), стр. 301 - прислать в ВК 12.05.2020</t>
  </si>
  <si>
    <r>
      <t xml:space="preserve">ВД "Театральный кружок "Тотошка"
</t>
    </r>
    <r>
      <rPr>
        <i/>
        <sz val="10"/>
        <color rgb="FF000000"/>
        <rFont val="Arial"/>
      </rPr>
      <t>Нечаева В.А.</t>
    </r>
  </si>
  <si>
    <t>Работа над органами артикуляции, дикции и знакомство с нормами орфоэпии.</t>
  </si>
  <si>
    <t>Ознакомиться с документом в ВК</t>
  </si>
  <si>
    <r>
      <t xml:space="preserve">ВД "Азбука вязания"
</t>
    </r>
    <r>
      <rPr>
        <i/>
        <sz val="10"/>
        <color rgb="FF000000"/>
        <rFont val="Arial"/>
      </rPr>
      <t>Барабаш И.Н</t>
    </r>
  </si>
  <si>
    <t>Подсолнухи</t>
  </si>
  <si>
    <t>С помощью ЭОР/
Самост-ая работа</t>
  </si>
  <si>
    <r>
      <t xml:space="preserve">ВД "Рукодельница" 
</t>
    </r>
    <r>
      <rPr>
        <i/>
        <sz val="10"/>
        <color rgb="FF000000"/>
        <rFont val="Arial"/>
      </rPr>
      <t>Барабаш И.Н</t>
    </r>
  </si>
  <si>
    <t>Плетение розы (лепестки, чашелистики).</t>
  </si>
  <si>
    <r>
      <rPr>
        <b/>
        <sz val="10"/>
        <rFont val="Arial"/>
      </rPr>
      <t xml:space="preserve">ВД "РДШ"
</t>
    </r>
    <r>
      <rPr>
        <i/>
        <sz val="10"/>
        <color rgb="FF000000"/>
        <rFont val="Arial"/>
      </rPr>
      <t>Гаязова Гульназ Фоатовна</t>
    </r>
  </si>
  <si>
    <t>Дети во время ВОв</t>
  </si>
  <si>
    <t>СРЕДА.13 мая</t>
  </si>
  <si>
    <r>
      <t xml:space="preserve">Математика
</t>
    </r>
    <r>
      <rPr>
        <i/>
        <sz val="10"/>
        <rFont val="Arial"/>
      </rPr>
      <t>Гаязова Г.Ф.</t>
    </r>
  </si>
  <si>
    <t>№1347 (8), стр.301 - прислать в ВК 13.05.2020</t>
  </si>
  <si>
    <r>
      <t xml:space="preserve">Немецкий язык
</t>
    </r>
    <r>
      <rPr>
        <i/>
        <sz val="10"/>
        <rFont val="Arial"/>
      </rPr>
      <t>Кузьмина Т.В.</t>
    </r>
  </si>
  <si>
    <t>Тест 6 по теме " Поездка с классом в Германию" Итоговая работа.</t>
  </si>
  <si>
    <t>Текст контрольной в прикрепленном файле в АСУ РСО,выполнить к/ р и прислать в АСУ или ВК</t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</si>
  <si>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</si>
  <si>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Великие британские музыкальные группы прошлого. Биографии и творчество русских композиторов</t>
  </si>
  <si>
    <t>учебник - с 77, упр 15</t>
  </si>
  <si>
    <t>рабочая тетрадь - стр. 116, упр. 14</t>
  </si>
  <si>
    <t>С помощью ЭОР/Самостоятельная работа с материалом учебника</t>
  </si>
  <si>
    <r>
      <t xml:space="preserve">История
</t>
    </r>
    <r>
      <rPr>
        <i/>
        <sz val="10"/>
        <rFont val="Arial"/>
      </rPr>
      <t>Шахова И.С.</t>
    </r>
  </si>
  <si>
    <t>Московское  государство во второй половине 15 века</t>
  </si>
  <si>
    <r>
      <rPr>
        <sz val="10"/>
        <color rgb="FF000000"/>
        <rFont val="Arial"/>
      </rPr>
      <t>Посмотреть фильм по ссылке. Прочитать параграф. Выполнить задания 4 и 5  на стр.94</t>
    </r>
    <r>
      <rPr>
        <u/>
        <sz val="10"/>
        <color rgb="FF1155CC"/>
        <rFont val="Arial"/>
      </rPr>
      <t>https://yandex.ru/video/preview/?filmId=10599124554062204165&amp;text=московское+государство+и+его+соседи+во+второй+половине+xv+в</t>
    </r>
  </si>
  <si>
    <t>Задания № 4 и 5 на стр. 94</t>
  </si>
  <si>
    <r>
      <t xml:space="preserve">Физкультура
</t>
    </r>
    <r>
      <rPr>
        <i/>
        <sz val="10"/>
        <rFont val="Arial"/>
      </rPr>
      <t>Абрамов С.А.</t>
    </r>
  </si>
  <si>
    <t>Передача ловля бросок</t>
  </si>
  <si>
    <t>Ознаомиться с техникой</t>
  </si>
  <si>
    <t>Составить 6 эстафет с передачей.ловлей.И прислать на почту.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</si>
  <si>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</si>
  <si>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t>Выполнить упр.583. Присылать не нужно</t>
  </si>
  <si>
    <t>Упр. 581. Прислать в ВК</t>
  </si>
  <si>
    <r>
      <t>Обществознание</t>
    </r>
    <r>
      <rPr>
        <i/>
        <sz val="10"/>
        <rFont val="Arial"/>
      </rPr>
      <t xml:space="preserve"> 
</t>
    </r>
    <r>
      <rPr>
        <i/>
        <sz val="10"/>
        <rFont val="Arial"/>
      </rPr>
      <t>Шахова И.С.</t>
    </r>
  </si>
  <si>
    <t xml:space="preserve"> Идеальный человек</t>
  </si>
  <si>
    <t>Написать в тетради по обществознанию конспект текста статьи "Парад 7 ноября 1941 года в Куйбышеве" в прикреплённом  файле (объем 1 страница).</t>
  </si>
  <si>
    <t>конспект в формате фото до 4 КБ</t>
  </si>
  <si>
    <r>
      <t xml:space="preserve">ВД "Функциональная грамотность" </t>
    </r>
    <r>
      <rPr>
        <i/>
        <sz val="10"/>
        <color rgb="FF000000"/>
        <rFont val="Arial"/>
      </rPr>
      <t>Шарафутдинова З. Г.</t>
    </r>
  </si>
  <si>
    <t>Мир профессий и для чего нужно учиться</t>
  </si>
  <si>
    <t>https://kopilkaurokov.ru/vneurochka/proche</t>
  </si>
  <si>
    <t>Расписание занятий 6Б  класса</t>
  </si>
  <si>
    <r>
      <t xml:space="preserve">ВД "История Самарского края"
</t>
    </r>
    <r>
      <rPr>
        <i/>
        <sz val="10"/>
        <color rgb="FF000000"/>
        <rFont val="Arial"/>
      </rPr>
      <t>Баранова И.А.</t>
    </r>
  </si>
  <si>
    <t>По улицам губернской Самары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</si>
  <si>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Атанова И.И.</t>
    </r>
  </si>
  <si>
    <t>Учебник, повторить грамматический материал на стр.17, 34, 49</t>
  </si>
  <si>
    <t>Рабочая тетрадь, стр.115 упр.10 ( составить вопросы )</t>
  </si>
  <si>
    <r>
      <t xml:space="preserve">ВД "Рукодельница" 
</t>
    </r>
    <r>
      <rPr>
        <i/>
        <sz val="10"/>
        <color rgb="FF000000"/>
        <rFont val="Arial"/>
      </rPr>
      <t>Барабаш И.Н</t>
    </r>
  </si>
  <si>
    <t>Штрафной бросок одной рукой</t>
  </si>
  <si>
    <t>Плетение розы (листочки)</t>
  </si>
  <si>
    <r>
      <rPr>
        <b/>
        <sz val="10"/>
        <rFont val="Arial"/>
      </rPr>
      <t xml:space="preserve">Немецкий язык 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Кузьмина Т.В.</t>
    </r>
  </si>
  <si>
    <t>Самостоятельная работа с учебником</t>
  </si>
  <si>
    <r>
      <t xml:space="preserve">ВД "Азбука вязания"
</t>
    </r>
    <r>
      <rPr>
        <i/>
        <sz val="10"/>
        <color rgb="FF000000"/>
        <rFont val="Arial"/>
      </rPr>
      <t>Барабаш И.Н</t>
    </r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</si>
  <si>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Гаязова Гульназ Фоатовна</t>
    </r>
  </si>
  <si>
    <r>
      <rPr>
        <b/>
        <sz val="10"/>
        <rFont val="Arial"/>
      </rPr>
      <t xml:space="preserve">География    </t>
    </r>
    <r>
      <rPr>
        <sz val="10"/>
        <color rgb="FF000000"/>
        <rFont val="Arial"/>
      </rPr>
      <t xml:space="preserve">                           </t>
    </r>
    <r>
      <rPr>
        <i/>
        <sz val="10"/>
        <rFont val="Arial"/>
      </rPr>
      <t>Шарафутдинова Зульфия Гаязовна</t>
    </r>
  </si>
  <si>
    <t>Почва</t>
  </si>
  <si>
    <t>Прочитать и изучить  п. 27, выписать в тетради определения (почва, плодородие). Работа с картой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</si>
  <si>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</si>
  <si>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t>№1348 (2), стр. 301 - прислать в ВК 14.05.2020</t>
  </si>
  <si>
    <t>№1353 - присылать не нужно</t>
  </si>
  <si>
    <r>
      <t xml:space="preserve">ИЗО 
</t>
    </r>
    <r>
      <rPr>
        <i/>
        <sz val="10"/>
        <rFont val="Arial"/>
      </rPr>
      <t>Котрухова О.П.</t>
    </r>
  </si>
  <si>
    <t>Городской пейзаж</t>
  </si>
  <si>
    <t>https://youtu.be/qaSu5QymGZc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</si>
  <si>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Гаязова Гульназ Фоатовна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</si>
  <si>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</si>
  <si>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t>Учебник, с. 138- отвечать на вопросы (устно)</t>
  </si>
  <si>
    <t>https://www.saharina.ru/tests/test.php?name=test81.xml</t>
  </si>
  <si>
    <t>№1347 (8), стр.301 - прислать в ВК 12.05.2020</t>
  </si>
  <si>
    <r>
      <t xml:space="preserve">История 
</t>
    </r>
    <r>
      <rPr>
        <i/>
        <sz val="10"/>
        <rFont val="Arial"/>
      </rPr>
      <t>Шахова И.С.</t>
    </r>
  </si>
  <si>
    <t>Объединение вокруг Москвы</t>
  </si>
  <si>
    <t>Схема Куликовской битвы, фото до 4 КБ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</si>
  <si>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</si>
  <si>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t>№1349 (1,2) - присылать не нужно</t>
  </si>
  <si>
    <t>«Дон Кихот»: «вечные образы» в искусстве</t>
  </si>
  <si>
    <r>
      <t xml:space="preserve">Литература
</t>
    </r>
    <r>
      <rPr>
        <i/>
        <sz val="10"/>
        <rFont val="Arial"/>
      </rPr>
      <t>Нечаева В.А.</t>
    </r>
  </si>
  <si>
    <r>
      <t xml:space="preserve">Русский язык
</t>
    </r>
    <r>
      <rPr>
        <i/>
        <sz val="10"/>
        <rFont val="Arial"/>
      </rPr>
      <t>Хатунцева З.В.</t>
    </r>
  </si>
  <si>
    <t>М. Сервантес Сааведра. «Дон Кихот»: жизнь героя в воображаемом мире</t>
  </si>
  <si>
    <t>Правописание окончаний и суффиксов глаголов.</t>
  </si>
  <si>
    <t>Посмотреть видеоурок по ссылке, прочитать материал в учебнике (с.206-208)</t>
  </si>
  <si>
    <t>Повторить п. 98, выполнить упр. 582</t>
  </si>
  <si>
    <t>Прислать выполненное 
упр. 582 на почту или в ВК</t>
  </si>
  <si>
    <t>Читать «Дон Кихот» (часть 1)</t>
  </si>
  <si>
    <r>
      <t xml:space="preserve">Музыка 
</t>
    </r>
    <r>
      <rPr>
        <i/>
        <sz val="10"/>
        <rFont val="Arial"/>
      </rPr>
      <t>Сидорова С. В.</t>
    </r>
  </si>
  <si>
    <t>Самостоятельная работа с текстом</t>
  </si>
  <si>
    <t>Самостоятельная работа с материалом учебника</t>
  </si>
  <si>
    <r>
      <t xml:space="preserve">Английский язык
</t>
    </r>
    <r>
      <rPr>
        <i/>
        <sz val="10"/>
        <rFont val="Arial"/>
      </rPr>
      <t>Софина А.В.</t>
    </r>
  </si>
  <si>
    <t>Биографии всемирно известных композиторов. Составляем свою викторину.</t>
  </si>
  <si>
    <t>14.00-.14.30</t>
  </si>
  <si>
    <t>учебник - с 78, упр 17</t>
  </si>
  <si>
    <t>учебник - с 80, упр 21</t>
  </si>
  <si>
    <r>
      <t xml:space="preserve">ВД "Строевая патриотическая песня"  
</t>
    </r>
    <r>
      <rPr>
        <i/>
        <sz val="10"/>
        <color rgb="FF000000"/>
        <rFont val="Arial"/>
      </rPr>
      <t xml:space="preserve">Сидорова С.В. </t>
    </r>
  </si>
  <si>
    <t>Не предусмотренно</t>
  </si>
  <si>
    <r>
      <t xml:space="preserve">Немецкий язык
</t>
    </r>
    <r>
      <rPr>
        <i/>
        <sz val="10"/>
        <rFont val="Arial"/>
      </rPr>
      <t>Кузьмина Т.В.</t>
    </r>
  </si>
  <si>
    <t>Читаем по ролям</t>
  </si>
  <si>
    <t>учебник стр.127 упр.4</t>
  </si>
  <si>
    <t>стр.126 упр.1</t>
  </si>
  <si>
    <r>
      <t xml:space="preserve">ВД"Секреты хорошей  речи" 
</t>
    </r>
    <r>
      <rPr>
        <i/>
        <sz val="10"/>
        <color rgb="FF000000"/>
        <rFont val="Arial"/>
      </rPr>
      <t>Нечаева В.А.</t>
    </r>
  </si>
  <si>
    <t>Что такое опорные слова. Опорные (важные) в тексте слова.</t>
  </si>
  <si>
    <r>
      <t xml:space="preserve">ВД  "Хореография" 
</t>
    </r>
    <r>
      <rPr>
        <i/>
        <sz val="10"/>
        <color rgb="FF000000"/>
        <rFont val="Arial"/>
      </rPr>
      <t>Сидорова С.В.</t>
    </r>
  </si>
  <si>
    <r>
      <t xml:space="preserve">ВД "Занимательная математика" 
</t>
    </r>
    <r>
      <rPr>
        <i/>
        <sz val="10"/>
        <color rgb="FF000000"/>
        <rFont val="Arial"/>
      </rPr>
      <t>Гаязова Г.Ф.</t>
    </r>
  </si>
  <si>
    <r>
      <t xml:space="preserve">ВД "Театральный кружок "Тотошка"
</t>
    </r>
    <r>
      <rPr>
        <i/>
        <sz val="10"/>
        <color rgb="FF000000"/>
        <rFont val="Arial"/>
      </rPr>
      <t>Нечаева В.А.</t>
    </r>
  </si>
  <si>
    <t>Работа над образом. Анализ мимики лица. Прически и парики</t>
  </si>
  <si>
    <r>
      <t xml:space="preserve">ВД  "Хореография" 
</t>
    </r>
    <r>
      <rPr>
        <i/>
        <sz val="10"/>
        <color rgb="FF000000"/>
        <rFont val="Arial"/>
      </rPr>
      <t>Сидорова С.В.</t>
    </r>
  </si>
  <si>
    <t>Комбинация балансе с поворотом вальса в сторону в паре по кругу.</t>
  </si>
  <si>
    <t>Отработать шаг Вальса по точкам, по кругу. Счёт: раз, два, три</t>
  </si>
  <si>
    <r>
      <t xml:space="preserve">Физкультура 
</t>
    </r>
    <r>
      <rPr>
        <i/>
        <sz val="10"/>
        <rFont val="Arial"/>
      </rPr>
      <t>Абрамов С А</t>
    </r>
  </si>
  <si>
    <t>Браски с различных дистанций</t>
  </si>
  <si>
    <t>Ознакомится с техникой браска</t>
  </si>
  <si>
    <r>
      <t xml:space="preserve">Русский язык
</t>
    </r>
    <r>
      <rPr>
        <i/>
        <sz val="10"/>
        <rFont val="Arial"/>
      </rPr>
      <t>Нечаева В.А.</t>
    </r>
  </si>
  <si>
    <r>
      <t xml:space="preserve">Русский язык
</t>
    </r>
    <r>
      <rPr>
        <i/>
        <sz val="10"/>
        <rFont val="Arial"/>
      </rPr>
      <t>Хатунцева З.В.</t>
    </r>
  </si>
  <si>
    <r>
      <t xml:space="preserve">Математика
</t>
    </r>
    <r>
      <rPr>
        <i/>
        <sz val="10"/>
        <rFont val="Arial"/>
      </rPr>
      <t>Гаязова Гульназ Фоатовна</t>
    </r>
  </si>
  <si>
    <t>№1350 (2), стр. 302 - прислать в ВК 15.05.2020</t>
  </si>
  <si>
    <t>Прислать выполненное 
упр. 588 в ВК</t>
  </si>
  <si>
    <t>№1350 (1) - присылать не нужно</t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</si>
  <si>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Нечаева В.А.</t>
    </r>
  </si>
  <si>
    <t>«Дон Кихот»: пародия на рыцарские романы.</t>
  </si>
  <si>
    <t>Выполнить задания В1, пройдя по ссылке, или ответить на вопросы в учебнике (№2,3,4 в ВК). Прислать в ВК</t>
  </si>
  <si>
    <r>
      <t xml:space="preserve">Английский язык       </t>
    </r>
    <r>
      <rPr>
        <i/>
        <sz val="10"/>
        <rFont val="Arial"/>
      </rPr>
      <t>Атанова И.И.</t>
    </r>
  </si>
  <si>
    <t>Контрольная работа  № 4. Письменная часть.</t>
  </si>
  <si>
    <t xml:space="preserve">Контрольная работа, прикрепленная в АСУ РСО </t>
  </si>
  <si>
    <t>Прислать выполненную контрольную работу 13.05.2020г. на почту в АСУ РСО</t>
  </si>
  <si>
    <r>
      <t xml:space="preserve">Немецкий язык  
</t>
    </r>
    <r>
      <rPr>
        <i/>
        <sz val="10"/>
        <rFont val="Arial"/>
      </rPr>
      <t xml:space="preserve">Кузьмина Т.В.
</t>
    </r>
  </si>
  <si>
    <t>Тест 6 по теме " Поездка с классом в Германию" Итоговая работа</t>
  </si>
  <si>
    <r>
      <t xml:space="preserve">Технология
</t>
    </r>
    <r>
      <rPr>
        <i/>
        <sz val="10"/>
        <rFont val="Arial"/>
      </rPr>
      <t>Барабаш И.Н.</t>
    </r>
  </si>
  <si>
    <r>
      <t xml:space="preserve">Математика
</t>
    </r>
    <r>
      <rPr>
        <i/>
        <sz val="10"/>
        <rFont val="Arial"/>
      </rPr>
      <t>Гаязова Гульназ Фоатовна</t>
    </r>
  </si>
  <si>
    <t>№1348 (2), стр. 301 - прислать в ВК 13.05.2020</t>
  </si>
  <si>
    <t>Творческий проект "Вяжем аксессуары крючком или спицами"</t>
  </si>
  <si>
    <t>Прочитать в учебнике творческий проект "Вяжем аксессуары крючком или спицами". В РТ написать "Исследование", "Первоначальные идеи", "Требования к изделию". Прислать в ВК.</t>
  </si>
  <si>
    <t>Самостоятельная работа
 с помощью ЭОР</t>
  </si>
  <si>
    <r>
      <t xml:space="preserve">Технология
</t>
    </r>
    <r>
      <rPr>
        <i/>
        <sz val="10"/>
        <rFont val="Arial"/>
      </rPr>
      <t>Спиридонов О.Л.</t>
    </r>
  </si>
  <si>
    <t xml:space="preserve"> Разработка творческого проекта</t>
  </si>
  <si>
    <t>В учебнике прочитать творческий проект "Настенный светильник". В рабочей тетради начертить технологическую карту. Изготовления детали "основание" (таблица 18). Прислать в АСУ РСО или на эл. почту.</t>
  </si>
  <si>
    <r>
      <t xml:space="preserve">Русский язык
</t>
    </r>
    <r>
      <rPr>
        <i/>
        <sz val="10"/>
        <rFont val="Arial"/>
      </rPr>
      <t>Хатунцева З.В.</t>
    </r>
  </si>
  <si>
    <t>Прислать выполненные упр. 588 в ВК</t>
  </si>
  <si>
    <r>
      <t xml:space="preserve">Технология
</t>
    </r>
    <r>
      <rPr>
        <i/>
        <sz val="10"/>
        <rFont val="Arial"/>
      </rPr>
      <t xml:space="preserve"> Барабаш И.Н.</t>
    </r>
  </si>
  <si>
    <r>
      <t xml:space="preserve">Физкультура 
</t>
    </r>
    <r>
      <rPr>
        <i/>
        <sz val="10"/>
        <rFont val="Arial"/>
      </rPr>
      <t>Абрамов С. А.</t>
    </r>
  </si>
  <si>
    <t>Прочитать в учебнике творческий проект "Вяжем аксессуары крючком или спицами". В РТ написать "Выбор лучшей идеи", "Выбор инструментов и материалов". Прислать в ВК.</t>
  </si>
  <si>
    <t>Техника безопасности по легкой атлетике</t>
  </si>
  <si>
    <t>Ознакомится</t>
  </si>
  <si>
    <t>Написать технику безопасности по легкой атлетике на уроке.И отпрвить на почту</t>
  </si>
  <si>
    <r>
      <t xml:space="preserve">Литература
</t>
    </r>
    <r>
      <rPr>
        <i/>
        <sz val="10"/>
        <rFont val="Arial"/>
      </rPr>
      <t>Хатунцева З.В.</t>
    </r>
  </si>
  <si>
    <t>Прислать скриншот выполненного варианта в ВК</t>
  </si>
  <si>
    <r>
      <t xml:space="preserve">Технология
 </t>
    </r>
    <r>
      <rPr>
        <i/>
        <sz val="10"/>
        <rFont val="Arial"/>
      </rPr>
      <t>Спиридонов О.Л.</t>
    </r>
  </si>
  <si>
    <r>
      <t xml:space="preserve">ВД "Театральный кружок "Тотошка"
</t>
    </r>
    <r>
      <rPr>
        <i/>
        <sz val="10"/>
        <color rgb="FF000000"/>
        <rFont val="Arial"/>
      </rPr>
      <t>Нечаева В.А.</t>
    </r>
  </si>
  <si>
    <t>Понятие такта. Золотое правило нравственности «Поступай с другими так, как ты хотел бы, чтобы поступали с тобой».</t>
  </si>
  <si>
    <r>
      <t xml:space="preserve">ВД"Секреты хорошей речи" 
</t>
    </r>
    <r>
      <rPr>
        <i/>
        <sz val="10"/>
        <color rgb="FF000000"/>
        <rFont val="Arial"/>
      </rPr>
      <t xml:space="preserve"> Нечаева В.А.</t>
    </r>
  </si>
  <si>
    <t>Сочиняем сказки по опорным словам.</t>
  </si>
  <si>
    <t>Самостоятельная работа/ с помощью ЭОР</t>
  </si>
  <si>
    <t>Посмотреть видео, написать сказку</t>
  </si>
  <si>
    <r>
      <t xml:space="preserve">История Самарского края                                   </t>
    </r>
    <r>
      <rPr>
        <i/>
        <sz val="10"/>
        <color rgb="FF000000"/>
        <rFont val="Arial"/>
      </rPr>
      <t>Мастерова М.В.</t>
    </r>
  </si>
  <si>
    <t>Экономическое развитие Самарского края в XVIII — первой половине XIХ века</t>
  </si>
  <si>
    <r>
      <t xml:space="preserve">ВД "Рукодельница" 
</t>
    </r>
    <r>
      <rPr>
        <i/>
        <sz val="10"/>
        <color rgb="FF000000"/>
        <rFont val="Arial"/>
      </rPr>
      <t xml:space="preserve"> Барабаш И.Н.</t>
    </r>
  </si>
  <si>
    <t>Плетение розы (сборка цветка).</t>
  </si>
  <si>
    <r>
      <t xml:space="preserve">ВД "Школьный музей"
</t>
    </r>
    <r>
      <rPr>
        <i/>
        <sz val="10"/>
        <color rgb="FF000000"/>
        <rFont val="Arial"/>
      </rPr>
      <t>Хатунцева З.В.</t>
    </r>
    <r>
      <rPr>
        <sz val="10"/>
        <color rgb="FF000000"/>
        <rFont val="Arial"/>
      </rPr>
      <t xml:space="preserve"> </t>
    </r>
  </si>
  <si>
    <t>Виртуальный русский музей</t>
  </si>
  <si>
    <r>
      <rPr>
        <b/>
        <sz val="10"/>
        <rFont val="Arial"/>
      </rPr>
      <t xml:space="preserve">ВД "РДШ"        </t>
    </r>
    <r>
      <rPr>
        <sz val="10"/>
        <color rgb="FF000000"/>
        <rFont val="Arial"/>
      </rPr>
      <t xml:space="preserve">                                                  </t>
    </r>
    <r>
      <rPr>
        <i/>
        <sz val="10"/>
        <color rgb="FF000000"/>
        <rFont val="Arial"/>
      </rPr>
      <t>Мастерова М.В.</t>
    </r>
  </si>
  <si>
    <t xml:space="preserve">Дети во время ВОв </t>
  </si>
  <si>
    <r>
      <t xml:space="preserve">ВД "Азбука вязания"
</t>
    </r>
    <r>
      <rPr>
        <i/>
        <sz val="10"/>
        <color rgb="FF000000"/>
        <rFont val="Arial"/>
      </rPr>
      <t xml:space="preserve"> Барабаш И.Н.</t>
    </r>
  </si>
  <si>
    <r>
      <t xml:space="preserve">Математика
</t>
    </r>
    <r>
      <rPr>
        <i/>
        <sz val="10"/>
        <rFont val="Arial"/>
      </rPr>
      <t>Гаязова Гульназ Фоатовна</t>
    </r>
  </si>
  <si>
    <t>Повторение курса математики
 6 класса</t>
  </si>
  <si>
    <t>№1351, стр. 302 - прислать в ВК 16.05.2020</t>
  </si>
  <si>
    <r>
      <t xml:space="preserve">ИЗО 
</t>
    </r>
    <r>
      <rPr>
        <i/>
        <sz val="10"/>
        <rFont val="Arial"/>
      </rPr>
      <t>Котрухова О.П.</t>
    </r>
  </si>
  <si>
    <r>
      <t xml:space="preserve">ИЗО 
</t>
    </r>
    <r>
      <rPr>
        <i/>
        <sz val="10"/>
        <rFont val="Arial"/>
      </rPr>
      <t>Котрухова О.П.</t>
    </r>
  </si>
  <si>
    <r>
      <t xml:space="preserve">Русский язык
</t>
    </r>
    <r>
      <rPr>
        <i/>
        <sz val="10"/>
        <rFont val="Arial"/>
      </rPr>
      <t>Хатунцева З.В.</t>
    </r>
  </si>
  <si>
    <t>Итоговая тестовая работа и ее анализ</t>
  </si>
  <si>
    <t>Выполнить итоговую тестовую 
работу, прикрепленную в АСУ РСО</t>
  </si>
  <si>
    <t>Прислать выполненную итоговую тестовую работу 14.05.2020 в ВК или на почту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</si>
  <si>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</si>
  <si>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t>Выполнить контрольную работу (документ в ВК, АСУ). Прислать в ВК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</si>
  <si>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</si>
  <si>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t>№1349 (1,2) - прислать по желанию</t>
  </si>
  <si>
    <r>
      <t xml:space="preserve">Физкультура 
</t>
    </r>
    <r>
      <rPr>
        <i/>
        <sz val="10"/>
        <rFont val="Arial"/>
      </rPr>
      <t>Абрамов С.А.</t>
    </r>
  </si>
  <si>
    <t>Техника прыжка в длину с места</t>
  </si>
  <si>
    <t>Ознакомится с техникой прыжка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</si>
  <si>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</si>
  <si>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t>№1354 (1,2,3) - прислать в ВК 16.05.2020</t>
  </si>
  <si>
    <r>
      <rPr>
        <b/>
        <sz val="10"/>
        <rFont val="Arial"/>
      </rPr>
      <t>Обществознание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Шахова И.С</t>
    </r>
  </si>
  <si>
    <t>Человек и общество</t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</si>
  <si>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Нечаева В.А.</t>
    </r>
  </si>
  <si>
    <t>«Дон Кихот»: нравственный смысл романа</t>
  </si>
  <si>
    <t>Посмотреть видео, пройдя по ссылке</t>
  </si>
  <si>
    <r>
      <t xml:space="preserve">Немецкий язык  
</t>
    </r>
    <r>
      <rPr>
        <i/>
        <sz val="10"/>
        <rFont val="Arial"/>
      </rPr>
      <t>Кузьмина Т.В.</t>
    </r>
  </si>
  <si>
    <t>Читать «Дон Кихот» (часть 2)</t>
  </si>
  <si>
    <t>По улицам губернской Самары (экскурсия по историческому центру Самары)</t>
  </si>
  <si>
    <r>
      <t xml:space="preserve">Английский язык
</t>
    </r>
    <r>
      <rPr>
        <i/>
        <sz val="10"/>
        <rFont val="Arial"/>
      </rPr>
      <t>Софина А.В.</t>
    </r>
  </si>
  <si>
    <t>Урок-повторение материала IV четверти</t>
  </si>
  <si>
    <t>учебник - с 82, упр 3</t>
  </si>
  <si>
    <t>учебник - с 83, упр 12. Отправить в ВК\АСУ</t>
  </si>
  <si>
    <r>
      <t xml:space="preserve">Немецкий язык
</t>
    </r>
    <r>
      <rPr>
        <i/>
        <sz val="10"/>
        <rFont val="Arial"/>
      </rPr>
      <t>Кузьмина Т.В.</t>
    </r>
  </si>
  <si>
    <t>Чтение сказки со словарем</t>
  </si>
  <si>
    <t>учебник стр.129 -130 упр.8</t>
  </si>
  <si>
    <r>
      <t xml:space="preserve">Английский язык           </t>
    </r>
    <r>
      <rPr>
        <i/>
        <sz val="10"/>
        <rFont val="Arial"/>
      </rPr>
      <t xml:space="preserve">  Атанова И.И.</t>
    </r>
  </si>
  <si>
    <t xml:space="preserve">Контрольная работа №4. </t>
  </si>
  <si>
    <t xml:space="preserve"> Составить сообщение на тему "Телевидение в моей жизни" по образцу стр.71 упр.28 учебник</t>
  </si>
  <si>
    <t>Прислать сообщение на почту в АСУ РСО 14.05.2020г.</t>
  </si>
  <si>
    <r>
      <t xml:space="preserve">ВД "Строевая\огневая подготовка"
</t>
    </r>
    <r>
      <rPr>
        <i/>
        <sz val="10"/>
        <color rgb="FF000000"/>
        <rFont val="Arial"/>
      </rPr>
      <t>П</t>
    </r>
    <r>
      <rPr>
        <i/>
        <sz val="10"/>
        <color rgb="FF000000"/>
        <rFont val="Arial"/>
      </rPr>
      <t>авлов А.А.</t>
    </r>
  </si>
  <si>
    <t>Приёмы и правила стрельбы из стрелкового оружия</t>
  </si>
  <si>
    <t>Повторяем упражнение "Стрелба сидя с упора"</t>
  </si>
  <si>
    <r>
      <t xml:space="preserve">ВД "История пограничных войск"
</t>
    </r>
    <r>
      <rPr>
        <i/>
        <sz val="10"/>
        <color rgb="FF000000"/>
        <rFont val="Arial"/>
      </rPr>
      <t>Павлов А.А.</t>
    </r>
  </si>
  <si>
    <t>Охрана границы России в современных условиях</t>
  </si>
  <si>
    <r>
      <t xml:space="preserve">Технология                                  </t>
    </r>
    <r>
      <rPr>
        <i/>
        <sz val="10"/>
        <rFont val="Arial"/>
      </rPr>
      <t>Спиридонов О. Л.</t>
    </r>
  </si>
  <si>
    <t>В учебнике прочитать творческий проект "Настенный светильник". В рабочей тетради начертить технологическую карту. Изготовление детали "основание" (таблица 18). Прислать в АСУ РСО или на эл. почту.</t>
  </si>
  <si>
    <r>
      <t xml:space="preserve">Технология    
</t>
    </r>
    <r>
      <rPr>
        <i/>
        <sz val="10"/>
        <rFont val="Arial"/>
      </rPr>
      <t xml:space="preserve">Барабаш И.Н.  </t>
    </r>
    <r>
      <rPr>
        <i/>
        <sz val="10"/>
        <rFont val="Arial"/>
      </rPr>
      <t xml:space="preserve">           </t>
    </r>
    <r>
      <rPr>
        <sz val="10"/>
        <color rgb="FF000000"/>
        <rFont val="Arial"/>
      </rPr>
      <t xml:space="preserve">             </t>
    </r>
  </si>
  <si>
    <t>Лексика и фразеология</t>
  </si>
  <si>
    <r>
      <t xml:space="preserve">Технология                                  </t>
    </r>
    <r>
      <rPr>
        <i/>
        <sz val="10"/>
        <rFont val="Arial"/>
      </rPr>
      <t>Спиридонов О. Л.</t>
    </r>
  </si>
  <si>
    <t>В учебнике прочитать творческий проект "Настенный светильник". В рабочей тетради начертить технологическую карту. Изготовления детали "основоние" (таблица 18). Прислать в АСУ РСО или на эл.почту.</t>
  </si>
  <si>
    <r>
      <t xml:space="preserve">Технология    
</t>
    </r>
    <r>
      <rPr>
        <i/>
        <sz val="10"/>
        <rFont val="Arial"/>
      </rPr>
      <t xml:space="preserve">Барабаш И.Н.  </t>
    </r>
    <r>
      <rPr>
        <i/>
        <sz val="10"/>
        <rFont val="Arial"/>
      </rPr>
      <t xml:space="preserve"> </t>
    </r>
    <r>
      <rPr>
        <sz val="10"/>
        <color rgb="FF000000"/>
        <rFont val="Arial"/>
      </rPr>
      <t xml:space="preserve">                       </t>
    </r>
  </si>
  <si>
    <r>
      <t xml:space="preserve">Русский язык
</t>
    </r>
    <r>
      <rPr>
        <i/>
        <sz val="10"/>
        <rFont val="Arial"/>
      </rPr>
      <t>Хатунцева З.В.</t>
    </r>
  </si>
  <si>
    <t>Повторить все о глаголе, выполнить упр. 592</t>
  </si>
  <si>
    <t>Прислать выполненное упр. 592 в ВК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</si>
  <si>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</si>
  <si>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t>№1348 (1) - присылать не нужно</t>
  </si>
  <si>
    <r>
      <t xml:space="preserve">Литература
</t>
    </r>
    <r>
      <rPr>
        <i/>
        <sz val="10"/>
        <rFont val="Arial"/>
      </rPr>
      <t>Хатунцева З.В.</t>
    </r>
  </si>
  <si>
    <t>«Дон Кихот»: пародия на рыцарские романы</t>
  </si>
  <si>
    <t>Прочитать отрывок из романа в документе, прикрепленном в АСУ РСО, ответить на вопросы к отрывку (письменно)</t>
  </si>
  <si>
    <t>Ответы на вопросы прислать на почту или в ВК</t>
  </si>
  <si>
    <r>
      <t xml:space="preserve">История 
</t>
    </r>
    <r>
      <rPr>
        <i/>
        <sz val="10"/>
        <rFont val="Arial"/>
      </rPr>
      <t>Шахова И.С.</t>
    </r>
  </si>
  <si>
    <t>Русские земли на политической карте Европы и мира в начале 15 века</t>
  </si>
  <si>
    <t>Прочитать праграф 23, устно ответить на вопросы в конце параграфа</t>
  </si>
  <si>
    <r>
      <t xml:space="preserve">ВД"Секреты хорошей речи"
</t>
    </r>
    <r>
      <rPr>
        <i/>
        <sz val="10"/>
        <color rgb="FF000000"/>
        <rFont val="Arial"/>
      </rPr>
      <t>Хатунцева З.В.</t>
    </r>
  </si>
  <si>
    <t>Создание авторской сказки</t>
  </si>
  <si>
    <r>
      <t xml:space="preserve">ВД "Строевая патриотическая песня"  
</t>
    </r>
    <r>
      <rPr>
        <i/>
        <sz val="10"/>
        <color rgb="FF000000"/>
        <rFont val="Arial"/>
      </rPr>
      <t xml:space="preserve">Сидорова С.В. </t>
    </r>
  </si>
  <si>
    <t xml:space="preserve">Самостоятельная работа, с помощью ЭОР </t>
  </si>
  <si>
    <r>
      <t xml:space="preserve">ВД "РДШ"                                                          </t>
    </r>
    <r>
      <rPr>
        <i/>
        <sz val="10"/>
        <color rgb="FF000000"/>
        <rFont val="Arial"/>
      </rPr>
      <t>Мастерова М.В.</t>
    </r>
  </si>
  <si>
    <t xml:space="preserve">Всемирный день памяти жертв СПИДа. </t>
  </si>
  <si>
    <t>нарисовать плакат "Мы против СПИДа", формат А4</t>
  </si>
  <si>
    <t xml:space="preserve"> Выбор и оформление творческого проекта </t>
  </si>
  <si>
    <r>
      <t xml:space="preserve">ВД "Школьный музей"
</t>
    </r>
    <r>
      <rPr>
        <i/>
        <sz val="10"/>
        <color rgb="FF000000"/>
        <rFont val="Arial"/>
      </rPr>
      <t>Хатунцева З.В.</t>
    </r>
    <r>
      <rPr>
        <sz val="10"/>
        <color rgb="FF000000"/>
        <rFont val="Arial"/>
      </rPr>
      <t xml:space="preserve"> </t>
    </r>
  </si>
  <si>
    <r>
      <t xml:space="preserve">ИЗО 
</t>
    </r>
    <r>
      <rPr>
        <i/>
        <sz val="10"/>
        <rFont val="Arial"/>
      </rPr>
      <t>Котрухова О.П.</t>
    </r>
  </si>
  <si>
    <r>
      <t xml:space="preserve">Русский язык
</t>
    </r>
    <r>
      <rPr>
        <i/>
        <sz val="10"/>
        <rFont val="Arial"/>
      </rPr>
      <t>Хатунцева З.В.</t>
    </r>
  </si>
  <si>
    <t>Повторить все о глаголе,выполнить упр. 593</t>
  </si>
  <si>
    <t>Прислать выполненное упр. 593 в ВК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</si>
  <si>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</si>
  <si>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t>Повторение курса математики 
6 класса</t>
  </si>
  <si>
    <r>
      <t xml:space="preserve">Физкультура 
</t>
    </r>
    <r>
      <rPr>
        <i/>
        <sz val="10"/>
        <rFont val="Arial"/>
      </rPr>
      <t>Абрамов С.А.</t>
    </r>
  </si>
  <si>
    <t>прыжок в длину</t>
  </si>
  <si>
    <t>Ознакомится и выполнить прыжок с места</t>
  </si>
  <si>
    <r>
      <rPr>
        <b/>
        <sz val="10"/>
        <rFont val="Arial"/>
      </rPr>
      <t>Обществознание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Шахова И.С</t>
    </r>
  </si>
  <si>
    <t>Идеальный человек</t>
  </si>
  <si>
    <r>
      <rPr>
        <sz val="10"/>
        <color rgb="FF000000"/>
        <rFont val="Arial"/>
      </rPr>
      <t xml:space="preserve">Пройти тест по ссылке, прислать скриншот с результатом. </t>
    </r>
    <r>
      <rPr>
        <u/>
        <sz val="10"/>
        <color rgb="FF1155CC"/>
        <rFont val="Arial"/>
      </rPr>
      <t>https://onlinetestpad.com/ru/testview/338606-itogovaya-rabota-po-obshhestvoznaniyu-6-klass</t>
    </r>
    <r>
      <rPr>
        <sz val="10"/>
        <color rgb="FF000000"/>
        <rFont val="Arial"/>
      </rPr>
      <t xml:space="preserve"> </t>
    </r>
  </si>
  <si>
    <t>Прислать скриншот с результатом</t>
  </si>
  <si>
    <r>
      <t xml:space="preserve">Немецкий язык  
</t>
    </r>
    <r>
      <rPr>
        <i/>
        <sz val="10"/>
        <rFont val="Arial"/>
      </rPr>
      <t>Кузьмина Т.В.</t>
    </r>
  </si>
  <si>
    <r>
      <t xml:space="preserve">Английский язык           </t>
    </r>
    <r>
      <rPr>
        <i/>
        <sz val="10"/>
        <rFont val="Arial"/>
      </rPr>
      <t xml:space="preserve">  Атанова И.И.</t>
    </r>
  </si>
  <si>
    <t>Учебник, стр.49 повторить грамматический материал (Past Simple)</t>
  </si>
  <si>
    <t>Рабочая тетрадь, стр.110, упр.12 задать вопросы к данным ответам</t>
  </si>
  <si>
    <r>
      <t xml:space="preserve">Литература
</t>
    </r>
    <r>
      <rPr>
        <i/>
        <sz val="10"/>
        <rFont val="Arial"/>
      </rPr>
      <t>Хатунцева З.В.</t>
    </r>
  </si>
  <si>
    <t>«Дон Кихот»: нравственный смысл 
романа</t>
  </si>
  <si>
    <t xml:space="preserve">Нарисовать иллюстрацию к 
прочитанному отрывку из романа </t>
  </si>
  <si>
    <t>Прислать иллюстрации в ВК (по желанию)</t>
  </si>
  <si>
    <r>
      <rPr>
        <b/>
        <sz val="10"/>
        <rFont val="Arial"/>
      </rPr>
      <t xml:space="preserve">ВД "Функциональная грамотность"     </t>
    </r>
    <r>
      <rPr>
        <sz val="10"/>
        <color rgb="FF000000"/>
        <rFont val="Arial"/>
      </rPr>
      <t xml:space="preserve">               </t>
    </r>
    <r>
      <rPr>
        <i/>
        <sz val="10"/>
        <color rgb="FF000000"/>
        <rFont val="Arial"/>
      </rPr>
      <t xml:space="preserve">   Мастерова М.В.</t>
    </r>
  </si>
  <si>
    <t>Представления о Вселенной. Модель Вселенной. Модель Солнечной системы.</t>
  </si>
  <si>
    <t>Изучить материал в АСУ РСО</t>
  </si>
  <si>
    <r>
      <t xml:space="preserve">ВД  "Хореография" 
</t>
    </r>
    <r>
      <rPr>
        <i/>
        <sz val="10"/>
        <color rgb="FF000000"/>
        <rFont val="Arial"/>
      </rPr>
      <t>Сидорова С.В.</t>
    </r>
  </si>
  <si>
    <t>Комбинация балансе с поворотом вальса вперёд в паре</t>
  </si>
  <si>
    <r>
      <t xml:space="preserve">ВД  "Хореография" 
</t>
    </r>
    <r>
      <rPr>
        <i/>
        <sz val="10"/>
        <color rgb="FF000000"/>
        <rFont val="Arial"/>
      </rPr>
      <t>Сидорова С.В.</t>
    </r>
  </si>
  <si>
    <t>Словообразование</t>
  </si>
  <si>
    <t>Проведение рубежной аттестации.</t>
  </si>
  <si>
    <t>Расписание занятий 6В класса</t>
  </si>
  <si>
    <t>ДОМАШНЕЕ ЗАДАНИЯ</t>
  </si>
  <si>
    <r>
      <t xml:space="preserve">Физкультура
</t>
    </r>
    <r>
      <rPr>
        <i/>
        <sz val="10"/>
        <rFont val="Arial"/>
      </rPr>
      <t>Абрамов С.А.</t>
    </r>
  </si>
  <si>
    <t>Ознакомиться с техникой безопасности</t>
  </si>
  <si>
    <t>Написать технику безопасности по легкой атлетике на уроке и прислать на почту</t>
  </si>
  <si>
    <r>
      <t xml:space="preserve">Музыка 
</t>
    </r>
    <r>
      <rPr>
        <i/>
        <sz val="10"/>
        <rFont val="Arial"/>
      </rPr>
      <t>Сидорова С.В</t>
    </r>
  </si>
  <si>
    <t>Мир музыкального театра.
 Балет "Ромео и Джульетта".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</si>
  <si>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Гаязова Гульназ Фоатовна</t>
    </r>
  </si>
  <si>
    <r>
      <t xml:space="preserve">История
</t>
    </r>
    <r>
      <rPr>
        <i/>
        <sz val="10"/>
        <rFont val="Arial"/>
      </rPr>
      <t>Шахова И.С.</t>
    </r>
  </si>
  <si>
    <t xml:space="preserve">Прочитать параграф 25, составить сложный план параграфа. План присылать в формате Документ Microsoft Word или фото до 4 КБ.
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</si>
  <si>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Нечаева В.А.</t>
    </r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</si>
  <si>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Нечаева В.А.</t>
    </r>
  </si>
  <si>
    <r>
      <t xml:space="preserve">ВД "История Самарского края" 
</t>
    </r>
    <r>
      <rPr>
        <i/>
        <sz val="10"/>
        <color rgb="FF000000"/>
        <rFont val="Arial"/>
      </rPr>
      <t>Баранова И.А.</t>
    </r>
  </si>
  <si>
    <t>https://самарскийкрай.рф/6-7klass/§-23-ekonomicheskoe-razvitie-samarskogo-kraya-v-xviii-pervoj-polovine-xih-v/</t>
  </si>
  <si>
    <t>с помощью ЭОР/
самост-ая работа</t>
  </si>
  <si>
    <r>
      <t xml:space="preserve">ВД "Азбука здоровья"
</t>
    </r>
    <r>
      <rPr>
        <i/>
        <sz val="10"/>
        <color rgb="FF000000"/>
        <rFont val="Arial"/>
      </rPr>
      <t>Нечаева В.А.</t>
    </r>
  </si>
  <si>
    <t>Ответственность за нарушения правил дорожного движения</t>
  </si>
  <si>
    <r>
      <t xml:space="preserve">ВД "РДШ" 
</t>
    </r>
    <r>
      <rPr>
        <i/>
        <sz val="10"/>
        <color rgb="FF000000"/>
        <rFont val="Arial"/>
      </rPr>
      <t>Нечаева В.А</t>
    </r>
  </si>
  <si>
    <t>Великая Отечественная война в моей семье</t>
  </si>
  <si>
    <t>Написать рассказ о родственниках, участвовавших в Великой Отечественной войне</t>
  </si>
  <si>
    <r>
      <t xml:space="preserve">ВД "Театральный кружок "Тотошка"
</t>
    </r>
    <r>
      <rPr>
        <i/>
        <sz val="10"/>
        <color rgb="FF000000"/>
        <rFont val="Arial"/>
      </rPr>
      <t>Нечаева В.А.</t>
    </r>
  </si>
  <si>
    <r>
      <t xml:space="preserve">ВД "Азбука вязания"
</t>
    </r>
    <r>
      <rPr>
        <i/>
        <sz val="10"/>
        <color rgb="FF000000"/>
        <rFont val="Arial"/>
      </rPr>
      <t>Барабаш И.Н</t>
    </r>
  </si>
  <si>
    <r>
      <t xml:space="preserve">ВД "Рукодельница" 
</t>
    </r>
    <r>
      <rPr>
        <i/>
        <sz val="10"/>
        <color rgb="FF000000"/>
        <rFont val="Arial"/>
      </rPr>
      <t>Барабаш И.Н</t>
    </r>
  </si>
  <si>
    <t>Обществознание 
Шахова И.С.</t>
  </si>
  <si>
    <r>
      <t xml:space="preserve">Математика
</t>
    </r>
    <r>
      <rPr>
        <i/>
        <sz val="10"/>
        <rFont val="Arial"/>
      </rPr>
      <t>Гаязова Г.Ф.</t>
    </r>
  </si>
  <si>
    <r>
      <t xml:space="preserve">Физкультура
</t>
    </r>
    <r>
      <rPr>
        <i/>
        <sz val="10"/>
        <rFont val="Arial"/>
      </rPr>
      <t>Абрамов С.А.</t>
    </r>
  </si>
  <si>
    <t>Прыжок в длину с места</t>
  </si>
  <si>
    <t>Ознакомиться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</si>
  <si>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</si>
  <si>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r>
      <t xml:space="preserve">История
</t>
    </r>
    <r>
      <rPr>
        <i/>
        <sz val="10"/>
        <rFont val="Arial"/>
      </rPr>
      <t>Шахова И.С.</t>
    </r>
  </si>
  <si>
    <r>
      <rPr>
        <sz val="10"/>
        <color rgb="FF000000"/>
        <rFont val="Arial"/>
      </rPr>
      <t xml:space="preserve">Посмотреть фильм по ссылке. Прочитать параграф. Выполнить задания 4 и 5  на стр.94   </t>
    </r>
    <r>
      <rPr>
        <u/>
        <sz val="10"/>
        <color rgb="FF1155CC"/>
        <rFont val="Arial"/>
      </rPr>
      <t>https://yandex.ru/video/preview/?filmId=10599124554062204165&amp;text=московское+государство+и+его+соседи+во+второй+половине+xv+в</t>
    </r>
  </si>
  <si>
    <r>
      <t xml:space="preserve">Английский язык                </t>
    </r>
    <r>
      <rPr>
        <i/>
        <sz val="10"/>
        <rFont val="Arial"/>
      </rPr>
      <t xml:space="preserve"> Атанова И.И.</t>
    </r>
  </si>
  <si>
    <t>Знакомство со стихотворением Р. Бёрнса. Фестиваль искусств в Уэльсе.</t>
  </si>
  <si>
    <t>Учебник стр. 74 упр.6 читать и переводить, отвечать на вопросы устно</t>
  </si>
  <si>
    <t>Учебник стр. 74 упр. 7 прочитать стихотворение</t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</si>
  <si>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</si>
  <si>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учебник - с 74, упр 6</t>
  </si>
  <si>
    <t>учебник - с 74, упр 7</t>
  </si>
  <si>
    <r>
      <t xml:space="preserve">ВД "Театральный кружок "Тотошка"
</t>
    </r>
    <r>
      <rPr>
        <i/>
        <sz val="10"/>
        <color rgb="FF000000"/>
        <rFont val="Arial"/>
      </rPr>
      <t>Нечаева В.А.</t>
    </r>
  </si>
  <si>
    <r>
      <t xml:space="preserve">ВД "Азбука вязания"
</t>
    </r>
    <r>
      <rPr>
        <i/>
        <sz val="10"/>
        <color rgb="FF000000"/>
        <rFont val="Arial"/>
      </rPr>
      <t>Барабаш И.Н</t>
    </r>
  </si>
  <si>
    <r>
      <t xml:space="preserve">ВД "Рукодельница" 
</t>
    </r>
    <r>
      <rPr>
        <i/>
        <sz val="10"/>
        <color rgb="FF000000"/>
        <rFont val="Arial"/>
      </rPr>
      <t>Барабаш И.Н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</si>
  <si>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</si>
  <si>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</si>
  <si>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r>
      <t xml:space="preserve">ИЗО 
</t>
    </r>
    <r>
      <rPr>
        <i/>
        <sz val="10"/>
        <rFont val="Arial"/>
      </rPr>
      <t>Котрухова О.П.</t>
    </r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</si>
  <si>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Абрамов С.А.</t>
    </r>
  </si>
  <si>
    <t>Бег с ускорением.эстафеты</t>
  </si>
  <si>
    <t>Ознакомиться с техникой бега на короткие дистанции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</si>
  <si>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</si>
  <si>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Нечаева В.А.</t>
    </r>
  </si>
  <si>
    <t>Выполнить задания, пройдя по ссылке, или ответить на вопросы в учебнике (№2,3,4, с.220). Прислать в ВК</t>
  </si>
  <si>
    <r>
      <t xml:space="preserve">Английский язык                </t>
    </r>
    <r>
      <rPr>
        <i/>
        <sz val="10"/>
        <rFont val="Arial"/>
      </rPr>
      <t xml:space="preserve"> Атанова И.И.</t>
    </r>
  </si>
  <si>
    <t>Учебник, стр.75, упр.8 читать, переводить и отвечать на вопросы по тексту устно</t>
  </si>
  <si>
    <t>Учебник, стр.75 составить план по тексту, выписать и выучить слова на стр.75</t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</si>
  <si>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</si>
  <si>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r>
      <t xml:space="preserve">ВД"Секреты хорошей  речи" 
</t>
    </r>
    <r>
      <rPr>
        <i/>
        <sz val="10"/>
        <color rgb="FF000000"/>
        <rFont val="Arial"/>
      </rPr>
      <t>Нечаева В.А.</t>
    </r>
  </si>
  <si>
    <r>
      <t xml:space="preserve">ВД "Функциональная грамотность" </t>
    </r>
    <r>
      <rPr>
        <i/>
        <sz val="10"/>
        <color rgb="FF000000"/>
        <rFont val="Arial"/>
      </rPr>
      <t>Шарафутдинова З. Г.</t>
    </r>
  </si>
  <si>
    <r>
      <t xml:space="preserve">Русский язык
</t>
    </r>
    <r>
      <rPr>
        <i/>
        <sz val="10"/>
        <rFont val="Arial"/>
      </rPr>
      <t>Нечаева В.А.</t>
    </r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</si>
  <si>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</si>
  <si>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самостоятельная работа с учебным материалом</t>
  </si>
  <si>
    <r>
      <t xml:space="preserve">Английский язык                </t>
    </r>
    <r>
      <rPr>
        <i/>
        <sz val="10"/>
        <rFont val="Arial"/>
      </rPr>
      <t xml:space="preserve"> Атанова И.И.</t>
    </r>
  </si>
  <si>
    <t>Учебник, стр.77, упр.15 читать и переводить текст устно.</t>
  </si>
  <si>
    <t>Рабочая тетрадь, стр.116 упр.14 заполнить таблицу фактами из прочитанного текста стр. 77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</si>
  <si>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</si>
  <si>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r>
      <t xml:space="preserve">Технология                             </t>
    </r>
    <r>
      <rPr>
        <i/>
        <sz val="10"/>
        <rFont val="Arial"/>
      </rPr>
      <t xml:space="preserve"> </t>
    </r>
    <r>
      <rPr>
        <i/>
        <sz val="10"/>
        <rFont val="Arial"/>
      </rPr>
      <t>Спиридонов О. Л.</t>
    </r>
  </si>
  <si>
    <t xml:space="preserve"> Основные требования к проектированию изделий. Элементы конструирования.</t>
  </si>
  <si>
    <t>В учебнике прочитать творческий проект "Настенный светильник". В рабочей тетради начертить технологическую карту. Изготовление детали "кронштейн" (таблица 14). Прислать в АСУ РСО или на эл. почту.</t>
  </si>
  <si>
    <r>
      <t xml:space="preserve">Технология 
</t>
    </r>
    <r>
      <rPr>
        <i/>
        <sz val="10"/>
        <rFont val="Arial"/>
      </rPr>
      <t>Барабаш И.Н.</t>
    </r>
  </si>
  <si>
    <t>Прочитать в учебнике творческий проект "Вяжем аксессуары крючком или спицами". В РТ написать "Проблемная ситуация", "Цель", "Задачи". Прислать в ВК.</t>
  </si>
  <si>
    <r>
      <t xml:space="preserve">Технология                                    </t>
    </r>
    <r>
      <rPr>
        <i/>
        <sz val="10"/>
        <rFont val="Arial"/>
      </rPr>
      <t xml:space="preserve">  </t>
    </r>
    <r>
      <rPr>
        <i/>
        <sz val="10"/>
        <rFont val="Arial"/>
      </rPr>
      <t>Спиридонов О. Л.</t>
    </r>
  </si>
  <si>
    <t>В учебнике прочитать творческий проект "Настенный светильник". В рабочей тетради начертить технологическую карту. Изготовления детали "кронштейн" (таблица 14). Прислать в АСУ РСО или на эл. почту.</t>
  </si>
  <si>
    <r>
      <t xml:space="preserve">Технология 
</t>
    </r>
    <r>
      <rPr>
        <i/>
        <sz val="10"/>
        <rFont val="Arial"/>
      </rPr>
      <t>Барабаш И.Н.</t>
    </r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</si>
  <si>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Нечаева В.А.</t>
    </r>
  </si>
  <si>
    <r>
      <t xml:space="preserve">ВД "Рукодельница" 
</t>
    </r>
    <r>
      <rPr>
        <i/>
        <sz val="10"/>
        <color rgb="FF000000"/>
        <rFont val="Arial"/>
      </rPr>
      <t>Барабаш И.Н</t>
    </r>
  </si>
  <si>
    <t>Коллективный проект «Корзина с цветами»</t>
  </si>
  <si>
    <t>https://nsportal.ru/ap/library/khudozhestvenno-prikladnoe-tvorchestvo/2013/09/15/tvorcheskiy-proekt-korzina-s-tsvetami</t>
  </si>
  <si>
    <r>
      <t xml:space="preserve">ВД "Азбука вязания"
</t>
    </r>
    <r>
      <rPr>
        <i/>
        <sz val="10"/>
        <color rgb="FF000000"/>
        <rFont val="Arial"/>
      </rPr>
      <t>Барабаш И.Н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</si>
  <si>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</si>
  <si>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t>Выполнить контрольную работу (документ в ВК, АСУ). Прислать в ВК 16 мая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</si>
  <si>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</si>
  <si>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r>
      <t xml:space="preserve">ИЗО 
</t>
    </r>
    <r>
      <rPr>
        <i/>
        <sz val="10"/>
        <rFont val="Arial"/>
      </rPr>
      <t>Котрухова О.П.</t>
    </r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</si>
  <si>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Абрамов С.А.</t>
    </r>
  </si>
  <si>
    <t>Развитие мышц спины.пресса</t>
  </si>
  <si>
    <t>Подобрать для себя упражнения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</si>
  <si>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</si>
  <si>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t>№1350 (2), стр. 302 - прислать в ВК 16.05.2020</t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</si>
  <si>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Нечаева В.А.</t>
    </r>
  </si>
  <si>
    <r>
      <t xml:space="preserve">ВД "История Самарского края" 
</t>
    </r>
    <r>
      <rPr>
        <i/>
        <sz val="10"/>
        <color rgb="FF000000"/>
        <rFont val="Arial"/>
      </rPr>
      <t>Баранова И.А.</t>
    </r>
  </si>
  <si>
    <t>Расписание занятий 6Г класса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</si>
  <si>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,
</t>
    </r>
    <r>
      <rPr>
        <i/>
        <sz val="10"/>
        <rFont val="Arial"/>
      </rPr>
      <t>Гаязова Г.Ф.</t>
    </r>
  </si>
  <si>
    <r>
      <t xml:space="preserve">История 
</t>
    </r>
    <r>
      <rPr>
        <i/>
        <sz val="10"/>
        <rFont val="Arial"/>
      </rPr>
      <t>Шахова И.С.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</si>
  <si>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Иванова А.А.</t>
    </r>
  </si>
  <si>
    <t>Пунктуация</t>
  </si>
  <si>
    <t>Прочтите материал п.104, выполните упр.651, фото выпоненных работ пришлите в беседу ВК</t>
  </si>
  <si>
    <t>упр.655 (на проверку пришлите в беседу ВК по желанию)</t>
  </si>
  <si>
    <r>
      <t xml:space="preserve">Музыка 
</t>
    </r>
    <r>
      <rPr>
        <i/>
        <sz val="10"/>
        <rFont val="Arial"/>
      </rPr>
      <t>Сидорова С.В</t>
    </r>
  </si>
  <si>
    <r>
      <rPr>
        <b/>
        <sz val="10"/>
        <rFont val="Arial"/>
      </rPr>
      <t xml:space="preserve">Технология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Спиридонов О.Л.</t>
    </r>
  </si>
  <si>
    <r>
      <t xml:space="preserve">Технология
</t>
    </r>
    <r>
      <rPr>
        <i/>
        <sz val="10"/>
        <rFont val="Arial"/>
      </rPr>
      <t>Барабаш И.Н.</t>
    </r>
  </si>
  <si>
    <r>
      <rPr>
        <b/>
        <sz val="10"/>
        <rFont val="Arial"/>
      </rPr>
      <t>Технология</t>
    </r>
    <r>
      <rPr>
        <i/>
        <sz val="10"/>
        <rFont val="Arial"/>
      </rPr>
      <t xml:space="preserve">
Спиридонов О.Л</t>
    </r>
  </si>
  <si>
    <r>
      <t xml:space="preserve">Технология
</t>
    </r>
    <r>
      <rPr>
        <i/>
        <sz val="10"/>
        <rFont val="Arial"/>
      </rPr>
      <t>Барабаш И.Н.</t>
    </r>
  </si>
  <si>
    <r>
      <t xml:space="preserve">Физкультура 
</t>
    </r>
    <r>
      <rPr>
        <i/>
        <sz val="10"/>
        <rFont val="Arial"/>
      </rPr>
      <t>Абрамов С.А</t>
    </r>
  </si>
  <si>
    <t>Передачи и ловля мяча .эстафеты</t>
  </si>
  <si>
    <t>Написать 5 эстафет с мячами для ловли и передачи мяча</t>
  </si>
  <si>
    <t>Прислать на почту</t>
  </si>
  <si>
    <r>
      <t xml:space="preserve">ВД "Рукодельница" 
</t>
    </r>
    <r>
      <rPr>
        <i/>
        <sz val="10"/>
        <color rgb="FF000000"/>
        <rFont val="Arial"/>
      </rPr>
      <t>Барабаш И.Н</t>
    </r>
  </si>
  <si>
    <r>
      <t xml:space="preserve">Русский язык
</t>
    </r>
    <r>
      <rPr>
        <i/>
        <sz val="10"/>
        <rFont val="Arial"/>
      </rPr>
      <t>Иванова А.А.</t>
    </r>
  </si>
  <si>
    <t>упр.659 (устно)</t>
  </si>
  <si>
    <r>
      <t xml:space="preserve">История 
</t>
    </r>
    <r>
      <rPr>
        <i/>
        <sz val="10"/>
        <rFont val="Arial"/>
      </rPr>
      <t>Шахова И.С.</t>
    </r>
  </si>
  <si>
    <r>
      <rPr>
        <sz val="10"/>
        <color rgb="FF000000"/>
        <rFont val="Arial"/>
      </rPr>
      <t xml:space="preserve">Посмотреть фильм по ссылке. Прочитать параграф. Выполнить задания 4 и 5  на стр.94   </t>
    </r>
    <r>
      <rPr>
        <u/>
        <sz val="10"/>
        <color rgb="FF1155CC"/>
        <rFont val="Arial"/>
      </rPr>
      <t>https://yandex.ru/video/preview/?filmId=10599124554062204165&amp;text=московское+государство+и+его+соседи+во+второй+половине+xv+в</t>
    </r>
  </si>
  <si>
    <t>Выполните задание, размещенное в беседе, фото работ пришлите на проверку</t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</si>
  <si>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</si>
  <si>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r>
      <t xml:space="preserve">Английский язык                             </t>
    </r>
    <r>
      <rPr>
        <i/>
        <sz val="10"/>
        <rFont val="Arial"/>
      </rPr>
      <t>Атанова И.И.</t>
    </r>
  </si>
  <si>
    <t>Значение музыки в нашей жизни. Выражаем свое мнение.</t>
  </si>
  <si>
    <t>Учебник, стр.75 упр.8 (читать,переводить и отвечать на вопросы устно)</t>
  </si>
  <si>
    <t>Учебник, стр.75 составить план по тексту, выписать и выучить слова (учебник стр.75)</t>
  </si>
  <si>
    <r>
      <t xml:space="preserve">Обществознание 
</t>
    </r>
    <r>
      <rPr>
        <i/>
        <sz val="10"/>
        <rFont val="Arial"/>
      </rPr>
      <t>Шахова И.С.</t>
    </r>
  </si>
  <si>
    <r>
      <t xml:space="preserve">Математика
</t>
    </r>
    <r>
      <rPr>
        <i/>
        <sz val="10"/>
        <rFont val="Arial"/>
      </rPr>
      <t>Гаязова Гульназ Фоатовна</t>
    </r>
  </si>
  <si>
    <r>
      <t xml:space="preserve">Математика
</t>
    </r>
    <r>
      <rPr>
        <i/>
        <sz val="10"/>
        <rFont val="Arial"/>
      </rPr>
      <t>Гаязова Гульназ Фоатовна</t>
    </r>
  </si>
  <si>
    <r>
      <t xml:space="preserve">ВД "История Самарского края" 
</t>
    </r>
    <r>
      <rPr>
        <i/>
        <sz val="10"/>
        <color rgb="FF000000"/>
        <rFont val="Arial"/>
      </rPr>
      <t xml:space="preserve">Баранова И. А. </t>
    </r>
  </si>
  <si>
    <r>
      <t>ВД "Функциональная грамотность"</t>
    </r>
    <r>
      <rPr>
        <sz val="10"/>
        <color rgb="FF000000"/>
        <rFont val="Arial"/>
      </rPr>
      <t xml:space="preserve"> </t>
    </r>
    <r>
      <rPr>
        <i/>
        <sz val="10"/>
        <color rgb="FF000000"/>
        <rFont val="Arial"/>
      </rPr>
      <t>Шарафутдинова З. Г.</t>
    </r>
  </si>
  <si>
    <t>Прослушайте аудиофайл, размещенный в беседе ВК</t>
  </si>
  <si>
    <t>Расписание занятий 7А класса</t>
  </si>
  <si>
    <r>
      <t xml:space="preserve">ВД "Рукодельница" 
</t>
    </r>
    <r>
      <rPr>
        <i/>
        <sz val="10"/>
        <color rgb="FF000000"/>
        <rFont val="Arial"/>
      </rPr>
      <t>Барабаш И.Н</t>
    </r>
  </si>
  <si>
    <r>
      <t xml:space="preserve">Литература                  </t>
    </r>
    <r>
      <rPr>
        <i/>
        <sz val="10"/>
        <rFont val="Arial"/>
      </rPr>
      <t>Иванова А.А.</t>
    </r>
  </si>
  <si>
    <t>Гомер. "Одиссея"</t>
  </si>
  <si>
    <t>Ответьте письменно на вопросы 1, 2, 6,8 на стр. 216 учебника, фото выполненных работ пришлите вбеседу ВК</t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</si>
  <si>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Ильина Л.А.</t>
    </r>
  </si>
  <si>
    <t>Песни на слова русских поэтов XX века. А.Н.Вертинский "Доченьки", И.А.Гофф "Русское поле". Лирические размышления о жизни</t>
  </si>
  <si>
    <t>Ответить на вопрос,  прикреплённый в файле (все подробности в АСУ РСО) и отправить на почту АСУ РСО или VK.</t>
  </si>
  <si>
    <r>
      <t xml:space="preserve">Русский язык         </t>
    </r>
    <r>
      <rPr>
        <i/>
        <sz val="10"/>
        <rFont val="Arial"/>
      </rPr>
      <t>Иванова А.А.</t>
    </r>
  </si>
  <si>
    <t>Выполните упр.660 (по заданию), фото работ пришлите в беседу ВК</t>
  </si>
  <si>
    <t>упр.656 (присылать не нужно)</t>
  </si>
  <si>
    <r>
      <t xml:space="preserve">Физкультура
</t>
    </r>
    <r>
      <rPr>
        <i/>
        <sz val="10"/>
        <rFont val="Arial"/>
      </rPr>
      <t>Абрамов С.А.</t>
    </r>
  </si>
  <si>
    <t>Развитие выносливости</t>
  </si>
  <si>
    <r>
      <t xml:space="preserve">Английский язык          </t>
    </r>
    <r>
      <rPr>
        <i/>
        <sz val="10"/>
        <rFont val="Arial"/>
      </rPr>
      <t>Атанова И.И.</t>
    </r>
  </si>
  <si>
    <t>Учебник, стр.77 упр.15 читать и переводить текст устно.</t>
  </si>
  <si>
    <t>Рабочая тетрадь, стр.116 упр.14 ( заполнить таблицу фактами из прочитанного текста на стр.77 )</t>
  </si>
  <si>
    <r>
      <rPr>
        <b/>
        <sz val="10"/>
        <rFont val="Arial"/>
      </rPr>
      <t>География</t>
    </r>
    <r>
      <rPr>
        <sz val="10"/>
        <color rgb="FF000000"/>
        <rFont val="Arial"/>
      </rPr>
      <t xml:space="preserve"> 
Шарафутдинова З.Г.</t>
    </r>
  </si>
  <si>
    <t>Регионы Азии: Юго- Западная, Восточная и Центральная Азия</t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</si>
  <si>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</si>
  <si>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Прочитать и изучить п. 56.Работа с картой</t>
  </si>
  <si>
    <t>П. 56, ответить на вопросы устно</t>
  </si>
  <si>
    <t>Решение задач с помощью систем уравнений</t>
  </si>
  <si>
    <r>
      <t xml:space="preserve">ИЗО 
</t>
    </r>
    <r>
      <rPr>
        <i/>
        <sz val="10"/>
        <rFont val="Arial"/>
      </rPr>
      <t>Котрухова О.П.</t>
    </r>
  </si>
  <si>
    <r>
      <t xml:space="preserve">Физкультура 
</t>
    </r>
    <r>
      <rPr>
        <i/>
        <sz val="10"/>
        <rFont val="Arial"/>
      </rPr>
      <t>Абрамов С.А</t>
    </r>
  </si>
  <si>
    <t xml:space="preserve">Ознакомиться с техникой передачи 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</si>
  <si>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</si>
  <si>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t>№1350 (2), стр. 302 - прислать в ВК 14.05.2020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</si>
  <si>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</si>
  <si>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t>Повторение (Личная безопасность в сети)</t>
  </si>
  <si>
    <r>
      <t xml:space="preserve">ВД "Театральный кружок "Тотошка"
</t>
    </r>
    <r>
      <rPr>
        <i/>
        <sz val="10"/>
        <color rgb="FF000000"/>
        <rFont val="Arial"/>
      </rPr>
      <t>Иванова А.А.</t>
    </r>
  </si>
  <si>
    <t>Словесное воздействие на подтекст. Речь и тело</t>
  </si>
  <si>
    <t>Прослушайте информацию, размещенную в беседе ВК</t>
  </si>
  <si>
    <r>
      <rPr>
        <b/>
        <sz val="10"/>
        <color rgb="FF9900FF"/>
        <rFont val="Arial"/>
      </rPr>
      <t>ВД "История Самарского края"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 xml:space="preserve">Баранова И. А. </t>
    </r>
  </si>
  <si>
    <t>Самарцы на полях сражений Отечественной войны 1812 г. и Крымской войны 1853 - 1856гг.</t>
  </si>
  <si>
    <r>
      <t xml:space="preserve">Английский язык.
</t>
    </r>
    <r>
      <rPr>
        <i/>
        <sz val="10"/>
        <rFont val="Arial"/>
      </rPr>
      <t>Софина А. В.</t>
    </r>
    <r>
      <rPr>
        <i/>
        <sz val="10"/>
        <rFont val="Arial"/>
      </rPr>
      <t xml:space="preserve"> </t>
    </r>
  </si>
  <si>
    <t>Что будут строить в твоем городе?</t>
  </si>
  <si>
    <t>учебник - с 170, упр 3 (пис)</t>
  </si>
  <si>
    <r>
      <rPr>
        <b/>
        <sz val="10"/>
        <rFont val="Arial"/>
      </rPr>
      <t xml:space="preserve">Модуль "Геометрия"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</si>
  <si>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 xml:space="preserve">Анализ контрольной работы. </t>
  </si>
  <si>
    <t>Самостоятельная работа с учебным материалом/ ЭОР</t>
  </si>
  <si>
    <t>Выполнить работу над ошибками контрольной работы № 5. Решение КР в прикрепленном файле.</t>
  </si>
  <si>
    <r>
      <t xml:space="preserve">Русский язык          </t>
    </r>
    <r>
      <rPr>
        <i/>
        <sz val="10"/>
        <rFont val="Arial"/>
      </rPr>
      <t xml:space="preserve"> Иванова А.А.</t>
    </r>
  </si>
  <si>
    <t>Выполните упр.664, фото выплненных работ пришлите в беседу ВК</t>
  </si>
  <si>
    <t>упр.663 (устно)</t>
  </si>
  <si>
    <r>
      <t xml:space="preserve">Русский язык                </t>
    </r>
    <r>
      <rPr>
        <i/>
        <sz val="10"/>
        <rFont val="Arial"/>
      </rPr>
      <t xml:space="preserve">  Иванова А.А.</t>
    </r>
  </si>
  <si>
    <r>
      <rPr>
        <b/>
        <sz val="10"/>
        <rFont val="Arial"/>
      </rPr>
      <t xml:space="preserve">Модуль "Алгебра"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</si>
  <si>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Способ сложения</t>
  </si>
  <si>
    <t>Повторить алгоритм решения систем уравнений способом сложения (п.44). Решить № 1085. Решение прислать в ВК или АСУ РСО по списку.</t>
  </si>
  <si>
    <t>п.44, № 1092</t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</si>
  <si>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</si>
  <si>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r>
      <t xml:space="preserve">Обществознание                   </t>
    </r>
    <r>
      <rPr>
        <i/>
        <sz val="10"/>
        <rFont val="Arial"/>
      </rPr>
      <t xml:space="preserve"> Шахова И.С.   </t>
    </r>
  </si>
  <si>
    <t>Повторение</t>
  </si>
  <si>
    <t>Переписать в тетрадь текст статьи о войне 1812 года. По тексту Парад 7 ноября 1941 года составить конспект  в тетради(объем 1 страница)с</t>
  </si>
  <si>
    <r>
      <t xml:space="preserve">Английский язык
</t>
    </r>
    <r>
      <rPr>
        <i/>
        <sz val="10"/>
        <rFont val="Arial"/>
      </rPr>
      <t>Атанова И.И.</t>
    </r>
  </si>
  <si>
    <t>Биографии всемироно известных композиторов.Составляем свою викторину</t>
  </si>
  <si>
    <t>Учебник, стр.78, упр.17</t>
  </si>
  <si>
    <t>Учебник, стр.80, упр.21</t>
  </si>
  <si>
    <t>конспект в тетради</t>
  </si>
  <si>
    <r>
      <t xml:space="preserve">ВД "Функциональная  грамотность"             </t>
    </r>
    <r>
      <rPr>
        <i/>
        <sz val="10"/>
        <color rgb="FF000000"/>
        <rFont val="Arial"/>
      </rPr>
      <t xml:space="preserve"> 
Мастерова М.В.</t>
    </r>
  </si>
  <si>
    <t>Внешнее и внутреннее строение птицы. Эволюция птиц. Многообразие птиц. Перелетные птицы. Сезонная миграция.</t>
  </si>
  <si>
    <t>Изучить файл в АСУ РСО, ответить на вопросы письменно, тетради сдаем в конце четверти</t>
  </si>
  <si>
    <r>
      <t xml:space="preserve">ВД "История Самарского края"
</t>
    </r>
    <r>
      <rPr>
        <i/>
        <sz val="10"/>
        <color rgb="FF000000"/>
        <rFont val="Arial"/>
      </rPr>
      <t xml:space="preserve">Шахова И.С. </t>
    </r>
  </si>
  <si>
    <t>Самостоятельная работа с материалом учебника/ЭОР</t>
  </si>
  <si>
    <t>Самарцы на полях сражений Отечественной войны 1812 года и Крымской войны 1853-1856 гг</t>
  </si>
  <si>
    <r>
      <t xml:space="preserve">Физкультура 
</t>
    </r>
    <r>
      <rPr>
        <i/>
        <sz val="10"/>
        <rFont val="Arial"/>
      </rPr>
      <t>Абрамов С.А</t>
    </r>
  </si>
  <si>
    <t>Изготовить струнный инструмент из бумажного стаканчика, нитки и скрепки.</t>
  </si>
  <si>
    <r>
      <t xml:space="preserve">Литература                   </t>
    </r>
    <r>
      <rPr>
        <i/>
        <sz val="10"/>
        <rFont val="Arial"/>
      </rPr>
      <t>Иванова А.А.</t>
    </r>
  </si>
  <si>
    <t>М. Сервантес Сааведра. «Дон Кихот»: жизнь героя в воображаемом мире.</t>
  </si>
  <si>
    <t>Прочтите информциюна стр.218-220 учебника и сделайте конспект</t>
  </si>
  <si>
    <t>читать стр.218-220</t>
  </si>
  <si>
    <t>11.</t>
  </si>
  <si>
    <t>16.00-16.30</t>
  </si>
  <si>
    <r>
      <t xml:space="preserve">ВД "Фейерверк опытов"    
</t>
    </r>
    <r>
      <rPr>
        <i/>
        <sz val="10"/>
        <color rgb="FF000000"/>
        <rFont val="Arial"/>
      </rPr>
      <t xml:space="preserve">Мастерова М.В.     </t>
    </r>
    <r>
      <rPr>
        <sz val="10"/>
        <color rgb="FF000000"/>
        <rFont val="Arial"/>
      </rPr>
      <t xml:space="preserve">   </t>
    </r>
  </si>
  <si>
    <t>Занимательные задачи о работе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</si>
  <si>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</si>
  <si>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t>Составить две задачи о работе</t>
  </si>
  <si>
    <t>№1351, стр. 302 - прислать в ВК 15.05.2020</t>
  </si>
  <si>
    <r>
      <t>ВД "Рукодельница"</t>
    </r>
    <r>
      <rPr>
        <sz val="10"/>
        <color rgb="FF000000"/>
        <rFont val="Arial"/>
      </rPr>
      <t xml:space="preserve"> </t>
    </r>
    <r>
      <rPr>
        <i/>
        <sz val="10"/>
        <color rgb="FF000000"/>
        <rFont val="Arial"/>
      </rPr>
      <t>Барабаш И.Н.</t>
    </r>
    <r>
      <rPr>
        <sz val="10"/>
        <color rgb="FF000000"/>
        <rFont val="Arial"/>
      </rPr>
      <t xml:space="preserve">
</t>
    </r>
  </si>
  <si>
    <t>Составление композиции. Коллективная работа. Панно по мотивам сказок</t>
  </si>
  <si>
    <t>https://mirbisera.blogspot.com/p/blog-page_8.html</t>
  </si>
  <si>
    <r>
      <t xml:space="preserve">Музыка 
</t>
    </r>
    <r>
      <rPr>
        <i/>
        <sz val="10"/>
        <rFont val="Arial"/>
      </rPr>
      <t>Сидорова С.В</t>
    </r>
  </si>
  <si>
    <t>Мир музыкального театра. Опера "Орфей и Эвредика".</t>
  </si>
  <si>
    <r>
      <t xml:space="preserve">Посмотреть видеоурок
</t>
    </r>
    <r>
      <rPr>
        <u/>
        <sz val="10"/>
        <color rgb="FF1155CC"/>
        <rFont val="Arial"/>
      </rPr>
      <t>https://yandex.ru/video/preview/?filmId=18370545891900950435&amp;text=опера%20орфей%20и%20эвридика%20урок%20музыки%206%20класс&amp;path=wizard&amp;parent-reqid=1589366786842739-119189029440005619100280-production-app-host-vla-web-yp-316&amp;redircnt=1589366795.1</t>
    </r>
  </si>
  <si>
    <r>
      <t xml:space="preserve">Физика
</t>
    </r>
    <r>
      <rPr>
        <i/>
        <sz val="10"/>
        <rFont val="Arial"/>
      </rPr>
      <t>Мастерова М.В.</t>
    </r>
  </si>
  <si>
    <r>
      <t xml:space="preserve">ВД "Рукодельница"  </t>
    </r>
    <r>
      <rPr>
        <i/>
        <sz val="10"/>
        <color rgb="FF000000"/>
        <rFont val="Arial"/>
      </rPr>
      <t>Барабаш И.Н.</t>
    </r>
  </si>
  <si>
    <t>Контрольная работа по теме "Работа и мощность. Энергия."</t>
  </si>
  <si>
    <t>С помощью ЭОР
или самостоятельная работа</t>
  </si>
  <si>
    <r>
      <rPr>
        <b/>
        <sz val="10"/>
        <rFont val="Arial"/>
      </rPr>
      <t xml:space="preserve">Биология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Хмелева В.В.</t>
    </r>
  </si>
  <si>
    <t xml:space="preserve">СУББОТА. 16  мая </t>
  </si>
  <si>
    <t>Повторение и обобщение материала за курс 7 класса</t>
  </si>
  <si>
    <t>дистанционное тестирование на сайте РЕШУ ВПР или  приотсутствии технической возможности выполнение рукописного варанта (подробности выполнения работы в беседе в ВК)</t>
  </si>
  <si>
    <r>
      <rPr>
        <b/>
        <sz val="10"/>
        <rFont val="Arial"/>
      </rPr>
      <t xml:space="preserve">Модуль "Алгебра"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</si>
  <si>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Повторить п.44 учебника. Решить № 1093(а,б)</t>
  </si>
  <si>
    <t>№ 1095 (а,б). Решение прислать в ВК или АСУ РСО.</t>
  </si>
  <si>
    <r>
      <t xml:space="preserve">Литература                  </t>
    </r>
    <r>
      <rPr>
        <i/>
        <sz val="10"/>
        <rFont val="Arial"/>
      </rPr>
      <t>Иванова А.А.</t>
    </r>
  </si>
  <si>
    <t xml:space="preserve">Прочтите роман "Дон Кихот"; подготовьтесь к дальнейшему обсуждению романа </t>
  </si>
  <si>
    <t>читать роман</t>
  </si>
  <si>
    <r>
      <t xml:space="preserve">Русский язык         </t>
    </r>
    <r>
      <rPr>
        <i/>
        <sz val="10"/>
        <rFont val="Arial"/>
      </rPr>
      <t>Иванова А.А.</t>
    </r>
  </si>
  <si>
    <t>Выполните задание, размещенное в беседе ВК, фото выполненных рабт пришлите в беседу</t>
  </si>
  <si>
    <r>
      <t xml:space="preserve">Английский язык          </t>
    </r>
    <r>
      <rPr>
        <i/>
        <sz val="10"/>
        <rFont val="Arial"/>
      </rPr>
      <t>Атанова И.И.</t>
    </r>
  </si>
  <si>
    <t>Диалог культур. Открываем Италию.</t>
  </si>
  <si>
    <t>Учебник, стр.86-87, упр.2 читать и переводить текст устно</t>
  </si>
  <si>
    <t>Учебник, стр.86-87, упр.1</t>
  </si>
  <si>
    <r>
      <t xml:space="preserve">Английский язык
</t>
    </r>
    <r>
      <rPr>
        <i/>
        <sz val="10"/>
        <rFont val="Arial"/>
      </rPr>
      <t>Софина А.В.</t>
    </r>
  </si>
  <si>
    <r>
      <t xml:space="preserve">ИЗО 
</t>
    </r>
    <r>
      <rPr>
        <i/>
        <sz val="10"/>
        <rFont val="Arial"/>
      </rPr>
      <t>Котрухова О.П.</t>
    </r>
  </si>
  <si>
    <r>
      <t xml:space="preserve">ОБЖ 
</t>
    </r>
    <r>
      <rPr>
        <i/>
        <sz val="10"/>
        <rFont val="Arial"/>
      </rPr>
      <t>Ефремова М.Н.</t>
    </r>
  </si>
  <si>
    <t>Анатомо-физиологические особенности человека в подростковом возрасте.</t>
  </si>
  <si>
    <t>http://tepka.ru/OBZh_7/30.html</t>
  </si>
  <si>
    <t>п7.3 стр182 ответить на вопросы и прислать АСУ РСО или efremovamari2015@yandex.ru</t>
  </si>
  <si>
    <r>
      <t xml:space="preserve">Физкультура 
</t>
    </r>
    <r>
      <rPr>
        <i/>
        <sz val="10"/>
        <rFont val="Arial"/>
      </rPr>
      <t>Абрамов С.А</t>
    </r>
  </si>
  <si>
    <t>Техника безопасности на уроке</t>
  </si>
  <si>
    <t>Отправить на почту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</si>
  <si>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</si>
  <si>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r>
      <t xml:space="preserve">Английский язык       </t>
    </r>
    <r>
      <rPr>
        <i/>
        <sz val="10"/>
        <rFont val="Arial"/>
      </rPr>
      <t>Атанова И.И.</t>
    </r>
  </si>
  <si>
    <t>Учебник (нов.изд), стр.197,199, повторить грамматический материал</t>
  </si>
  <si>
    <t>Учебник,(стар.изд.),раздел 9 урок 3, стр.170 упр.3</t>
  </si>
  <si>
    <t>ЭОР</t>
  </si>
  <si>
    <r>
      <t xml:space="preserve">ВД "Театральный кружок "Тотошка"
</t>
    </r>
    <r>
      <rPr>
        <i/>
        <sz val="10"/>
        <color rgb="FF000000"/>
        <rFont val="Arial"/>
      </rPr>
      <t>Иванова А.А.</t>
    </r>
  </si>
  <si>
    <t>Самостоятельная работа с учебным материалом.</t>
  </si>
  <si>
    <r>
      <t xml:space="preserve">Английский язык
</t>
    </r>
    <r>
      <rPr>
        <i/>
        <sz val="10"/>
        <rFont val="Arial"/>
      </rPr>
      <t>Софина А.В.</t>
    </r>
  </si>
  <si>
    <t>Какие новые чудеса света ты знаешь ?</t>
  </si>
  <si>
    <t>учебник - с 171-172, упр 1</t>
  </si>
  <si>
    <t>рабочая тетрадь (старое издание) - стр. 124, упр. 1 (фотоотчет в ВК или АСУ)</t>
  </si>
  <si>
    <t>Задание в прикрепленном файле в АСУ РСО</t>
  </si>
  <si>
    <t>Самостоятельная работа с учебным материалом . ЭОР</t>
  </si>
  <si>
    <r>
      <t xml:space="preserve">Русский язык
</t>
    </r>
    <r>
      <rPr>
        <i/>
        <sz val="10"/>
        <rFont val="Arial"/>
      </rPr>
      <t>Ильина Л.А.</t>
    </r>
  </si>
  <si>
    <t>Учебник: п.79, повторить морфологический разбор глаголов. Выполнить упр.483.</t>
  </si>
  <si>
    <t>п.79 (повторить), упр.483,  выполнить морфологический  разбор двух глаголов и прислать  на проверку через почту АСУ РСО или ВК</t>
  </si>
  <si>
    <t>Самостоятельная работа с учебным материалом.ЭОР</t>
  </si>
  <si>
    <r>
      <t xml:space="preserve">Физкультура 
</t>
    </r>
    <r>
      <rPr>
        <i/>
        <sz val="10"/>
        <rFont val="Arial"/>
      </rPr>
      <t>Абрамов С.А.</t>
    </r>
  </si>
  <si>
    <t>Бег развитие выносливости.преодоление препятствий</t>
  </si>
  <si>
    <t>Ознокомление с техникой бега</t>
  </si>
  <si>
    <t xml:space="preserve">Свет. Прямолинейное распространение света. Явление отражения, преломления и дисперсии света </t>
  </si>
  <si>
    <r>
      <t xml:space="preserve">ВД Строевая патриотическая песня 
</t>
    </r>
    <r>
      <rPr>
        <i/>
        <sz val="10"/>
        <color rgb="FF000000"/>
        <rFont val="Arial"/>
      </rPr>
      <t>Сидорова С.В.</t>
    </r>
  </si>
  <si>
    <t>Разучивание военно-патриотических классов.</t>
  </si>
  <si>
    <r>
      <t xml:space="preserve">ВД "Литературная гостиная "Истоки"
</t>
    </r>
    <r>
      <rPr>
        <i/>
        <sz val="10"/>
        <color rgb="FF000000"/>
        <rFont val="Arial"/>
      </rPr>
      <t>Ильина Л.А.</t>
    </r>
  </si>
  <si>
    <t xml:space="preserve">Выразительное чтение  стихотворений Н.Ф.Пуковской. </t>
  </si>
  <si>
    <t>Прочитать собранный материал (подробности в АСУ РСО)</t>
  </si>
  <si>
    <t>14:40-15:10</t>
  </si>
  <si>
    <r>
      <t xml:space="preserve">ВД "Хореография"
</t>
    </r>
    <r>
      <rPr>
        <i/>
        <sz val="10"/>
        <color rgb="FF000000"/>
        <rFont val="Arial"/>
      </rPr>
      <t>Сидорова С. В.</t>
    </r>
  </si>
  <si>
    <t>Силовая фитнес-тренировка</t>
  </si>
  <si>
    <r>
      <t xml:space="preserve">ВД  "Хореография"
</t>
    </r>
    <r>
      <rPr>
        <i/>
        <sz val="10"/>
        <color rgb="FF000000"/>
        <rFont val="Arial"/>
      </rPr>
      <t>Сидорова С. В.</t>
    </r>
  </si>
  <si>
    <t xml:space="preserve">Танго. Корте. </t>
  </si>
  <si>
    <r>
      <rPr>
        <b/>
        <sz val="10"/>
        <rFont val="Arial"/>
      </rPr>
      <t xml:space="preserve">Модуль "Геометрия"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</si>
  <si>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Повторение. Решение задач.</t>
  </si>
  <si>
    <t>Посмотреть в РЭШ урок 30 по ссылке https://resh.edu.ru/subject/lesson/7313/main/249388/
Выполнить тренировочные задания.</t>
  </si>
  <si>
    <t>Выполнить контрольные задания В1 или В2 к уроку 30 в РЭШ. Прислать скриншот дневника с оценкой.</t>
  </si>
  <si>
    <r>
      <t xml:space="preserve">История 
</t>
    </r>
    <r>
      <rPr>
        <i/>
        <sz val="10"/>
        <rFont val="Arial"/>
      </rPr>
      <t>Шахова И.С.</t>
    </r>
  </si>
  <si>
    <t>Россия в системе международных отношений</t>
  </si>
  <si>
    <t xml:space="preserve">Просмотреть учебный фильм по параграфам  № 21-22. по ссылке.
Заполнить по параграфу таблицу в прикреплённом файле.
https://yandex.ru/video/search?text=россия%20в%20системе%20международных%20отношений%207%20класс%20презентация%20торкунов&amp;path=wizard
</t>
  </si>
  <si>
    <t>Заполнить по параграфу таблицу в прикреплённом файле.
Присылать в формате Документ Microsoft Word  или фото до 4 МБ</t>
  </si>
  <si>
    <r>
      <t xml:space="preserve">Технология 
</t>
    </r>
    <r>
      <rPr>
        <i/>
        <sz val="10"/>
        <rFont val="Arial"/>
      </rPr>
      <t>Барабаш И.Н.</t>
    </r>
  </si>
  <si>
    <t>Выполнение выбранного проекта</t>
  </si>
  <si>
    <t>В учебнике прочитать творческий проект "Подарок своими руками". В РТ написать "Соответствие изделия разработанным требованиям" (см. с. 150). Прислать в ВК.</t>
  </si>
  <si>
    <t>Технология                       Спиридонов О. Л.</t>
  </si>
  <si>
    <t>Этапы выполнения проекта</t>
  </si>
  <si>
    <t>В учебнике прочитать творческий проект "Полезный для дома инструмент- отвёртка". В рабочей тетради начертить Технологическую карту. Изготовления детали "ручка"  (таблица 12) стр.153-155. Прислать в АСУ РСО или на эл. почту.</t>
  </si>
  <si>
    <r>
      <t xml:space="preserve">Технология  
</t>
    </r>
    <r>
      <rPr>
        <i/>
        <sz val="10"/>
        <rFont val="Arial"/>
      </rPr>
      <t>Барабаш И.Н.</t>
    </r>
  </si>
  <si>
    <t>В учебнике прочитать творческий проект "Подарок своими руками". В РТ написать "Экспертная оценка и самооценка", "Источники информации" (см. с. 151). Прислать в ВК.</t>
  </si>
  <si>
    <t>Технология                                     Спиридонов О . Л.</t>
  </si>
  <si>
    <t>В учебнике прочитать творческий проект "Полезный для дома инструмент- отвёртка". В раб. тетради начертить Технологическую карту. Изготовления детали "ручка" (таблица 12) стр153-155. Прислать в АСУ РСО или на эл. почту.</t>
  </si>
  <si>
    <r>
      <t xml:space="preserve">Русский язык 
</t>
    </r>
    <r>
      <rPr>
        <i/>
        <sz val="10"/>
        <rFont val="Arial"/>
      </rPr>
      <t>Ильина.Л.А.</t>
    </r>
  </si>
  <si>
    <t xml:space="preserve">Контрольная работа по теме "Повторение изученного. Фонетика и графика. Лексика и фразеология" </t>
  </si>
  <si>
    <t xml:space="preserve">Выполнить контрольную работу, прикрепленную в файле в АСУ РСО.  Готовое задание прислать в ВК или АСУ РСО </t>
  </si>
  <si>
    <t xml:space="preserve">Готовое задание прислать в ВК или АСУ РСО </t>
  </si>
  <si>
    <r>
      <t xml:space="preserve">История 
</t>
    </r>
    <r>
      <rPr>
        <i/>
        <sz val="10"/>
        <rFont val="Arial"/>
      </rPr>
      <t>Шахова И.С.</t>
    </r>
  </si>
  <si>
    <t>"Под рукой" российского государя: вхождение Украины в состав России</t>
  </si>
  <si>
    <t>Изучить текст параграфа 23. Выполнить одно из 3 заданий по выбору на стр.74. Думаем, сравниваем размышляем</t>
  </si>
  <si>
    <t>Выполнить одно из 3 заданий по выбору на стр.74. Думаем, сравниваем размышляем</t>
  </si>
  <si>
    <r>
      <rPr>
        <b/>
        <sz val="10"/>
        <rFont val="Arial"/>
      </rPr>
      <t xml:space="preserve">Биология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Хмелева В.В.</t>
    </r>
  </si>
  <si>
    <t>по выору учителя дистанционное тестирование на сайте РЕШУ ВПР или  приотсутствии технической возможности выполнение рукописного варанта (подробности выполнения работы в беседе в ВК)</t>
  </si>
  <si>
    <r>
      <t>ВД "Рукодельница"</t>
    </r>
    <r>
      <rPr>
        <sz val="10"/>
        <color rgb="FF000000"/>
        <rFont val="Arial"/>
      </rPr>
      <t xml:space="preserve"> </t>
    </r>
    <r>
      <rPr>
        <i/>
        <sz val="10"/>
        <color rgb="FF000000"/>
        <rFont val="Arial"/>
      </rPr>
      <t>Барабаш И.Н.</t>
    </r>
    <r>
      <rPr>
        <sz val="10"/>
        <color rgb="FF000000"/>
        <rFont val="Arial"/>
      </rPr>
      <t xml:space="preserve">
</t>
    </r>
  </si>
  <si>
    <r>
      <t xml:space="preserve">ВД  "Хореография"
</t>
    </r>
    <r>
      <rPr>
        <i/>
        <sz val="10"/>
        <color rgb="FF000000"/>
        <rFont val="Arial"/>
      </rPr>
      <t>Сидорова С. В.</t>
    </r>
  </si>
  <si>
    <t>Танго.</t>
  </si>
  <si>
    <r>
      <t xml:space="preserve">Выучить танцевальную схему
</t>
    </r>
    <r>
      <rPr>
        <u/>
        <sz val="10"/>
        <color rgb="FF1155CC"/>
        <rFont val="Arial"/>
      </rPr>
      <t>https://www.youtube.com/watch?v=bigtFKVSlNU</t>
    </r>
  </si>
  <si>
    <r>
      <t xml:space="preserve">"Азбука вязания" 
</t>
    </r>
    <r>
      <rPr>
        <i/>
        <sz val="10"/>
        <color rgb="FF000000"/>
        <rFont val="Arial"/>
      </rPr>
      <t>Барабаш И.Н.</t>
    </r>
    <r>
      <rPr>
        <sz val="10"/>
        <color rgb="FF000000"/>
        <rFont val="Arial"/>
      </rPr>
      <t xml:space="preserve">
</t>
    </r>
  </si>
  <si>
    <t>Окончательная отделка и ВТО</t>
  </si>
  <si>
    <t>https://www.youtube.com/watch?v=161PxkFWYKQ</t>
  </si>
  <si>
    <r>
      <t xml:space="preserve">ВД  "Хореография"
</t>
    </r>
    <r>
      <rPr>
        <i/>
        <sz val="10"/>
        <color rgb="FF000000"/>
        <rFont val="Arial"/>
      </rPr>
      <t>Сидорова С. В.</t>
    </r>
  </si>
  <si>
    <t>https://www.youtube.com/watch?v=bigtFKVSlNU</t>
  </si>
  <si>
    <r>
      <t xml:space="preserve">Физика                       </t>
    </r>
    <r>
      <rPr>
        <i/>
        <sz val="10"/>
        <rFont val="Arial"/>
      </rPr>
      <t xml:space="preserve">  Мастерова М.В. </t>
    </r>
    <r>
      <rPr>
        <sz val="10"/>
        <color rgb="FF000000"/>
        <rFont val="Arial"/>
      </rPr>
      <t xml:space="preserve">            </t>
    </r>
  </si>
  <si>
    <t>Совершенствование навыков решения задач за курс 7 класса</t>
  </si>
  <si>
    <t>решаем задачи на повторение</t>
  </si>
  <si>
    <t>повторить все формулы, изученные в  течении года</t>
  </si>
  <si>
    <r>
      <t xml:space="preserve">Русский язык 
</t>
    </r>
    <r>
      <rPr>
        <i/>
        <sz val="10"/>
        <rFont val="Arial"/>
      </rPr>
      <t>Ильина.Л.А.</t>
    </r>
  </si>
  <si>
    <t>Работа над ошибками, допущенными в контрольной работе.</t>
  </si>
  <si>
    <t>Посмотреть видеоурок по ссылке. Повторить п.78,79.</t>
  </si>
  <si>
    <t>Выполнить задание, прикреплённое в АСУ РСО (для тех, кто не справился с к.р.)</t>
  </si>
  <si>
    <t>География             Шарафутдинова З. Г.</t>
  </si>
  <si>
    <t>Регионы Азии: Южная и Юго-Восточная Азия</t>
  </si>
  <si>
    <t>Прочитать п. 57. Составить характеристику одной из стран Азии по плану стр 285-286</t>
  </si>
  <si>
    <t>П. 57. Работу прислать на почту АСУ РСО, ВК</t>
  </si>
  <si>
    <r>
      <t xml:space="preserve">Обществознание                   </t>
    </r>
    <r>
      <rPr>
        <i/>
        <sz val="10"/>
        <rFont val="Arial"/>
      </rPr>
      <t xml:space="preserve"> Шахова И.С.   </t>
    </r>
  </si>
  <si>
    <t>Практикум</t>
  </si>
  <si>
    <t>Выполнить тест по ссылке 
Прислать  Скриншот в формате  Adobe Acrobat Document (.pdf ) итогов тестирования с названием теста и результатом тестирования</t>
  </si>
  <si>
    <t>Прислать  Скриншот в формате  Adobe Acrobat Document (.pdf ) итогов тестирования с названием теста и результатом тестирования</t>
  </si>
  <si>
    <r>
      <rPr>
        <b/>
        <sz val="10"/>
        <rFont val="Arial"/>
      </rPr>
      <t xml:space="preserve">Модуль "Алгебра"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</si>
  <si>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 xml:space="preserve">Решение задач с помощью систем уравнений. </t>
  </si>
  <si>
    <t>Выполнить самостоятельную работу по тексту в прикрепленном файле в АСУ РСО. Решение прислать в ВК или АСУ РСО.</t>
  </si>
  <si>
    <t>п.45 прочитать, записать алгоритм решения задач в справочник</t>
  </si>
  <si>
    <r>
      <t xml:space="preserve">ИЗО                                                   </t>
    </r>
    <r>
      <rPr>
        <i/>
        <sz val="10"/>
        <rFont val="Arial"/>
      </rPr>
      <t>Котрухова О.П</t>
    </r>
  </si>
  <si>
    <t xml:space="preserve">Мода, культура и ты. Мой костюм - мой облик. </t>
  </si>
  <si>
    <r>
      <t xml:space="preserve">ВД "История погран.войск" 
</t>
    </r>
    <r>
      <rPr>
        <i/>
        <sz val="10"/>
        <color rgb="FF000000"/>
        <rFont val="Arial"/>
      </rPr>
      <t>Павлов А.А.</t>
    </r>
  </si>
  <si>
    <r>
      <t xml:space="preserve">ВД "Строевая\огневая подготовка"
</t>
    </r>
    <r>
      <rPr>
        <i/>
        <sz val="10"/>
        <color rgb="FF000000"/>
        <rFont val="Arial"/>
      </rPr>
      <t>Павлов А.А.</t>
    </r>
  </si>
  <si>
    <r>
      <t xml:space="preserve">ВД "Фейерверк опытов"    
</t>
    </r>
    <r>
      <rPr>
        <i/>
        <sz val="10"/>
        <color rgb="FF000000"/>
        <rFont val="Arial"/>
      </rPr>
      <t xml:space="preserve">Мастерова М.В.             </t>
    </r>
    <r>
      <rPr>
        <sz val="10"/>
        <color rgb="FF000000"/>
        <rFont val="Arial"/>
      </rPr>
      <t xml:space="preserve">       </t>
    </r>
  </si>
  <si>
    <t>Понятие о звуковой волне. Источник звука. Свойства звука.</t>
  </si>
  <si>
    <r>
      <t xml:space="preserve">"Азбука вязания" 
</t>
    </r>
    <r>
      <rPr>
        <i/>
        <sz val="10"/>
        <color rgb="FF000000"/>
        <rFont val="Arial"/>
      </rPr>
      <t>Барабаш И.Н.</t>
    </r>
    <r>
      <rPr>
        <sz val="10"/>
        <color rgb="FF000000"/>
        <rFont val="Arial"/>
      </rPr>
      <t xml:space="preserve">
</t>
    </r>
  </si>
  <si>
    <t>Итоговое занятие обучающихся</t>
  </si>
  <si>
    <r>
      <rPr>
        <b/>
        <sz val="10"/>
        <rFont val="Arial"/>
      </rPr>
      <t xml:space="preserve">Модуль "Геометрия"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</si>
  <si>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Повторение. Решение задач</t>
  </si>
  <si>
    <r>
      <t xml:space="preserve">Посмотреть в РЭШ урок 31 по ссылке </t>
    </r>
    <r>
      <rPr>
        <u/>
        <sz val="10"/>
        <color rgb="FF1155CC"/>
        <rFont val="Arial"/>
      </rPr>
      <t>https://resh.edu.ru/subject/lesson/7314/main/249422/.</t>
    </r>
    <r>
      <rPr>
        <sz val="10"/>
        <color rgb="FF000000"/>
        <rFont val="Arial"/>
      </rPr>
      <t xml:space="preserve"> Выполнить тренировочные задания, контрольные задания В1 или В2. Скриншот дневника прислать в ВК или АСУ РСО.
В случае отсутствия связи решить из учебника № 96, № 107, № 117, № 138. Решение прислать в ВК.</t>
    </r>
  </si>
  <si>
    <t>подготовиться к итоговой работе (повторить главы1 -4)</t>
  </si>
  <si>
    <r>
      <t xml:space="preserve">Физкультура
</t>
    </r>
    <r>
      <rPr>
        <i/>
        <sz val="10"/>
        <rFont val="Arial"/>
      </rPr>
      <t>Абрамов С.А.</t>
    </r>
  </si>
  <si>
    <t>Высокий старт.встречная эстафета</t>
  </si>
  <si>
    <t>Техника передачи эстафеты</t>
  </si>
  <si>
    <r>
      <t xml:space="preserve">Литература
</t>
    </r>
    <r>
      <rPr>
        <i/>
        <sz val="10"/>
        <rFont val="Arial"/>
      </rPr>
      <t>Ильина Л.А.</t>
    </r>
  </si>
  <si>
    <t>Расул Гамзатов. Стихотворения "Опять за спиною родная земля...", "Я вновь пришёл сюда и сам не верю.." Возвращение к истокам, основам жизни</t>
  </si>
  <si>
    <r>
      <t xml:space="preserve">Музыка
</t>
    </r>
    <r>
      <rPr>
        <i/>
        <sz val="10"/>
        <rFont val="Arial"/>
      </rPr>
      <t>Сидорова С.В.</t>
    </r>
  </si>
  <si>
    <t>Международные хиты</t>
  </si>
  <si>
    <r>
      <t>Посмотреть видеоурок. Ответить письменно на вопросы, прикреплённые в АСУ РСО. Прислать ответы в Вк или на почту.</t>
    </r>
    <r>
      <rPr>
        <sz val="10"/>
        <color rgb="FF000000"/>
        <rFont val="Arial"/>
      </rPr>
      <t xml:space="preserve">
</t>
    </r>
    <r>
      <rPr>
        <u/>
        <sz val="10"/>
        <color rgb="FF1155CC"/>
        <rFont val="Arial"/>
      </rPr>
      <t>https://yandex.ru/video/preview/?filmId=13039041597151042381&amp;text=международные%20хиты%20урок%20музыки%207%20класс&amp;path=wizard&amp;parent-reqid=1589367184081858-1318893176926926411100303-prestable-app-host-sas-web-yp-174&amp;redircnt=1589367193.1</t>
    </r>
  </si>
  <si>
    <r>
      <t xml:space="preserve">Английский язык             </t>
    </r>
    <r>
      <rPr>
        <i/>
        <sz val="10"/>
        <rFont val="Arial"/>
      </rPr>
      <t>Атанова И.И.</t>
    </r>
  </si>
  <si>
    <t>Какие новые чудеса света ты знаешь?</t>
  </si>
  <si>
    <t>https://www.youtube.com/watch?v=Z0C9LLRnk0M посмотреть видео по ссылке</t>
  </si>
  <si>
    <t xml:space="preserve">Учебник (стар.изд) раздел 9, урок 4, стр. 172, упр. 2, выразить собственное мнение, используя опоры для построения высказывания </t>
  </si>
  <si>
    <r>
      <t xml:space="preserve">Английский язык
</t>
    </r>
    <r>
      <rPr>
        <i/>
        <sz val="10"/>
        <rFont val="Arial"/>
      </rPr>
      <t>Софина А.В.</t>
    </r>
  </si>
  <si>
    <t>Ты ходишь в музеи?</t>
  </si>
  <si>
    <t>учебник - с 173-174, упр 1- 2), 3) (устно)</t>
  </si>
  <si>
    <t>рабочая тетрадь (старое издание)- стр. 140 (раздел "All about me"), упр. 12 (написать о своем родном городе)</t>
  </si>
  <si>
    <r>
      <t xml:space="preserve">ОБЖ 
</t>
    </r>
    <r>
      <rPr>
        <i/>
        <sz val="10"/>
        <rFont val="Arial"/>
      </rPr>
      <t>Ефремова М.Н.</t>
    </r>
  </si>
  <si>
    <t>Общие правила оказания первой помощи.</t>
  </si>
  <si>
    <r>
      <rPr>
        <u/>
        <sz val="10"/>
        <color rgb="FF1155CC"/>
        <rFont val="Arial"/>
      </rPr>
      <t>Прочитать по ссылке параграф 8.1 и ответить на вопросы</t>
    </r>
    <r>
      <rPr>
        <sz val="10"/>
        <color rgb="FF000000"/>
        <rFont val="Arial"/>
      </rPr>
      <t xml:space="preserve"> </t>
    </r>
  </si>
  <si>
    <t>прислать в АСУ РСО</t>
  </si>
  <si>
    <r>
      <t xml:space="preserve">История 
</t>
    </r>
    <r>
      <rPr>
        <i/>
        <sz val="10"/>
        <rFont val="Arial"/>
      </rPr>
      <t>Шахова И.С.</t>
    </r>
  </si>
  <si>
    <t>Русская правосланая церковь в 17 веке. Реформа патриарха Никона и  раскол.</t>
  </si>
  <si>
    <t>Посмотреть учебный фильм по ссылке. Устно ответить на вопросы в конце параграфа - для работы с текстом параграфа. https://videouroki.net/blog/vidieourok-po-istorii-russkaia-pravoslavnaia-tsierkov-v-xvii-viekie-rieforma-patriarkha-nikona-i-ras.html</t>
  </si>
  <si>
    <r>
      <t xml:space="preserve">Выполнить тест по ссылке
Прислать  Скриншот в формате  Adobe Acrobat Document (.pdf ) итогов тестирования с названием теста и результатом тестирования </t>
    </r>
    <r>
      <rPr>
        <u/>
        <sz val="10"/>
        <color rgb="FF1155CC"/>
        <rFont val="Arial"/>
      </rPr>
      <t>https://onlinetestpad.com/ru/testview/263-raskol-cerkvi</t>
    </r>
  </si>
  <si>
    <t>Расписание занятий 7Б класса</t>
  </si>
  <si>
    <t>ПРЕДМЕТ</t>
  </si>
  <si>
    <r>
      <rPr>
        <b/>
        <sz val="10"/>
        <rFont val="Arial"/>
      </rPr>
      <t>География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Шарафутдинова З.Г.</t>
    </r>
  </si>
  <si>
    <t>Обобщающее повторение темы"Евразия"</t>
  </si>
  <si>
    <t>Выполнить итоговые задания по теме раздела в учебнике стр 247-248</t>
  </si>
  <si>
    <r>
      <rPr>
        <b/>
        <sz val="10"/>
        <rFont val="Arial"/>
      </rPr>
      <t>Литература</t>
    </r>
    <r>
      <rPr>
        <sz val="10"/>
        <color rgb="FF000000"/>
        <rFont val="Arial"/>
      </rPr>
      <t xml:space="preserve">. 
</t>
    </r>
    <r>
      <rPr>
        <i/>
        <sz val="10"/>
        <rFont val="Arial"/>
      </rPr>
      <t>Ильина Л.А.</t>
    </r>
  </si>
  <si>
    <r>
      <rPr>
        <b/>
        <sz val="10"/>
        <rFont val="Arial"/>
      </rPr>
      <t>Модуль "Геометрия"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</si>
  <si>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 xml:space="preserve">Анализ контрольной работы № 5. </t>
  </si>
  <si>
    <r>
      <rPr>
        <b/>
        <sz val="10"/>
        <rFont val="Arial"/>
      </rPr>
      <t xml:space="preserve">Модуль "Алгебра"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 </t>
    </r>
  </si>
  <si>
    <r>
      <t xml:space="preserve">Английский язык
</t>
    </r>
    <r>
      <rPr>
        <i/>
        <sz val="10"/>
        <rFont val="Arial"/>
      </rPr>
      <t>Софина А.В.</t>
    </r>
  </si>
  <si>
    <t>Самостоятельная работа сучебным материалом</t>
  </si>
  <si>
    <r>
      <rPr>
        <b/>
        <sz val="10"/>
        <rFont val="Arial"/>
      </rPr>
      <t>Немецкий 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Кузьмина Т.В.</t>
    </r>
  </si>
  <si>
    <t>Разное отношение к спорту</t>
  </si>
  <si>
    <t>https://www.youtube.com/watch?time_continue=7&amp;v=Z-B0GmUstIc&amp;feature=emb_logo</t>
  </si>
  <si>
    <t>повторить лексику по теме; стр.167 упр.5</t>
  </si>
  <si>
    <r>
      <rPr>
        <b/>
        <sz val="10"/>
        <rFont val="Arial"/>
      </rPr>
      <t xml:space="preserve">Физкультура
</t>
    </r>
    <r>
      <rPr>
        <i/>
        <sz val="10"/>
        <rFont val="Arial"/>
      </rPr>
      <t>Абрамов С.А.</t>
    </r>
  </si>
  <si>
    <t>Бег с высокого старта.</t>
  </si>
  <si>
    <t>Ознакомится с техникой  бега</t>
  </si>
  <si>
    <r>
      <t xml:space="preserve">Обществознание   </t>
    </r>
    <r>
      <rPr>
        <i/>
        <sz val="10"/>
        <rFont val="Arial"/>
      </rPr>
      <t>Шахова И.С.</t>
    </r>
  </si>
  <si>
    <t>Переписать в тетрадь текст статьи о войне 1812 года. По тексту Парад 7 ноября 1941 года составить конспект  в тетради(объем 1 страница)</t>
  </si>
  <si>
    <r>
      <t xml:space="preserve">ВД "История Самарского края" 
</t>
    </r>
    <r>
      <rPr>
        <i/>
        <sz val="10"/>
        <color rgb="FF000000"/>
        <rFont val="Arial"/>
      </rPr>
      <t>Шахова И.С.</t>
    </r>
  </si>
  <si>
    <r>
      <t xml:space="preserve">ВД "Функциональная  грамотность"                               </t>
    </r>
    <r>
      <rPr>
        <i/>
        <sz val="10"/>
        <color rgb="FF000000"/>
        <rFont val="Arial"/>
      </rPr>
      <t>Мастерова М.В.</t>
    </r>
  </si>
  <si>
    <r>
      <rPr>
        <b/>
        <sz val="10"/>
        <rFont val="Arial"/>
      </rPr>
      <t xml:space="preserve">Биология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Хмелева В.В.</t>
    </r>
  </si>
  <si>
    <t>С помощью ЭОР.</t>
  </si>
  <si>
    <r>
      <t xml:space="preserve">Русский язык.
</t>
    </r>
    <r>
      <rPr>
        <i/>
        <sz val="10"/>
        <rFont val="Arial"/>
      </rPr>
      <t>Ильина.Л.А.</t>
    </r>
  </si>
  <si>
    <r>
      <t xml:space="preserve">ОБЖ
</t>
    </r>
    <r>
      <rPr>
        <i/>
        <sz val="10"/>
        <rFont val="Arial"/>
      </rPr>
      <t>Ефремова М.Н.</t>
    </r>
  </si>
  <si>
    <t>Анатомо-физиологические особенности человека в подростковом возрасте</t>
  </si>
  <si>
    <t>п.7.3 стр 182 ответить на вопросы и прислать в АСУ РСО или earemovamari2015@yandex.ru</t>
  </si>
  <si>
    <r>
      <t xml:space="preserve">Английский язык
</t>
    </r>
    <r>
      <rPr>
        <i/>
        <sz val="10"/>
        <rFont val="Arial"/>
      </rPr>
      <t>Софина А.В.</t>
    </r>
  </si>
  <si>
    <r>
      <t xml:space="preserve">Немецкий  язык
</t>
    </r>
    <r>
      <rPr>
        <i/>
        <sz val="10"/>
        <rFont val="Arial"/>
      </rPr>
      <t>Кузьмина Т.В.</t>
    </r>
  </si>
  <si>
    <t>Предлоги дательного и винительного падежа Двойное управление предлогов</t>
  </si>
  <si>
    <t>стр.170 упр.9</t>
  </si>
  <si>
    <t xml:space="preserve">Самостоятельная работа с учебным материалом
 </t>
  </si>
  <si>
    <r>
      <rPr>
        <b/>
        <sz val="10"/>
        <rFont val="Arial"/>
      </rPr>
      <t xml:space="preserve">Модуль "Алгебра"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 </t>
    </r>
  </si>
  <si>
    <r>
      <t xml:space="preserve">Физика                            </t>
    </r>
    <r>
      <rPr>
        <i/>
        <sz val="10"/>
        <rFont val="Arial"/>
      </rPr>
      <t>Мастерова М.В.</t>
    </r>
  </si>
  <si>
    <r>
      <t xml:space="preserve">ВД "РДШ" 
</t>
    </r>
    <r>
      <rPr>
        <i/>
        <sz val="10"/>
        <color rgb="FF000000"/>
        <rFont val="Arial"/>
      </rPr>
      <t>Софина А.В.</t>
    </r>
  </si>
  <si>
    <r>
      <t xml:space="preserve">ВД "Литературная гостиная "Истоки"
</t>
    </r>
    <r>
      <rPr>
        <i/>
        <sz val="10"/>
        <color rgb="FF000000"/>
        <rFont val="Arial"/>
      </rPr>
      <t>Ильина Л.А.</t>
    </r>
  </si>
  <si>
    <r>
      <t xml:space="preserve">ВД "Фейерверк опытов"    
</t>
    </r>
    <r>
      <rPr>
        <i/>
        <sz val="10"/>
        <color rgb="FF000000"/>
        <rFont val="Arial"/>
      </rPr>
      <t xml:space="preserve">Мастерова М.В. </t>
    </r>
    <r>
      <rPr>
        <sz val="10"/>
        <color rgb="FF000000"/>
        <rFont val="Arial"/>
      </rPr>
      <t xml:space="preserve">       </t>
    </r>
  </si>
  <si>
    <t xml:space="preserve">Понятие о звуковой волне. Источник звука. Свойства звука. </t>
  </si>
  <si>
    <r>
      <t xml:space="preserve">Технология  
</t>
    </r>
    <r>
      <rPr>
        <i/>
        <sz val="10"/>
        <rFont val="Arial"/>
      </rPr>
      <t>Барабаш И.Н.</t>
    </r>
  </si>
  <si>
    <t>Технология 
Спиридонов О. Л.</t>
  </si>
  <si>
    <t>В учебнике прочитать творческий проект "Полезный для дома инструмент- отвёртка". В рабочей тетради начертить Технологическую карту. Изготовление детали "ручка" (таблица 12) стр 153-155. Прислать в АСУ РСО или на эл. почту.</t>
  </si>
  <si>
    <r>
      <t xml:space="preserve">Технология 
</t>
    </r>
    <r>
      <rPr>
        <i/>
        <sz val="10"/>
        <rFont val="Arial"/>
      </rPr>
      <t>Барабаш И.Н.</t>
    </r>
  </si>
  <si>
    <t>Технология        Спиридонов О. Л.</t>
  </si>
  <si>
    <t>В учебнике прочитать творческий проект "Полезный для дома инструмент- отвёртка". В рабочей тетради начертить Технологическую карту. Изготовления детали "ручка" стр 153-155. Прислать в АСУ РСО или на эл. почту.</t>
  </si>
  <si>
    <r>
      <t xml:space="preserve">История 
</t>
    </r>
    <r>
      <rPr>
        <i/>
        <sz val="10"/>
        <rFont val="Arial"/>
      </rPr>
      <t>Шахова И.С.</t>
    </r>
  </si>
  <si>
    <r>
      <t xml:space="preserve">Русский язык.
</t>
    </r>
    <r>
      <rPr>
        <i/>
        <sz val="10"/>
        <rFont val="Arial"/>
      </rPr>
      <t>Ильина.Л.А.</t>
    </r>
  </si>
  <si>
    <r>
      <rPr>
        <b/>
        <sz val="10"/>
        <rFont val="Arial"/>
      </rPr>
      <t>Модуль "Геометрия"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</si>
  <si>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r>
      <t xml:space="preserve">История 
</t>
    </r>
    <r>
      <rPr>
        <i/>
        <sz val="10"/>
        <rFont val="Arial"/>
      </rPr>
      <t>Шахова И.С.</t>
    </r>
  </si>
  <si>
    <r>
      <rPr>
        <b/>
        <sz val="10"/>
        <rFont val="Arial"/>
      </rPr>
      <t xml:space="preserve">Биология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Хмелева В.В.</t>
    </r>
  </si>
  <si>
    <r>
      <t>География</t>
    </r>
    <r>
      <rPr>
        <i/>
        <sz val="10"/>
        <rFont val="Arial"/>
      </rPr>
      <t xml:space="preserve">               Шарафутдинова З. Г.</t>
    </r>
  </si>
  <si>
    <t>Природа и человек</t>
  </si>
  <si>
    <t>Прочитать п.58 стр 250-252. Работа с картой</t>
  </si>
  <si>
    <r>
      <t xml:space="preserve">Физика                                   </t>
    </r>
    <r>
      <rPr>
        <i/>
        <sz val="10"/>
        <rFont val="Arial"/>
      </rPr>
      <t>Мастерова М.В.</t>
    </r>
  </si>
  <si>
    <r>
      <t xml:space="preserve">Обществознание   </t>
    </r>
    <r>
      <rPr>
        <i/>
        <sz val="10"/>
        <rFont val="Arial"/>
      </rPr>
      <t>Шахова И.С.</t>
    </r>
  </si>
  <si>
    <r>
      <t xml:space="preserve">ИЗО                                                   </t>
    </r>
    <r>
      <rPr>
        <i/>
        <sz val="10"/>
        <rFont val="Arial"/>
      </rPr>
      <t>Котрухова О.П</t>
    </r>
  </si>
  <si>
    <r>
      <t xml:space="preserve">Русский язык.
</t>
    </r>
    <r>
      <rPr>
        <i/>
        <sz val="10"/>
        <rFont val="Arial"/>
      </rPr>
      <t>Ильина.Л.А.</t>
    </r>
    <r>
      <rPr>
        <sz val="10"/>
        <color rgb="FF000000"/>
        <rFont val="Arial"/>
      </rPr>
      <t xml:space="preserve">   </t>
    </r>
  </si>
  <si>
    <t>Посмотреть видеоурок по ссылке https://www.youtube.com/watch?v=EzzkguNkqjc&amp;feature=emb_logo.. Повторить п.78,79.</t>
  </si>
  <si>
    <r>
      <rPr>
        <b/>
        <sz val="10"/>
        <rFont val="Arial"/>
      </rPr>
      <t xml:space="preserve">Модуль "Алгебра"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 </t>
    </r>
  </si>
  <si>
    <r>
      <t xml:space="preserve">ВД "РДШ" 
</t>
    </r>
    <r>
      <rPr>
        <i/>
        <sz val="10"/>
        <color rgb="FF000000"/>
        <rFont val="Arial"/>
      </rPr>
      <t>Софина А.В.</t>
    </r>
  </si>
  <si>
    <r>
      <t xml:space="preserve">ВД "Фейерверк опытов"                 </t>
    </r>
    <r>
      <rPr>
        <sz val="10"/>
        <color rgb="FF000000"/>
        <rFont val="Arial"/>
      </rPr>
      <t xml:space="preserve"> </t>
    </r>
    <r>
      <rPr>
        <i/>
        <sz val="10"/>
        <color rgb="FF000000"/>
        <rFont val="Arial"/>
      </rPr>
      <t xml:space="preserve"> Мастерова М.В.</t>
    </r>
  </si>
  <si>
    <t>Источники звука. Распространение звука</t>
  </si>
  <si>
    <r>
      <t xml:space="preserve">Физкультура
 </t>
    </r>
    <r>
      <rPr>
        <i/>
        <sz val="10"/>
        <rFont val="Arial"/>
      </rPr>
      <t>Абрамов С.А.</t>
    </r>
  </si>
  <si>
    <r>
      <t xml:space="preserve">Физкультура 
</t>
    </r>
    <r>
      <rPr>
        <i/>
        <sz val="10"/>
        <rFont val="Arial"/>
      </rPr>
      <t>Абрамов С.А.</t>
    </r>
  </si>
  <si>
    <r>
      <t xml:space="preserve">Литература
</t>
    </r>
    <r>
      <rPr>
        <i/>
        <sz val="10"/>
        <rFont val="Arial"/>
      </rPr>
      <t>Ильина.Л.А.</t>
    </r>
  </si>
  <si>
    <r>
      <t xml:space="preserve">Музыка
</t>
    </r>
    <r>
      <rPr>
        <i/>
        <sz val="10"/>
        <rFont val="Arial"/>
      </rPr>
      <t>Сидорова С. В.</t>
    </r>
  </si>
  <si>
    <r>
      <t xml:space="preserve">Посмотреть видеоурок. Ответить письменно на вопросы, прикреплённые в АСУ РСО. Прислать ответы в Вк или на почту.
</t>
    </r>
    <r>
      <rPr>
        <u/>
        <sz val="10"/>
        <color rgb="FF1155CC"/>
        <rFont val="Arial"/>
      </rPr>
      <t>https://yandex.ru/video/preview/?filmId=13039041597151042381&amp;text=международные%20хиты%20урок%20музыки%207%20класс&amp;path=wizard&amp;parent-reqid=1589367184081858-1318893176926926411100303-prestable-app-host-sas-web-yp-174&amp;redircnt=1589367193.1</t>
    </r>
  </si>
  <si>
    <r>
      <rPr>
        <b/>
        <sz val="10"/>
        <rFont val="Arial"/>
      </rPr>
      <t>Модуль "Геометрия"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</si>
  <si>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Посммотреть в РЭШ урок 31 по ссылке https://resh.edu.ru/subject/lesson/7314/main/249422/. Выполнить тренировочные задания, контрольные задания В1 или В2. Скриншот дневника прислать в ВК или АСУ РСО.
В случае отсутствия связи решить из учебника № 96, № 107, № 117, № 138. Решение прислать в ВК.</t>
  </si>
  <si>
    <t>подготовиться к итоговой работе (повторить главы 1-4)</t>
  </si>
  <si>
    <r>
      <t xml:space="preserve">ОБЖ
</t>
    </r>
    <r>
      <rPr>
        <i/>
        <sz val="10"/>
        <rFont val="Arial"/>
      </rPr>
      <t>Ефремова М.Н.</t>
    </r>
  </si>
  <si>
    <t>прочитать параграф 8.1 по ссылке и ответить на вопросы</t>
  </si>
  <si>
    <r>
      <t xml:space="preserve">История 
</t>
    </r>
    <r>
      <rPr>
        <i/>
        <sz val="10"/>
        <rFont val="Arial"/>
      </rPr>
      <t>Шахова И.С.</t>
    </r>
  </si>
  <si>
    <r>
      <t xml:space="preserve">Выполнить тест по ссылке
Прислать  Скриншот в формате  Adobe Acrobat Document (.pdf ) итогов тестирования с названием теста и результатом тестирования </t>
    </r>
    <r>
      <rPr>
        <u/>
        <sz val="10"/>
        <color rgb="FF1155CC"/>
        <rFont val="Arial"/>
      </rPr>
      <t>https://onlinetestpad.com/ru/testview/263-raskol-cerkvi</t>
    </r>
  </si>
  <si>
    <r>
      <t xml:space="preserve">ВД "Фейерверк опытов"                 </t>
    </r>
    <r>
      <rPr>
        <sz val="10"/>
        <color rgb="FF000000"/>
        <rFont val="Arial"/>
      </rPr>
      <t xml:space="preserve"> </t>
    </r>
    <r>
      <rPr>
        <i/>
        <sz val="10"/>
        <color rgb="FF000000"/>
        <rFont val="Arial"/>
      </rPr>
      <t xml:space="preserve"> Мастерова М.В.</t>
    </r>
  </si>
  <si>
    <t>Свет. Прямолинейное распространение света. Явление отражения, преломления и дисперсии света</t>
  </si>
  <si>
    <t>Расписание занятий 7В класса</t>
  </si>
  <si>
    <t>ПРЕДМЕТ 
учитель</t>
  </si>
  <si>
    <r>
      <rPr>
        <b/>
        <sz val="10"/>
        <rFont val="Arial"/>
      </rPr>
      <t>Модуль "Геометрия"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Акимова Л.Ф.</t>
    </r>
  </si>
  <si>
    <t>Контрольная работа по теме "Построение треугольников"</t>
  </si>
  <si>
    <t>Учебник №314(в), №315(е),  №356 прислать по почте АСУ РСО</t>
  </si>
  <si>
    <t>Устно ответить на вопросы 1-22 стр.88-89</t>
  </si>
  <si>
    <r>
      <rPr>
        <b/>
        <sz val="10"/>
        <rFont val="Arial"/>
      </rPr>
      <t xml:space="preserve">География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Шарафутдинова З.Г.</t>
    </r>
  </si>
  <si>
    <t>Выполнить итоговые задания по теме раздела стр 247-248 в учебнике. Работа с картой</t>
  </si>
  <si>
    <r>
      <rPr>
        <b/>
        <sz val="10"/>
        <rFont val="Arial"/>
      </rPr>
      <t>Литература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 Л.А.</t>
    </r>
  </si>
  <si>
    <r>
      <rPr>
        <b/>
        <sz val="10"/>
        <rFont val="Arial"/>
      </rPr>
      <t>Биология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Фомина Л.О.</t>
    </r>
  </si>
  <si>
    <t>Многообразие Млекопитающих. Просмотреть видео, выписать представителей отрядов млекопитающих</t>
  </si>
  <si>
    <t>https://www.youtube.com/watch?v=OpgWyevcMr4</t>
  </si>
  <si>
    <r>
      <t xml:space="preserve">Английский язык.
</t>
    </r>
    <r>
      <rPr>
        <i/>
        <sz val="10"/>
        <rFont val="Arial"/>
      </rPr>
      <t>Софина А. В.</t>
    </r>
    <r>
      <rPr>
        <i/>
        <sz val="10"/>
        <rFont val="Arial"/>
      </rPr>
      <t xml:space="preserve"> </t>
    </r>
  </si>
  <si>
    <r>
      <t xml:space="preserve">Английский язык
</t>
    </r>
    <r>
      <rPr>
        <i/>
        <sz val="10"/>
        <rFont val="Arial"/>
      </rPr>
      <t>Софина А.В.</t>
    </r>
  </si>
  <si>
    <t>13:20-13:50</t>
  </si>
  <si>
    <r>
      <t xml:space="preserve">Обществознание         </t>
    </r>
    <r>
      <rPr>
        <i/>
        <sz val="10"/>
        <rFont val="Arial"/>
      </rPr>
      <t xml:space="preserve">Шахова И.С.  </t>
    </r>
  </si>
  <si>
    <t xml:space="preserve">конспект </t>
  </si>
  <si>
    <t>14:00-14:30</t>
  </si>
  <si>
    <r>
      <rPr>
        <b/>
        <sz val="10"/>
        <color rgb="FF9900FF"/>
        <rFont val="Arial"/>
      </rPr>
      <t>ВД"Фейерверк опытов"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Мастерова М.В</t>
    </r>
    <r>
      <rPr>
        <sz val="10"/>
        <color rgb="FF000000"/>
        <rFont val="Arial"/>
      </rPr>
      <t>.</t>
    </r>
  </si>
  <si>
    <t xml:space="preserve">Занимательные задачи о работе </t>
  </si>
  <si>
    <r>
      <rPr>
        <b/>
        <sz val="10"/>
        <color rgb="FF9900FF"/>
        <rFont val="Arial"/>
      </rPr>
      <t xml:space="preserve">ВД""РДШ" </t>
    </r>
    <r>
      <rPr>
        <b/>
        <sz val="10"/>
        <color rgb="FF9900FF"/>
        <rFont val="Arial"/>
      </rPr>
      <t xml:space="preserve">
</t>
    </r>
    <r>
      <rPr>
        <sz val="10"/>
        <color rgb="FF000000"/>
        <rFont val="Arial"/>
      </rPr>
      <t>Ефремова М.Н.</t>
    </r>
  </si>
  <si>
    <t>Онлайн-экскурсия на школьном сайте РДШ</t>
  </si>
  <si>
    <r>
      <t xml:space="preserve">Английский язык
</t>
    </r>
    <r>
      <rPr>
        <i/>
        <sz val="10"/>
        <rFont val="Arial"/>
      </rPr>
      <t>Софина А.В.</t>
    </r>
  </si>
  <si>
    <t>Самостоятельная работа с учебным материалом и с помощью ЭОР</t>
  </si>
  <si>
    <r>
      <t xml:space="preserve">Физика                                   </t>
    </r>
    <r>
      <rPr>
        <i/>
        <sz val="10"/>
        <rFont val="Arial"/>
      </rPr>
      <t xml:space="preserve"> Мастерова М.В.</t>
    </r>
  </si>
  <si>
    <t>Самостоятельная работа с учебным материалом  и с помощью ЭОР</t>
  </si>
  <si>
    <r>
      <rPr>
        <b/>
        <sz val="10"/>
        <rFont val="Arial"/>
      </rPr>
      <t>Модуль "Алгебра"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Акимова Л.Ф.</t>
    </r>
  </si>
  <si>
    <t>Решение задач с помощью систем уравнений.</t>
  </si>
  <si>
    <t>Посмотреть infourok.ru Алгебра. Решение задач с помощью систем уравнений. Решить №1100</t>
  </si>
  <si>
    <t>№1101 по почте АСУ РСО</t>
  </si>
  <si>
    <t xml:space="preserve">ЗАВТРАК 10.40-11.10                                                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</si>
  <si>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Акимова Л.Ф.</t>
    </r>
  </si>
  <si>
    <t>Учебник №1103</t>
  </si>
  <si>
    <t>№1102 прислать по почте АСУ РСО</t>
  </si>
  <si>
    <r>
      <t xml:space="preserve">Русский язык
</t>
    </r>
    <r>
      <rPr>
        <i/>
        <sz val="10"/>
        <rFont val="Arial"/>
      </rPr>
      <t>Ильина.Л.А.</t>
    </r>
  </si>
  <si>
    <r>
      <t xml:space="preserve">ОБЖ 
</t>
    </r>
    <r>
      <rPr>
        <i/>
        <sz val="10"/>
        <rFont val="Arial"/>
      </rPr>
      <t>Ефремова М.Н.</t>
    </r>
  </si>
  <si>
    <t>Общие правила оказания первой помощи</t>
  </si>
  <si>
    <r>
      <t xml:space="preserve">ОБЖ 
</t>
    </r>
    <r>
      <rPr>
        <i/>
        <sz val="10"/>
        <rFont val="Arial"/>
      </rPr>
      <t>Ефремова М.Н.</t>
    </r>
  </si>
  <si>
    <t>Оказание первой помощи при наружном кровотечении</t>
  </si>
  <si>
    <t>посмотреть видео по ссылке и на стр 190 учебника нарисовать способы остановки кровотечения</t>
  </si>
  <si>
    <t xml:space="preserve"> прислать в АСУ РСО</t>
  </si>
  <si>
    <r>
      <t xml:space="preserve">ВД"Функциональная  грамотность"                        </t>
    </r>
    <r>
      <rPr>
        <i/>
        <sz val="10"/>
        <color rgb="FF000000"/>
        <rFont val="Arial"/>
      </rPr>
      <t>Мастерова М.В</t>
    </r>
    <r>
      <rPr>
        <sz val="10"/>
        <color rgb="FF000000"/>
        <rFont val="Arial"/>
      </rPr>
      <t>.</t>
    </r>
  </si>
  <si>
    <r>
      <t xml:space="preserve">ВД"Азбука здоровья" /"РДШ"
</t>
    </r>
    <r>
      <rPr>
        <i/>
        <sz val="10"/>
        <color rgb="FF000000"/>
        <rFont val="Arial"/>
      </rPr>
      <t>Ефремова М.Н.</t>
    </r>
  </si>
  <si>
    <t>Здоровые волосы и кожа.</t>
  </si>
  <si>
    <r>
      <t xml:space="preserve">Биология
</t>
    </r>
    <r>
      <rPr>
        <i/>
        <sz val="10"/>
        <rFont val="Arial"/>
      </rPr>
      <t>Фомина Л.О.</t>
    </r>
  </si>
  <si>
    <t>https://www.youtube.com/watch?v=VktfV7UjqvE</t>
  </si>
  <si>
    <r>
      <rPr>
        <b/>
        <sz val="10"/>
        <rFont val="Arial"/>
      </rPr>
      <t xml:space="preserve">Модуль "Геометрия"
</t>
    </r>
    <r>
      <rPr>
        <i/>
        <sz val="10"/>
        <rFont val="Arial"/>
      </rPr>
      <t>Акимова Л.Ф</t>
    </r>
    <r>
      <rPr>
        <sz val="10"/>
        <color rgb="FF000000"/>
        <rFont val="Arial"/>
      </rPr>
      <t>.</t>
    </r>
  </si>
  <si>
    <t>Анализ контрольной работы</t>
  </si>
  <si>
    <t>Учебник.Ответить на вопросы 11,.20,21,22 Ответы прислать по почте АСУ РСО</t>
  </si>
  <si>
    <t>№315(а,б,в,г) прислать по почте АУС РСО</t>
  </si>
  <si>
    <t xml:space="preserve">Самостоятельная работа с учебным материалом. </t>
  </si>
  <si>
    <r>
      <t xml:space="preserve">Русский язык
</t>
    </r>
    <r>
      <rPr>
        <i/>
        <sz val="10"/>
        <rFont val="Arial"/>
      </rPr>
      <t>Ильина.Л.А.</t>
    </r>
  </si>
  <si>
    <t xml:space="preserve">ЗАВТРАК 10.40-11.10                                                </t>
  </si>
  <si>
    <r>
      <t xml:space="preserve">История  
</t>
    </r>
    <r>
      <rPr>
        <i/>
        <sz val="10"/>
        <rFont val="Arial"/>
      </rPr>
      <t>Шахова И.С.</t>
    </r>
  </si>
  <si>
    <r>
      <t xml:space="preserve">Технология  
</t>
    </r>
    <r>
      <rPr>
        <i/>
        <sz val="10"/>
        <rFont val="Arial"/>
      </rPr>
      <t>Барабаш И.Н.</t>
    </r>
  </si>
  <si>
    <t>Технология                                       Спиридонов О. Л.</t>
  </si>
  <si>
    <t>В учебнике прочитать творческий проект "Полезный для дома инструмент- отвертка". В рабочей тетради начертить Технологическую карту. Изготовления детали "ручка" (таблица12) стр.153-155. Прислать в АСУ РСО или на эл. почту.</t>
  </si>
  <si>
    <r>
      <t xml:space="preserve">Технология  
</t>
    </r>
    <r>
      <rPr>
        <i/>
        <sz val="10"/>
        <rFont val="Arial"/>
      </rPr>
      <t>Барабаш И.Н.</t>
    </r>
  </si>
  <si>
    <t>Технология                                       Спиридонов О. Л.</t>
  </si>
  <si>
    <t>В учебнике прочитать творческий проект "Полезный для дома инструмент- отвертка". В рабочей тетради начертить Технологическую карту. Изготовления детали "ручка" (таблица 12) стр.153-155. Прислать в АСУ РСО или на эл. почту.)</t>
  </si>
  <si>
    <r>
      <t xml:space="preserve">Физкультура
</t>
    </r>
    <r>
      <rPr>
        <i/>
        <sz val="10"/>
        <rFont val="Arial"/>
      </rPr>
      <t>Абрамов С.А.</t>
    </r>
  </si>
  <si>
    <t>Техника высокого старта</t>
  </si>
  <si>
    <t>Составить 8 упражнений для развития прыгучести</t>
  </si>
  <si>
    <t>Написать и выслать на почту</t>
  </si>
  <si>
    <r>
      <t xml:space="preserve">История  
</t>
    </r>
    <r>
      <rPr>
        <i/>
        <sz val="10"/>
        <rFont val="Arial"/>
      </rPr>
      <t>Шахова И.С.</t>
    </r>
  </si>
  <si>
    <r>
      <rPr>
        <b/>
        <sz val="10"/>
        <color rgb="FF9900FF"/>
        <rFont val="Arial"/>
      </rPr>
      <t>ВД"Фейерверк опытов"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Мастерова М.В</t>
    </r>
    <r>
      <rPr>
        <sz val="10"/>
        <color rgb="FF000000"/>
        <rFont val="Arial"/>
      </rPr>
      <t>.</t>
    </r>
  </si>
  <si>
    <r>
      <t xml:space="preserve">Русский язык.
</t>
    </r>
    <r>
      <rPr>
        <i/>
        <sz val="10"/>
        <rFont val="Arial"/>
      </rPr>
      <t>Ильина.Л.А.</t>
    </r>
  </si>
  <si>
    <t>Посмотреть видеоурок по ссылке . Повторить п.78,79.</t>
  </si>
  <si>
    <t>География                           Шарафутдинова З. Г.</t>
  </si>
  <si>
    <r>
      <t xml:space="preserve">ИЗО                                                   </t>
    </r>
    <r>
      <rPr>
        <i/>
        <sz val="10"/>
        <rFont val="Arial"/>
      </rPr>
      <t>Котрухова О.П</t>
    </r>
  </si>
  <si>
    <t xml:space="preserve">ЗАВТРАК 10.40-11.10                                                </t>
  </si>
  <si>
    <t>Самостоятельная работа с учебным материалом и с помощью ЭОР.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</si>
  <si>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Акимова Л.Ф.</t>
    </r>
  </si>
  <si>
    <t>Посмотреть infourok.ru Алгебра. Решение задач с помощью систем уравнений. Учебник №1109</t>
  </si>
  <si>
    <t>№1107,1108 по почте АСУ РСО</t>
  </si>
  <si>
    <r>
      <t xml:space="preserve">Обществознание         </t>
    </r>
    <r>
      <rPr>
        <i/>
        <sz val="10"/>
        <rFont val="Arial"/>
      </rPr>
      <t xml:space="preserve">Шахова И.С.  </t>
    </r>
  </si>
  <si>
    <r>
      <t xml:space="preserve">Физика                     </t>
    </r>
    <r>
      <rPr>
        <i/>
        <sz val="10"/>
        <rFont val="Arial"/>
      </rPr>
      <t xml:space="preserve"> Мастерова М.В.</t>
    </r>
  </si>
  <si>
    <r>
      <t xml:space="preserve">ВД "История Самарского края"
</t>
    </r>
    <r>
      <rPr>
        <sz val="10"/>
        <color rgb="FF000000"/>
        <rFont val="Arial"/>
      </rPr>
      <t>Ефремова М.Н.</t>
    </r>
  </si>
  <si>
    <t>Самарцы на полях сражений Отечественной войны 1812г и Крымской войны 1853-1856 гг</t>
  </si>
  <si>
    <t>посмотреть видео по ссылке, прочитать прикрепленный файлы, выполнить задание и прислать в АСУ РСО</t>
  </si>
  <si>
    <r>
      <t xml:space="preserve">ВД"Фейерверк опытов" </t>
    </r>
    <r>
      <rPr>
        <i/>
        <sz val="10"/>
        <color rgb="FF000000"/>
        <rFont val="Arial"/>
      </rPr>
      <t>Мастерова М.В.</t>
    </r>
  </si>
  <si>
    <r>
      <t xml:space="preserve">ВД "Азбука вязания" </t>
    </r>
    <r>
      <rPr>
        <i/>
        <sz val="10"/>
        <color rgb="FF000000"/>
        <rFont val="Arial"/>
      </rPr>
      <t>Барабаш И.Н.</t>
    </r>
    <r>
      <rPr>
        <sz val="10"/>
        <color rgb="FF000000"/>
        <rFont val="Arial"/>
      </rPr>
      <t xml:space="preserve">
</t>
    </r>
  </si>
  <si>
    <r>
      <t xml:space="preserve">ВД "Азбука здоровья" 
</t>
    </r>
    <r>
      <rPr>
        <i/>
        <sz val="10"/>
        <color rgb="FF000000"/>
        <rFont val="Arial"/>
      </rPr>
      <t>Ефремова М.Н.</t>
    </r>
  </si>
  <si>
    <t>Гигиена помещения</t>
  </si>
  <si>
    <t>посмотреть видео по ссылке</t>
  </si>
  <si>
    <r>
      <t xml:space="preserve">Литература
</t>
    </r>
    <r>
      <rPr>
        <i/>
        <sz val="10"/>
        <rFont val="Arial"/>
      </rPr>
      <t>Ильина Л.А.</t>
    </r>
  </si>
  <si>
    <r>
      <t xml:space="preserve">Музыка
</t>
    </r>
    <r>
      <rPr>
        <i/>
        <sz val="10"/>
        <rFont val="Arial"/>
      </rPr>
      <t>Сидорова С. В.</t>
    </r>
  </si>
  <si>
    <r>
      <t xml:space="preserve">Посмотреть видеоурок. Ответить письменно на вопросы, прикреплённые в АСУ РСО. Прислать ответы в Вк или на почту.
</t>
    </r>
    <r>
      <rPr>
        <u/>
        <sz val="10"/>
        <color rgb="FF1155CC"/>
        <rFont val="Arial"/>
      </rPr>
      <t>https://yandex.ru/video/preview/?filmId=13039041597151042381&amp;text=международные%20хиты%20урок%20музыки%207%20класс&amp;path=wizard&amp;parent-reqid=1589367184081858-1318893176926926411100303-prestable-app-host-sas-web-yp-174&amp;redircnt=1589367193.1</t>
    </r>
  </si>
  <si>
    <r>
      <t xml:space="preserve">Английский язык
</t>
    </r>
    <r>
      <rPr>
        <i/>
        <sz val="10"/>
        <rFont val="Arial"/>
      </rPr>
      <t>Софина А.В.</t>
    </r>
  </si>
  <si>
    <t>«Инфинитив в качестве определения»</t>
  </si>
  <si>
    <t>Рабочая тетрадь (СТАРОЕ ИЗД.)- с 120-121, упр 2</t>
  </si>
  <si>
    <t xml:space="preserve">ЗАВТРАК 10.40-11.10                                                						</t>
  </si>
  <si>
    <r>
      <t xml:space="preserve">Физкультура 
</t>
    </r>
    <r>
      <rPr>
        <i/>
        <sz val="10"/>
        <rFont val="Arial"/>
      </rPr>
      <t>Абрамов С.А.</t>
    </r>
  </si>
  <si>
    <t>Эстафеты с элементами легкой атлетики</t>
  </si>
  <si>
    <t>Ознакомится с техникой передачи эстафетной палочки</t>
  </si>
  <si>
    <r>
      <t xml:space="preserve">ОБЖ 
</t>
    </r>
    <r>
      <rPr>
        <i/>
        <sz val="10"/>
        <rFont val="Arial"/>
      </rPr>
      <t>Ефремова М.Н.</t>
    </r>
  </si>
  <si>
    <t>Оказание первой помощи при ушибах переломах</t>
  </si>
  <si>
    <t>прочитать п 8.3 по ссылке и ответить на вопросы стр 196</t>
  </si>
  <si>
    <r>
      <t xml:space="preserve">История  
</t>
    </r>
    <r>
      <rPr>
        <i/>
        <sz val="10"/>
        <rFont val="Arial"/>
      </rPr>
      <t>Шахова И.С.</t>
    </r>
  </si>
  <si>
    <r>
      <t xml:space="preserve">Выполнить тест по ссылке
Прислать  Скриншот в формате  Adobe Acrobat Document (.pdf ) итогов тестирования с названием теста и результатом тестирования </t>
    </r>
    <r>
      <rPr>
        <u/>
        <sz val="10"/>
        <color rgb="FF1155CC"/>
        <rFont val="Arial"/>
      </rPr>
      <t>https://onlinetestpad.com/ru/testview/263-raskol-cerkvi</t>
    </r>
  </si>
  <si>
    <r>
      <rPr>
        <b/>
        <sz val="10"/>
        <color rgb="FF9900FF"/>
        <rFont val="Arial"/>
      </rPr>
      <t>ВД"Фейерверк опытов"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Мастерова М.В</t>
    </r>
    <r>
      <rPr>
        <sz val="10"/>
        <color rgb="FF000000"/>
        <rFont val="Arial"/>
      </rPr>
      <t>.</t>
    </r>
  </si>
  <si>
    <t>С помощбю ЭОР</t>
  </si>
  <si>
    <r>
      <t xml:space="preserve">ВД "Азбука здоровья" 
</t>
    </r>
    <r>
      <rPr>
        <i/>
        <sz val="10"/>
        <color rgb="FF000000"/>
        <rFont val="Arial"/>
      </rPr>
      <t>Ефремова М.Н.</t>
    </r>
  </si>
  <si>
    <t>"Злые колдуны "Алкоголь" и "Никотин".</t>
  </si>
  <si>
    <t>посмотреть фильм по ссылке</t>
  </si>
  <si>
    <t>Расписание занятий 8А класса</t>
  </si>
  <si>
    <t xml:space="preserve">ПРЕДМЕТ 
учитель </t>
  </si>
  <si>
    <r>
      <rPr>
        <b/>
        <sz val="10"/>
        <rFont val="Arial"/>
      </rPr>
      <t>Модуль "Геометрия"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</si>
  <si>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Свойства вписанного четырехугольника</t>
  </si>
  <si>
    <t>Выполнить самостоятельную работу по тексту в прикрепленном файле в АСУ РСО. Решение прислать в ВК или АСУ РСО</t>
  </si>
  <si>
    <t>Ответить устно на вопросы 21-26 (стр.185 учебника)</t>
  </si>
  <si>
    <r>
      <rPr>
        <b/>
        <sz val="10"/>
        <rFont val="Arial"/>
      </rPr>
      <t xml:space="preserve">ИЗО 
</t>
    </r>
    <r>
      <rPr>
        <i/>
        <sz val="10"/>
        <rFont val="Arial"/>
      </rPr>
      <t>Котрухова О.П.</t>
    </r>
  </si>
  <si>
    <t>Видеосюжет в интервью, репортаже, очерке</t>
  </si>
  <si>
    <r>
      <rPr>
        <b/>
        <i/>
        <sz val="10"/>
        <rFont val="Arial"/>
      </rPr>
      <t xml:space="preserve">Литература
</t>
    </r>
    <r>
      <rPr>
        <i/>
        <sz val="10"/>
        <rFont val="Arial"/>
      </rPr>
      <t>Хатунцева З.В.</t>
    </r>
  </si>
  <si>
    <t>Сочинение «Великая Отечественная война в произведениях писателей</t>
  </si>
  <si>
    <t>Написать сочинение, опираясь на материал, прикрепленный в АСУ РСО</t>
  </si>
  <si>
    <t>Прислать готовые сочинения в ВК или на почту xatuntsewa.z@yandex.ru</t>
  </si>
  <si>
    <t>Синтаксис и культура речи</t>
  </si>
  <si>
    <t>Изучить п.74, выполнить  упр. 440</t>
  </si>
  <si>
    <t xml:space="preserve">Прислать выполненное 
упражнение в ВК </t>
  </si>
  <si>
    <t>СпомощьюЭОР, самостоятельная работа</t>
  </si>
  <si>
    <r>
      <t xml:space="preserve">Химия 
</t>
    </r>
    <r>
      <rPr>
        <i/>
        <sz val="10"/>
        <rFont val="Arial"/>
      </rPr>
      <t>Гилязова Г.Х.</t>
    </r>
  </si>
  <si>
    <t xml:space="preserve">Окислительно-восстановительные реакции </t>
  </si>
  <si>
    <t>пар.57. РЭШ урок №32</t>
  </si>
  <si>
    <t>скрин оценок прислать в ВК</t>
  </si>
  <si>
    <t>С помощью ЭОР. Самостоятельная работа.</t>
  </si>
  <si>
    <r>
      <rPr>
        <b/>
        <sz val="10"/>
        <rFont val="Arial"/>
      </rPr>
      <t>Физкультура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Абрамов С.А.</t>
    </r>
  </si>
  <si>
    <t>2 шага бросок после ведения</t>
  </si>
  <si>
    <t>Ознакомиться с техникой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</si>
  <si>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</si>
  <si>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>Немецкий  язык</t>
    </r>
    <r>
      <rPr>
        <sz val="10"/>
        <color rgb="FF000000"/>
        <rFont val="Arial"/>
      </rPr>
      <t xml:space="preserve">  
</t>
    </r>
    <r>
      <rPr>
        <i/>
        <sz val="10"/>
        <rFont val="Arial"/>
      </rPr>
      <t>Кузьмина Т.В.</t>
    </r>
  </si>
  <si>
    <t>Экскурсия по Кёльну</t>
  </si>
  <si>
    <t>сообщение о Кёльне</t>
  </si>
  <si>
    <t>Сбор и группировка статистических данных</t>
  </si>
  <si>
    <r>
      <t xml:space="preserve">Химия 
</t>
    </r>
    <r>
      <rPr>
        <i/>
        <sz val="10"/>
        <rFont val="Arial"/>
      </rPr>
      <t>Гилязова Г.Х.</t>
    </r>
  </si>
  <si>
    <t xml:space="preserve">Обобщение и повторение темы "Строение атома. Химическая связь. Строение веществ" </t>
  </si>
  <si>
    <t>РЭШ№33(всем обязательно)</t>
  </si>
  <si>
    <t>Скрин оценок выслать в вк</t>
  </si>
  <si>
    <t>14,00-14.30</t>
  </si>
  <si>
    <r>
      <t>История</t>
    </r>
    <r>
      <rPr>
        <i/>
        <sz val="10"/>
        <rFont val="Arial"/>
      </rPr>
      <t xml:space="preserve"> 
Ефремова М.Н.</t>
    </r>
  </si>
  <si>
    <t>Внутренняя политика Павла I</t>
  </si>
  <si>
    <t>Учебник п 24 прочитать, ответить на вопросы</t>
  </si>
  <si>
    <t>стр.62 ответить на вопросы.Ответы прислать по почте АСУ РСо</t>
  </si>
  <si>
    <r>
      <t xml:space="preserve">Русский язык
</t>
    </r>
    <r>
      <rPr>
        <i/>
        <sz val="10"/>
        <rFont val="Arial"/>
      </rPr>
      <t>Хатунцева З.В.</t>
    </r>
  </si>
  <si>
    <t>Повторение по теме «Чужая речь»</t>
  </si>
  <si>
    <t>Выполнить задание, прикрепленное в АСУ РСО</t>
  </si>
  <si>
    <t>Прислать выполненное задание в ВК (по списку)</t>
  </si>
  <si>
    <r>
      <t xml:space="preserve">Физика. 
</t>
    </r>
    <r>
      <rPr>
        <i/>
        <sz val="10"/>
        <rFont val="Arial"/>
      </rPr>
      <t>Морозова Т. Н.</t>
    </r>
  </si>
  <si>
    <t>Изображения, даваемые линзой</t>
  </si>
  <si>
    <t>Самостоятельная работа с учбным материалом</t>
  </si>
  <si>
    <r>
      <t xml:space="preserve">Модуль "Алгебра"
</t>
    </r>
    <r>
      <rPr>
        <i/>
        <sz val="10"/>
        <rFont val="Arial"/>
      </rPr>
      <t>Григорьева Н.Р.</t>
    </r>
  </si>
  <si>
    <t>Стандартный вид числа</t>
  </si>
  <si>
    <t>Повторить п.39 учебника. Выполнить № 1018, 1020, 1022(а). Решение прислать в ВК или АСУ РСО по списку.</t>
  </si>
  <si>
    <t>Ответить устно на контрольные вопросы (с.225 учебника).</t>
  </si>
  <si>
    <t>Самостоятельная работа с учебником.</t>
  </si>
  <si>
    <r>
      <t xml:space="preserve">Биология
</t>
    </r>
    <r>
      <rPr>
        <i/>
        <sz val="10"/>
        <rFont val="Arial"/>
      </rPr>
      <t>Фомина Л.О.</t>
    </r>
  </si>
  <si>
    <t>Повторение основных систем органов человека.</t>
  </si>
  <si>
    <t>Используя текст учебника составить таблицу, отражающую взаимосвязь строения и функций систем органов.</t>
  </si>
  <si>
    <r>
      <rPr>
        <b/>
        <sz val="10"/>
        <rFont val="Arial"/>
      </rPr>
      <t>Физкультура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Абрамов С.А.</t>
    </r>
  </si>
  <si>
    <t>Штрафной бросок.</t>
  </si>
  <si>
    <r>
      <t xml:space="preserve">География
 </t>
    </r>
    <r>
      <rPr>
        <i/>
        <sz val="10"/>
        <rFont val="Arial"/>
      </rPr>
      <t>Фомина Л.О.</t>
    </r>
  </si>
  <si>
    <t>Заповедники России. Просмотр фильма.</t>
  </si>
  <si>
    <t>https://www.youtube.com/watch?v=lSxnilUYH4I</t>
  </si>
  <si>
    <r>
      <t xml:space="preserve">ВД"Функциональная грамотность"
</t>
    </r>
    <r>
      <rPr>
        <i/>
        <sz val="10"/>
        <color rgb="FF000000"/>
        <rFont val="Arial"/>
      </rPr>
      <t>Фомина Л.О.</t>
    </r>
  </si>
  <si>
    <t>Внутренняя среда организма. Кровь. Иммунитет</t>
  </si>
  <si>
    <t>https://www.youtube.com/watch?v=rJvnPBF4TOU</t>
  </si>
  <si>
    <r>
      <t>ВД"История Самарского края"</t>
    </r>
    <r>
      <rPr>
        <i/>
        <sz val="10"/>
        <rFont val="Arial"/>
      </rPr>
      <t xml:space="preserve"> 
</t>
    </r>
    <r>
      <rPr>
        <i/>
        <sz val="10"/>
        <color rgb="FF000000"/>
        <rFont val="Arial"/>
      </rPr>
      <t>Ефремова М.Н.</t>
    </r>
  </si>
  <si>
    <t>Духовная жизнь</t>
  </si>
  <si>
    <t>посмотреть видео по ссылке и изучить прикрепленный файл</t>
  </si>
  <si>
    <t>презентация, кроссворд, тест о Самарском знамени ( на выбор) прислать в АСУ РСО</t>
  </si>
  <si>
    <t>С помощью ЭОР,
самостоятельно</t>
  </si>
  <si>
    <r>
      <t xml:space="preserve">Музыка
</t>
    </r>
    <r>
      <rPr>
        <i/>
        <sz val="10"/>
        <rFont val="Arial"/>
      </rPr>
      <t>Сидорова С.В.</t>
    </r>
  </si>
  <si>
    <t>Музыка в храмовом синтезе искусств.Литературные страницы. Стихи русских поэтов</t>
  </si>
  <si>
    <r>
      <t>Посмотреть видоурок. Ответить письменно на вопросы, прикреплённые в АСУ РСО. Прислать в ВК или на почту в АСУ РСО.</t>
    </r>
    <r>
      <rPr>
        <sz val="10"/>
        <color rgb="FF000000"/>
        <rFont val="Arial"/>
      </rPr>
      <t xml:space="preserve">
</t>
    </r>
    <r>
      <rPr>
        <u/>
        <sz val="10"/>
        <color rgb="FF1155CC"/>
        <rFont val="Arial"/>
      </rPr>
      <t>https://yandex.ru/video/preview/?filmId=2070935906368296602&amp;text=музыка%20в%20храмовом%20синтезе%20искусств%20литературные%20страницы%20стихи%20русских%20поэтов%208%20класс&amp;path=wizard&amp;parent-reqid=1589260734791561-360869092634759462700301-production-app-host-vla-web-yp-181&amp;redircnt=1589260750.1</t>
    </r>
  </si>
  <si>
    <t>Самостоятельная работа с учебными материалами</t>
  </si>
  <si>
    <r>
      <t xml:space="preserve">География
 </t>
    </r>
    <r>
      <rPr>
        <i/>
        <sz val="10"/>
        <rFont val="Arial"/>
      </rPr>
      <t>Фомина Л.О.</t>
    </r>
  </si>
  <si>
    <t>Просмотр фильма. Самарская Лука.</t>
  </si>
  <si>
    <t>https://www.youtube.com/watch?v=6FP3D-WA_iM</t>
  </si>
  <si>
    <t>С помощью ЭОР,
самостоятельная 
работа с учебным 
материалом</t>
  </si>
  <si>
    <r>
      <t xml:space="preserve">Русский язык
</t>
    </r>
    <r>
      <rPr>
        <i/>
        <sz val="10"/>
        <rFont val="Arial"/>
      </rPr>
      <t>Хатунцева З.В.</t>
    </r>
  </si>
  <si>
    <t>Контрольная работа по теме 
«Чужая речь».</t>
  </si>
  <si>
    <t>Выполнить контрольную 
работу, прикрепленную в 
АСУ РСО</t>
  </si>
  <si>
    <t>Прислать выполненную 
контрольную работу в 
ВК или на почту 14.05.2020</t>
  </si>
  <si>
    <r>
      <t xml:space="preserve">Модуль "Геометрия"
</t>
    </r>
    <r>
      <rPr>
        <i/>
        <sz val="10"/>
        <rFont val="Arial"/>
      </rPr>
      <t>Григорьева Н.Р.</t>
    </r>
  </si>
  <si>
    <t>Решение задач по теме "Окружность"</t>
  </si>
  <si>
    <t>Изучить в РЭШ материал к уроку 34 по ссылке https://resh.edu.ru/subject/lesson/2022/main/. Выполнить тренировочные задания.</t>
  </si>
  <si>
    <t>Выполнить контрольные задания В1 или В2 к уроку 34 в РЭШ. Прислать скриншот дневника с оценкой.</t>
  </si>
  <si>
    <r>
      <t xml:space="preserve">Английский язык      </t>
    </r>
    <r>
      <rPr>
        <i/>
        <sz val="10"/>
        <rFont val="Arial"/>
      </rPr>
      <t xml:space="preserve"> Атанова И.И</t>
    </r>
  </si>
  <si>
    <t>Мода важна для тебя ?</t>
  </si>
  <si>
    <t>Учебник (нов.изд.), раздел 6, урок 7, стр.171 упр.1 читать, переводить устно.</t>
  </si>
  <si>
    <t>Учебник (нов.изд.), раздел 6 урок 7, стр172 ответить на вопросы по тексту письменно</t>
  </si>
  <si>
    <r>
      <t xml:space="preserve">Немецкий язык       </t>
    </r>
    <r>
      <rPr>
        <i/>
        <sz val="10"/>
        <rFont val="Arial"/>
      </rPr>
      <t xml:space="preserve"> 
Кузьмина Т.В.</t>
    </r>
  </si>
  <si>
    <t xml:space="preserve">Работа над диалогической речью " В кафе" </t>
  </si>
  <si>
    <t>Учебник стр.196-197  упр.1</t>
  </si>
  <si>
    <t>стр.197 упр.2</t>
  </si>
  <si>
    <r>
      <t xml:space="preserve">Русский язык
</t>
    </r>
    <r>
      <rPr>
        <i/>
        <sz val="10"/>
        <rFont val="Arial"/>
      </rPr>
      <t>Хатунцева З.В.</t>
    </r>
  </si>
  <si>
    <t>Контрольная работа по теме 
«Чужая речь».</t>
  </si>
  <si>
    <t>Выполнить контрольную 
работу, прикрепленную в 
АСУ РСО</t>
  </si>
  <si>
    <t>Прислать выполненную 
контрольную работу в 
ВК или на почту 14.05.2020</t>
  </si>
  <si>
    <r>
      <t xml:space="preserve">Модуль "Алгебра"
</t>
    </r>
    <r>
      <rPr>
        <i/>
        <sz val="10"/>
        <rFont val="Arial"/>
      </rPr>
      <t>Григорьева Н.Р.</t>
    </r>
  </si>
  <si>
    <t>Контрольная работа № 9 по теме "Степень с отрицательным показателем"</t>
  </si>
  <si>
    <t>Выполнить контрольную работу по тексту в прикрепленном файле в АСУ РСО. Решение прислать в ВК или АСУ РСО.</t>
  </si>
  <si>
    <r>
      <t xml:space="preserve">История 
</t>
    </r>
    <r>
      <rPr>
        <i/>
        <sz val="10"/>
        <rFont val="Arial"/>
      </rPr>
      <t>Ефремова М.Н.</t>
    </r>
  </si>
  <si>
    <t>Внешняя политика Павла I</t>
  </si>
  <si>
    <t>п 25, стр 68 ответить на вопросы</t>
  </si>
  <si>
    <r>
      <t xml:space="preserve">ВД"Физика вокруг нас" 
</t>
    </r>
    <r>
      <rPr>
        <i/>
        <sz val="10"/>
        <color rgb="FF000000"/>
        <rFont val="Arial"/>
      </rPr>
      <t>Морозова Т.Н.</t>
    </r>
  </si>
  <si>
    <r>
      <t xml:space="preserve">ВД "Шкатулка здоровья"
</t>
    </r>
    <r>
      <rPr>
        <i/>
        <sz val="10"/>
        <color rgb="FF000000"/>
        <rFont val="Arial"/>
      </rPr>
      <t>Григорьева Н.Р.</t>
    </r>
  </si>
  <si>
    <r>
      <t xml:space="preserve">История 
</t>
    </r>
    <r>
      <rPr>
        <i/>
        <sz val="10"/>
        <rFont val="Arial"/>
      </rPr>
      <t>Ефремова М.Н.</t>
    </r>
  </si>
  <si>
    <t>Общественная мысль, публицистика, литература, пресса</t>
  </si>
  <si>
    <t>посмотреть видеоурок по ссылке, стр76 ответить на вопросы</t>
  </si>
  <si>
    <r>
      <t xml:space="preserve">Русский язык
</t>
    </r>
    <r>
      <rPr>
        <i/>
        <sz val="10"/>
        <rFont val="Arial"/>
      </rPr>
      <t>Хатунцева З.В.</t>
    </r>
  </si>
  <si>
    <t>Синтаксис и морфология</t>
  </si>
  <si>
    <t>Изучить п. 73, выполнить 
упр. 434 (все комментарии 
к упражнению в группе в ВК 
во время урока)</t>
  </si>
  <si>
    <r>
      <t xml:space="preserve">Модуль "Алгебра"
</t>
    </r>
    <r>
      <rPr>
        <i/>
        <sz val="10"/>
        <rFont val="Arial"/>
      </rPr>
      <t>Григорьева Н.Р.</t>
    </r>
  </si>
  <si>
    <t>Анализ контрольной работы. Решение задач.</t>
  </si>
  <si>
    <t>Выполнить работу над ошибками контрольной работы № 9. Решение КР в прикрепленном файле.</t>
  </si>
  <si>
    <r>
      <t xml:space="preserve">Биология
</t>
    </r>
    <r>
      <rPr>
        <i/>
        <sz val="10"/>
        <rFont val="Arial"/>
      </rPr>
      <t>Фомина Л.О.</t>
    </r>
  </si>
  <si>
    <r>
      <t xml:space="preserve">Химия
</t>
    </r>
    <r>
      <rPr>
        <i/>
        <sz val="10"/>
        <rFont val="Arial"/>
      </rPr>
      <t>Гилязова Г.Х.</t>
    </r>
  </si>
  <si>
    <t xml:space="preserve">Котр. работа№4 " Периодический закон . Строение атома. Химическая связь" </t>
  </si>
  <si>
    <t>Выполнить урок №34 в РЭШ (всем обязательно)</t>
  </si>
  <si>
    <t>Выполнить урок №34 в РЭШ (всем обязательно). Скрин оценок отправить в вк</t>
  </si>
  <si>
    <r>
      <t xml:space="preserve">Литература
</t>
    </r>
    <r>
      <rPr>
        <i/>
        <sz val="10"/>
        <rFont val="Arial"/>
      </rPr>
      <t>Хатунцева З.В.</t>
    </r>
  </si>
  <si>
    <t>Русские поэты о Родине, родной 
природе и о себе. Поэты Русского 
Зарубежья об оставленной Родине</t>
  </si>
  <si>
    <t>Подготовить выразительное 
чтение стихотворения 
Н. Рубцова "Привет, 
Россия..."</t>
  </si>
  <si>
    <t>Прислать аудиосообщение с выразительным чтением в ВК или на почту</t>
  </si>
  <si>
    <r>
      <t xml:space="preserve">География
 </t>
    </r>
    <r>
      <rPr>
        <i/>
        <sz val="10"/>
        <rFont val="Arial"/>
      </rPr>
      <t>Фомина Л.О.</t>
    </r>
  </si>
  <si>
    <t>Особо охраняемые территории России.</t>
  </si>
  <si>
    <t>https://www.youtube.com/watch?v=sMArnhtaV8w</t>
  </si>
  <si>
    <r>
      <t xml:space="preserve">ВД "Цифровая гигиена"
</t>
    </r>
    <r>
      <rPr>
        <i/>
        <sz val="10"/>
        <color rgb="FF000000"/>
        <rFont val="Arial"/>
      </rPr>
      <t>Григорьева Н.Р.</t>
    </r>
  </si>
  <si>
    <t>Беспроводная технология связи</t>
  </si>
  <si>
    <t>https://www.youtube.com/watch?time_continue=391&amp;v=VuWUxGsTyKk&amp;feature=emb_logo</t>
  </si>
  <si>
    <r>
      <t xml:space="preserve">Технология 
</t>
    </r>
    <r>
      <rPr>
        <i/>
        <sz val="10"/>
        <rFont val="Arial"/>
      </rPr>
      <t>Барабаш И.Н.</t>
    </r>
  </si>
  <si>
    <t>Учебник технологии, с.145-148. В РТ письменно выполнить задания ЭТАПА II, выделенные курсивом после каждого ШАГА. Прислать в ВК.</t>
  </si>
  <si>
    <r>
      <t xml:space="preserve">Технология                                  </t>
    </r>
    <r>
      <rPr>
        <i/>
        <sz val="10"/>
        <rFont val="Arial"/>
      </rPr>
      <t xml:space="preserve"> </t>
    </r>
    <r>
      <rPr>
        <i/>
        <sz val="10"/>
        <rFont val="Arial"/>
      </rPr>
      <t xml:space="preserve"> Спиридонов О. Л.</t>
    </r>
  </si>
  <si>
    <t>Требования к профессиональной деятельности.</t>
  </si>
  <si>
    <t>Прочитать творческий проект "Мой профессиональный выбор". В рабочей тетради письменно выполнить задания || ЭТАПА (с 5- 9) шаги. Прислать в АСУ РСО или на эл. почту.</t>
  </si>
  <si>
    <r>
      <t xml:space="preserve">Английский язык             </t>
    </r>
    <r>
      <rPr>
        <i/>
        <sz val="10"/>
        <rFont val="Arial"/>
      </rPr>
      <t>Атанова И.И</t>
    </r>
  </si>
  <si>
    <t>Мода важна для тебя?</t>
  </si>
  <si>
    <t>Учебник (новое издание, раздел 6, урок 7, стр.173, упр.2) ответить устно на вопрос</t>
  </si>
  <si>
    <r>
      <t xml:space="preserve">Немецкий  язык  
</t>
    </r>
    <r>
      <rPr>
        <i/>
        <sz val="10"/>
        <rFont val="Arial"/>
      </rPr>
      <t>Кузьмина Т.В.</t>
    </r>
  </si>
  <si>
    <t>учебник стр.197 упр.3</t>
  </si>
  <si>
    <r>
      <t xml:space="preserve">Модуль "Алгебра"
</t>
    </r>
    <r>
      <rPr>
        <i/>
        <sz val="10"/>
        <rFont val="Arial"/>
      </rPr>
      <t>Григорьева Н.Р.</t>
    </r>
  </si>
  <si>
    <r>
      <t xml:space="preserve">Посмотреть видеоурок по ссылке </t>
    </r>
    <r>
      <rPr>
        <u/>
        <sz val="10"/>
        <color rgb="FF1155CC"/>
        <rFont val="Arial"/>
      </rPr>
      <t>https://www.youtube.com/watch?v=Vj3hFaVzLyY&amp;feature=emb_logo.</t>
    </r>
    <r>
      <rPr>
        <sz val="10"/>
        <color rgb="FF000000"/>
        <rFont val="Arial"/>
      </rPr>
      <t xml:space="preserve"> В случае отсутствия связи изучить п.40 учебника.
Выполнить № 1028 (устно), № 1030.</t>
    </r>
  </si>
  <si>
    <t>п.40, № 1032</t>
  </si>
  <si>
    <r>
      <t xml:space="preserve">ОБЖ 
</t>
    </r>
    <r>
      <rPr>
        <i/>
        <sz val="10"/>
        <rFont val="Arial"/>
      </rPr>
      <t>Ефремова М.Н.</t>
    </r>
  </si>
  <si>
    <t>Вредные привычки и их влияние на здоровье.</t>
  </si>
  <si>
    <t>посмотреть видео по ссылке и ответить на вопросы п 7.6</t>
  </si>
  <si>
    <r>
      <t xml:space="preserve">Химия
</t>
    </r>
    <r>
      <rPr>
        <i/>
        <sz val="10"/>
        <rFont val="Arial"/>
      </rPr>
      <t>Гилязова Г.Х.</t>
    </r>
  </si>
  <si>
    <t xml:space="preserve">Закон Авогадро.Молярный объём газов. Относительная плотность газов. </t>
  </si>
  <si>
    <t>пар.38.Решить задачи во вложенном файле. Фото решений прислать в вк.</t>
  </si>
  <si>
    <r>
      <t xml:space="preserve">География
 </t>
    </r>
    <r>
      <rPr>
        <i/>
        <sz val="10"/>
        <rFont val="Arial"/>
      </rPr>
      <t>Фомина Л.О.</t>
    </r>
  </si>
  <si>
    <t>Дикая природа России. Кавказские горы.</t>
  </si>
  <si>
    <t>https://www.youtube.com/watch?v=UqMH7BG-FdE</t>
  </si>
  <si>
    <r>
      <t xml:space="preserve">Музыка
</t>
    </r>
    <r>
      <rPr>
        <i/>
        <sz val="10"/>
        <rFont val="Arial"/>
      </rPr>
      <t>Сидорова С.В.</t>
    </r>
  </si>
  <si>
    <t>Музыка в храмовом синтезе искусств.Литературные страницы. Стихи русских поэтов.</t>
  </si>
  <si>
    <r>
      <t>Посмотреть видеоурок</t>
    </r>
    <r>
      <rPr>
        <sz val="10"/>
        <color rgb="FF000000"/>
        <rFont val="Arial"/>
      </rPr>
      <t xml:space="preserve">
</t>
    </r>
    <r>
      <rPr>
        <u/>
        <sz val="10"/>
        <color rgb="FF1155CC"/>
        <rFont val="Arial"/>
      </rPr>
      <t>https://resh.edu.ru/subject/lesson/3252/main/</t>
    </r>
  </si>
  <si>
    <r>
      <t xml:space="preserve">Технология 
</t>
    </r>
    <r>
      <rPr>
        <i/>
        <sz val="10"/>
        <rFont val="Arial"/>
      </rPr>
      <t>Барабаш И.Н.</t>
    </r>
  </si>
  <si>
    <r>
      <t xml:space="preserve">Технология                                  </t>
    </r>
    <r>
      <rPr>
        <i/>
        <sz val="10"/>
        <rFont val="Arial"/>
      </rPr>
      <t xml:space="preserve"> </t>
    </r>
    <r>
      <rPr>
        <i/>
        <sz val="10"/>
        <rFont val="Arial"/>
      </rPr>
      <t xml:space="preserve"> Спиридонов О. Л.</t>
    </r>
  </si>
  <si>
    <t>Расписание занятий 8Б класса</t>
  </si>
  <si>
    <r>
      <rPr>
        <b/>
        <sz val="10"/>
        <rFont val="Arial"/>
      </rPr>
      <t xml:space="preserve">ИЗО 
</t>
    </r>
    <r>
      <rPr>
        <i/>
        <sz val="10"/>
        <rFont val="Arial"/>
      </rPr>
      <t>Котрухова О.П.</t>
    </r>
  </si>
  <si>
    <r>
      <rPr>
        <b/>
        <sz val="10"/>
        <rFont val="Arial"/>
      </rPr>
      <t xml:space="preserve">Модуль "Геометрия"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</si>
  <si>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Самостоятельная работа, ЭОР</t>
  </si>
  <si>
    <r>
      <t xml:space="preserve">Химия
</t>
    </r>
    <r>
      <rPr>
        <i/>
        <sz val="10"/>
        <rFont val="Arial"/>
      </rPr>
      <t>Гилязова Г.Х.</t>
    </r>
  </si>
  <si>
    <t xml:space="preserve"> Окислительно-восстановительные реакции </t>
  </si>
  <si>
    <t>пар.57. РЭШ урок №33</t>
  </si>
  <si>
    <r>
      <t xml:space="preserve">Литература
</t>
    </r>
    <r>
      <rPr>
        <i/>
        <sz val="10"/>
        <rFont val="Arial"/>
      </rPr>
      <t>Хатунцева З.В.</t>
    </r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</si>
  <si>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>Баранова И.А.</t>
    </r>
  </si>
  <si>
    <t xml:space="preserve"> От Австрийской империи к Австро-Венгрии: поиски выхода из кризиса.</t>
  </si>
  <si>
    <t>Изучить параграф 23 в учебнике, ответить на вопросы к параграфу (письменно)</t>
  </si>
  <si>
    <r>
      <t xml:space="preserve">ОБЖ
</t>
    </r>
    <r>
      <rPr>
        <i/>
        <sz val="10"/>
        <rFont val="Arial"/>
      </rPr>
      <t>Баранова И.А.</t>
    </r>
  </si>
  <si>
    <t xml:space="preserve">Здоровый образ жизни как необходимое условие сохранения и укрепления здоровья человека и общества. </t>
  </si>
  <si>
    <t>Изучить параграф 7.4 в учебнике, ответить на вопросы к  параграфу (письменно)</t>
  </si>
  <si>
    <r>
      <rPr>
        <b/>
        <sz val="10"/>
        <rFont val="Arial"/>
      </rPr>
      <t xml:space="preserve">Физкультура
</t>
    </r>
    <r>
      <rPr>
        <i/>
        <sz val="10"/>
        <rFont val="Arial"/>
      </rPr>
      <t>Абрамов С.А.</t>
    </r>
  </si>
  <si>
    <t>Штрафной бросок</t>
  </si>
  <si>
    <t>Ознакомится с техникой броска</t>
  </si>
  <si>
    <r>
      <t xml:space="preserve">ВД "История Самарского края" 
</t>
    </r>
    <r>
      <rPr>
        <i/>
        <sz val="10"/>
        <color rgb="FF000000"/>
        <rFont val="Arial"/>
      </rPr>
      <t>Баранова И.А.</t>
    </r>
  </si>
  <si>
    <t>Самара космическая</t>
  </si>
  <si>
    <r>
      <t xml:space="preserve">Обществознание
</t>
    </r>
    <r>
      <rPr>
        <i/>
        <sz val="10"/>
        <rFont val="Arial"/>
      </rPr>
      <t>Баранова И.А.</t>
    </r>
  </si>
  <si>
    <t>Социальные статусы и роли</t>
  </si>
  <si>
    <t xml:space="preserve">Изучить параграф 14 учебника, ответить на вопросы к параграфу (письменно) </t>
  </si>
  <si>
    <r>
      <t xml:space="preserve">Физика
</t>
    </r>
    <r>
      <rPr>
        <i/>
        <sz val="10"/>
        <rFont val="Arial"/>
      </rPr>
      <t>Морозова Т. Н.</t>
    </r>
  </si>
  <si>
    <t>Преломление света. Закон преломления света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</si>
  <si>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</si>
  <si>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 xml:space="preserve">Немецкий язык
</t>
    </r>
    <r>
      <rPr>
        <sz val="10"/>
        <color rgb="FF000000"/>
        <rFont val="Arial"/>
      </rPr>
      <t>Кузьмина Т. В.</t>
    </r>
  </si>
  <si>
    <t>Нравы, обычаи Праздники Германии</t>
  </si>
  <si>
    <t>стр.188 упр.16</t>
  </si>
  <si>
    <r>
      <t xml:space="preserve">Биология
</t>
    </r>
    <r>
      <rPr>
        <i/>
        <sz val="10"/>
        <rFont val="Arial"/>
      </rPr>
      <t>Фомина Л.О.</t>
    </r>
  </si>
  <si>
    <r>
      <t xml:space="preserve">Русский язык
</t>
    </r>
    <r>
      <rPr>
        <i/>
        <sz val="10"/>
        <rFont val="Arial"/>
      </rPr>
      <t>Хатунцева З.В.</t>
    </r>
  </si>
  <si>
    <t>Контрольная работа по теме «Чужая речь».</t>
  </si>
  <si>
    <t>Выполнить контрольную работу, прикрепленную в АСУ РСО</t>
  </si>
  <si>
    <t>Прислать выполненную контрольную работу в ВК 13.05.2020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</si>
  <si>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</si>
  <si>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r>
      <t xml:space="preserve">География
</t>
    </r>
    <r>
      <rPr>
        <i/>
        <sz val="10"/>
        <rFont val="Arial"/>
      </rPr>
      <t>Фомина Л.О.</t>
    </r>
  </si>
  <si>
    <r>
      <t xml:space="preserve">ВД "Цифровая гигиена
</t>
    </r>
    <r>
      <rPr>
        <i/>
        <sz val="10"/>
        <color rgb="FF000000"/>
        <rFont val="Arial"/>
      </rPr>
      <t>Хатунцева З.В.</t>
    </r>
  </si>
  <si>
    <t xml:space="preserve">Резервное копирование данных </t>
  </si>
  <si>
    <t>С помощью ЭОР,
 самостоятельно</t>
  </si>
  <si>
    <r>
      <t xml:space="preserve">ВД"Хореография"
</t>
    </r>
    <r>
      <rPr>
        <i/>
        <sz val="10"/>
        <color rgb="FF000000"/>
        <rFont val="Arial"/>
      </rPr>
      <t>Сидорова С.В.</t>
    </r>
  </si>
  <si>
    <t>Кубинская румба.</t>
  </si>
  <si>
    <r>
      <t xml:space="preserve">Русский язык
</t>
    </r>
    <r>
      <rPr>
        <i/>
        <sz val="10"/>
        <rFont val="Arial"/>
      </rPr>
      <t>Хатунцева З.В.</t>
    </r>
  </si>
  <si>
    <t xml:space="preserve">Прислать выполненное упражнение в ВК </t>
  </si>
  <si>
    <r>
      <rPr>
        <b/>
        <sz val="10"/>
        <rFont val="Arial"/>
      </rPr>
      <t xml:space="preserve">Модуль "Геометрия"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</si>
  <si>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Решение задач по теме "Окружность</t>
  </si>
  <si>
    <r>
      <t xml:space="preserve">Музыка
</t>
    </r>
    <r>
      <rPr>
        <i/>
        <sz val="10"/>
        <rFont val="Arial"/>
      </rPr>
      <t>Сидорова С.В.</t>
    </r>
  </si>
  <si>
    <r>
      <t xml:space="preserve">Посмотреть видеоурок. Выполнить задание в АСУ РСО </t>
    </r>
    <r>
      <rPr>
        <u/>
        <sz val="10"/>
        <color rgb="FF1155CC"/>
        <rFont val="Arial"/>
      </rPr>
      <t>https://yandex.ru/video/preview/?filmId=2070935906368296602&amp;text=музыка%20в%20храмовом%20синтезе%20искусств%20литературные%20страницы%20стихи%20русских%20поэтов%208%20класс&amp;path=wizard&amp;parent-reqid=1589260734791561-360869092634759462700301-production-app-host-vla-web-yp-181&amp;redircnt=1589262168.1</t>
    </r>
  </si>
  <si>
    <r>
      <t xml:space="preserve">История
</t>
    </r>
    <r>
      <rPr>
        <i/>
        <sz val="10"/>
        <rFont val="Arial"/>
      </rPr>
      <t>Баранова И.А.</t>
    </r>
  </si>
  <si>
    <t>США в XIX в.: модернизация, отмена рабства и сохранение республики.</t>
  </si>
  <si>
    <t>Изучить параграф 24 в учебнике, ответить на вопросы (устно)</t>
  </si>
  <si>
    <r>
      <t xml:space="preserve">География
</t>
    </r>
    <r>
      <rPr>
        <i/>
        <sz val="10"/>
        <rFont val="Arial"/>
      </rPr>
      <t>Фомина Л.О.</t>
    </r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</si>
  <si>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</si>
  <si>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r>
      <t xml:space="preserve">История
</t>
    </r>
    <r>
      <rPr>
        <i/>
        <sz val="10"/>
        <rFont val="Arial"/>
      </rPr>
      <t>Баранова И.А.</t>
    </r>
  </si>
  <si>
    <r>
      <t xml:space="preserve">Русский язык
</t>
    </r>
    <r>
      <rPr>
        <i/>
        <sz val="10"/>
        <rFont val="Arial"/>
      </rPr>
      <t>Хатунцева З.В.</t>
    </r>
  </si>
  <si>
    <t>Синтаксис и пунктуация</t>
  </si>
  <si>
    <t>Изучить п. 73, выполнить упр. 434 (все комментарии  к упражнению в группе в ВК 
во время урока)</t>
  </si>
  <si>
    <t>самостоятельная 
работа с учебным 
материалом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</si>
  <si>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                     </t>
    </r>
    <r>
      <rPr>
        <i/>
        <sz val="10"/>
        <rFont val="Arial"/>
      </rPr>
      <t xml:space="preserve"> Атанова И.И.</t>
    </r>
  </si>
  <si>
    <t>Учебник (нов.изд.), раздел 6, урок 7, стр.171,  упр.1 читать и переводить устно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</si>
  <si>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</si>
  <si>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t xml:space="preserve">ВД "Функциональная грамотность" 
</t>
    </r>
    <r>
      <rPr>
        <i/>
        <sz val="10"/>
        <color rgb="FF000000"/>
        <rFont val="Arial"/>
      </rPr>
      <t>Фомина Л.О.</t>
    </r>
  </si>
  <si>
    <r>
      <t xml:space="preserve">ВД "Хореография"
</t>
    </r>
    <r>
      <rPr>
        <i/>
        <sz val="10"/>
        <color rgb="FF000000"/>
        <rFont val="Arial"/>
      </rPr>
      <t>Сидорова С. В.</t>
    </r>
  </si>
  <si>
    <r>
      <t xml:space="preserve">ВД"Школьный музей"
</t>
    </r>
    <r>
      <rPr>
        <i/>
        <sz val="10"/>
        <color rgb="FF000000"/>
        <rFont val="Arial"/>
      </rPr>
      <t>Хатунцева З.В.</t>
    </r>
  </si>
  <si>
    <r>
      <t xml:space="preserve">Русский язык
</t>
    </r>
    <r>
      <rPr>
        <i/>
        <sz val="10"/>
        <rFont val="Arial"/>
      </rPr>
      <t>Хатунцева З.В.</t>
    </r>
  </si>
  <si>
    <r>
      <t xml:space="preserve">Физкультура 
</t>
    </r>
    <r>
      <rPr>
        <i/>
        <sz val="10"/>
        <rFont val="Arial"/>
      </rPr>
      <t>Абрамов С.А.</t>
    </r>
  </si>
  <si>
    <r>
      <t xml:space="preserve">Биология
</t>
    </r>
    <r>
      <rPr>
        <i/>
        <sz val="10"/>
        <rFont val="Arial"/>
      </rPr>
      <t>Фомина Л.О.</t>
    </r>
  </si>
  <si>
    <t>Факторы влияющие на здоровье человека</t>
  </si>
  <si>
    <t>https://www.youtube.com/watch?v=jyVyZyucZXE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</si>
  <si>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</si>
  <si>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Анализ контрольной работы. Решение задач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</si>
  <si>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</si>
  <si>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                     </t>
    </r>
    <r>
      <rPr>
        <i/>
        <sz val="10"/>
        <rFont val="Arial"/>
      </rPr>
      <t xml:space="preserve"> Атанова И.И.</t>
    </r>
  </si>
  <si>
    <r>
      <t xml:space="preserve">Химия
</t>
    </r>
    <r>
      <rPr>
        <i/>
        <sz val="10"/>
        <rFont val="Arial"/>
      </rPr>
      <t>Гилязова Г.Х.</t>
    </r>
  </si>
  <si>
    <t>Расписание занятий 8В класса</t>
  </si>
  <si>
    <r>
      <t xml:space="preserve">География
</t>
    </r>
    <r>
      <rPr>
        <i/>
        <sz val="10"/>
        <rFont val="Arial"/>
      </rPr>
      <t>Фомина Л.О.</t>
    </r>
  </si>
  <si>
    <r>
      <t xml:space="preserve">ВД "История пограничных войск" 
</t>
    </r>
    <r>
      <rPr>
        <i/>
        <sz val="10"/>
        <color rgb="FF000000"/>
        <rFont val="Arial"/>
      </rPr>
      <t>Павлов А.А.</t>
    </r>
  </si>
  <si>
    <t>самостоятельная работа,ЭОР</t>
  </si>
  <si>
    <r>
      <rPr>
        <b/>
        <sz val="10"/>
        <rFont val="Arial"/>
      </rPr>
      <t xml:space="preserve">Химия
</t>
    </r>
    <r>
      <rPr>
        <i/>
        <sz val="10"/>
        <rFont val="Arial"/>
      </rPr>
      <t>Гилязова Г.Х</t>
    </r>
  </si>
  <si>
    <t xml:space="preserve"> Окислительно-восстановительны реакции </t>
  </si>
  <si>
    <r>
      <rPr>
        <b/>
        <sz val="10"/>
        <rFont val="Arial"/>
      </rPr>
      <t xml:space="preserve">Модуль "Геометрия"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Акимова Л.Ф.</t>
    </r>
  </si>
  <si>
    <t>Свойство описанного четырехугольника</t>
  </si>
  <si>
    <t xml:space="preserve"> Посмотреть infourok.ru Геометрия. Вписанная окружность. Учебник п.77 стр.180 выучить свойство</t>
  </si>
  <si>
    <t>№695,698 по почте АСУ РСО</t>
  </si>
  <si>
    <r>
      <t xml:space="preserve">ВД "ЮНАРМИЯ"
</t>
    </r>
    <r>
      <rPr>
        <i/>
        <sz val="10"/>
        <color rgb="FF000000"/>
        <rFont val="Arial"/>
      </rPr>
      <t>Хатунцева З.В.</t>
    </r>
  </si>
  <si>
    <t>18 мая - День Балтийского флота</t>
  </si>
  <si>
    <r>
      <rPr>
        <b/>
        <sz val="10"/>
        <rFont val="Arial"/>
      </rPr>
      <t xml:space="preserve">ИЗО 
</t>
    </r>
    <r>
      <rPr>
        <i/>
        <sz val="10"/>
        <rFont val="Arial"/>
      </rPr>
      <t>Котрухова О.П.</t>
    </r>
  </si>
  <si>
    <r>
      <t xml:space="preserve">ВД "Физика вокруг нас"
</t>
    </r>
    <r>
      <rPr>
        <i/>
        <sz val="10"/>
        <color rgb="FF000000"/>
        <rFont val="Arial"/>
      </rPr>
      <t>Морозова Т.Н.</t>
    </r>
  </si>
  <si>
    <t>Оптические приборы</t>
  </si>
  <si>
    <t>https://yandex.ru/video/preview/?filmId=13096210212634136902&amp;text=оптические+приборы+презентация</t>
  </si>
  <si>
    <r>
      <rPr>
        <b/>
        <sz val="10"/>
        <rFont val="Arial"/>
      </rPr>
      <t xml:space="preserve">География 
</t>
    </r>
    <r>
      <rPr>
        <i/>
        <sz val="10"/>
        <rFont val="Arial"/>
      </rPr>
      <t>Шарафутдинова З.Г.</t>
    </r>
  </si>
  <si>
    <t>Охрана и преобразование природы родного края</t>
  </si>
  <si>
    <t>http://eco63.ru/priroda-samarskoj-oblasti</t>
  </si>
  <si>
    <t>Что ты знаешь об уличной одежде?</t>
  </si>
  <si>
    <r>
      <t xml:space="preserve">Литература
</t>
    </r>
    <r>
      <rPr>
        <i/>
        <sz val="10"/>
        <rFont val="Arial"/>
      </rPr>
      <t>Хатунцева З.В.</t>
    </r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</si>
  <si>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</si>
  <si>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Посмотреть видеоурок по ссылке https://www.youtube.com/watch?v=Vj3hFaVzLyY&amp;feature=emb_logo. В случае отсутствия связи изучить п.40 учебника.
Выполнить № 1028 (устно), № 1030.</t>
  </si>
  <si>
    <r>
      <rPr>
        <b/>
        <sz val="10"/>
        <rFont val="Arial"/>
      </rPr>
      <t xml:space="preserve">Немецкий язык
</t>
    </r>
    <r>
      <rPr>
        <i/>
        <sz val="10"/>
        <rFont val="Arial"/>
      </rPr>
      <t>Кузьмина Т. В.</t>
    </r>
  </si>
  <si>
    <r>
      <t xml:space="preserve">Технология  
</t>
    </r>
    <r>
      <rPr>
        <i/>
        <sz val="10"/>
        <rFont val="Arial"/>
      </rPr>
      <t>Барабаш И.Н.</t>
    </r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</si>
  <si>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</si>
  <si>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Раздел 6. Урок 1. О моде в прошлом</t>
  </si>
  <si>
    <t>учебник (старое издание) - с 152-153, упр 1 (чит., перевод., учить слова)</t>
  </si>
  <si>
    <t>учебник (старое издание) - с 154, упр 3) 2; фото прислать в ВК или АСУ</t>
  </si>
  <si>
    <r>
      <rPr>
        <b/>
        <sz val="10"/>
        <rFont val="Arial"/>
      </rPr>
      <t xml:space="preserve">Химия
</t>
    </r>
    <r>
      <rPr>
        <i/>
        <sz val="10"/>
        <rFont val="Arial"/>
      </rPr>
      <t>Гилязова Г.Х</t>
    </r>
  </si>
  <si>
    <t>Обобщение и повторение темы "Строение атома. Химическая связь. Строение веществ"</t>
  </si>
  <si>
    <r>
      <t xml:space="preserve">Технология                                    </t>
    </r>
    <r>
      <rPr>
        <i/>
        <sz val="10"/>
        <rFont val="Arial"/>
      </rPr>
      <t>Спиридонов О. Л.</t>
    </r>
  </si>
  <si>
    <t>Прочитать творческий проект "Мой профессиональный выбор". В рабочей тетради письменно выполнить задания || ЭТАПА (с 5- 9 шаги). Прислать в АСУ РСО или на эл. почту.</t>
  </si>
  <si>
    <r>
      <rPr>
        <b/>
        <sz val="10"/>
        <rFont val="Arial"/>
      </rPr>
      <t>Английский язык </t>
    </r>
    <r>
      <rPr>
        <sz val="10"/>
        <color rgb="FF000000"/>
        <rFont val="Arial"/>
      </rPr>
      <t xml:space="preserve">        </t>
    </r>
    <r>
      <rPr>
        <i/>
        <sz val="10"/>
        <rFont val="Arial"/>
      </rPr>
      <t>Атанова И.И.</t>
    </r>
  </si>
  <si>
    <t>"Ты выглядишь хорошо. Спасибо."</t>
  </si>
  <si>
    <t>Учебник (нов.изд.), раздел 6, урок 8 , стр.174-175 упр.1 прочитать диалог .</t>
  </si>
  <si>
    <t>Учебник, стр.174-175 выучить выделенные фразы</t>
  </si>
  <si>
    <r>
      <rPr>
        <b/>
        <i/>
        <sz val="10"/>
        <rFont val="Arial"/>
      </rPr>
      <t xml:space="preserve">Физкультура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</si>
  <si>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Немецкий язык </t>
    </r>
    <r>
      <rPr>
        <sz val="10"/>
        <color rgb="FF000000"/>
        <rFont val="Arial"/>
      </rPr>
      <t xml:space="preserve">             Кузьмина Т.В.</t>
    </r>
  </si>
  <si>
    <t>Штрафные броски. Учебная игра</t>
  </si>
  <si>
    <t>Выполнить комплекс упражнений во вложенном файле АСУ РСО</t>
  </si>
  <si>
    <t>Подведение итогов учебного года в беседе в ВК</t>
  </si>
  <si>
    <r>
      <t xml:space="preserve">Русский язык
</t>
    </r>
    <r>
      <rPr>
        <i/>
        <sz val="10"/>
        <rFont val="Arial"/>
      </rPr>
      <t>Хатунцева З.В.</t>
    </r>
  </si>
  <si>
    <r>
      <t xml:space="preserve">Литература
</t>
    </r>
    <r>
      <rPr>
        <i/>
        <sz val="10"/>
        <rFont val="Arial"/>
      </rPr>
      <t>Хатунцева З.В.</t>
    </r>
  </si>
  <si>
    <t>Подготовить выразительное  чтение Стихотворения  Н. Рубцова "Привет, Россия..."</t>
  </si>
  <si>
    <r>
      <t xml:space="preserve">Физкультура 
</t>
    </r>
    <r>
      <rPr>
        <i/>
        <sz val="10"/>
        <rFont val="Arial"/>
      </rPr>
      <t>Абрамов С.А.</t>
    </r>
  </si>
  <si>
    <t>Выпонить прыжки с места</t>
  </si>
  <si>
    <t>Прислать результат прыжка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</si>
  <si>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АкимоваЛ.Ф.</t>
    </r>
  </si>
  <si>
    <t>Посмотреть infourok.ru Алгебра. Статистические характеристики. Учебник №1030</t>
  </si>
  <si>
    <t>№1031, 1032 по почте АСУ РСО</t>
  </si>
  <si>
    <t>Самосоятельная работа с учебным материалом. Работа с ЭОР</t>
  </si>
  <si>
    <r>
      <rPr>
        <b/>
        <sz val="10"/>
        <rFont val="Arial"/>
      </rPr>
      <t>Физика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Морозова Т.Н.</t>
    </r>
  </si>
  <si>
    <t>Линзы. Оприческая сила линзы</t>
  </si>
  <si>
    <t>Изучить п. 68 учебника, ответить на вопросы после параграфа (устно)</t>
  </si>
  <si>
    <r>
      <t xml:space="preserve">Физика 
</t>
    </r>
    <r>
      <rPr>
        <i/>
        <sz val="10"/>
        <rFont val="Arial"/>
      </rPr>
      <t>Морозова Т. Н.</t>
    </r>
  </si>
  <si>
    <t>Линзы. Оптическая сила линзы.</t>
  </si>
  <si>
    <t>Изучить п.  68 учебника, ответить на вопросы после параграфа (устно).</t>
  </si>
  <si>
    <r>
      <t xml:space="preserve">География
</t>
    </r>
    <r>
      <rPr>
        <i/>
        <sz val="10"/>
        <rFont val="Arial"/>
      </rPr>
      <t>Фомина Л.О.</t>
    </r>
  </si>
  <si>
    <r>
      <t xml:space="preserve">История 
</t>
    </r>
    <r>
      <rPr>
        <i/>
        <sz val="10"/>
        <rFont val="Arial"/>
      </rPr>
      <t>Ефремова М.Н.</t>
    </r>
  </si>
  <si>
    <t>Восстание под предводительством Е. И. Пугачева.</t>
  </si>
  <si>
    <t>Учебник п 21, заполнить таблицу, прикреплен файл</t>
  </si>
  <si>
    <r>
      <t xml:space="preserve">Музыка
</t>
    </r>
    <r>
      <rPr>
        <i/>
        <sz val="10"/>
        <rFont val="Arial"/>
      </rPr>
      <t>Сидорова С.В.</t>
    </r>
  </si>
  <si>
    <r>
      <t xml:space="preserve">Посмотреть видеоурок
</t>
    </r>
    <r>
      <rPr>
        <u/>
        <sz val="10"/>
        <color rgb="FF1155CC"/>
        <rFont val="Arial"/>
      </rPr>
      <t>https://resh.edu.ru/subject/lesson/3252/main/</t>
    </r>
  </si>
  <si>
    <r>
      <t xml:space="preserve">Биология
</t>
    </r>
    <r>
      <rPr>
        <i/>
        <sz val="10"/>
        <rFont val="Arial"/>
      </rPr>
      <t>Фомина Л.О.</t>
    </r>
  </si>
  <si>
    <r>
      <t xml:space="preserve">ВД"Школьный музей"
</t>
    </r>
    <r>
      <rPr>
        <i/>
        <sz val="10"/>
        <color rgb="FF000000"/>
        <rFont val="Arial"/>
      </rPr>
      <t>Хатунцева З.В.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</si>
  <si>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</si>
  <si>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t>О моде в прошлом.</t>
  </si>
  <si>
    <t>учебник (старое издание, урок 2) - с 154, упр 2. Рабочая тетрадь- с 82-83, упр 3</t>
  </si>
  <si>
    <t>рабочая тетрадь - стр. 82-83, упр. 3</t>
  </si>
  <si>
    <r>
      <t xml:space="preserve">ОБЖ 
</t>
    </r>
    <r>
      <rPr>
        <i/>
        <sz val="10"/>
        <rFont val="Arial"/>
      </rPr>
      <t>Ефремова М.Н.</t>
    </r>
  </si>
  <si>
    <t>Здоровый образ жизни как необходимое условие сохранения и укрепления здоровья человека и общества</t>
  </si>
  <si>
    <t>Учебник п 7.4 ответить на вопросы стр 178</t>
  </si>
  <si>
    <t>прислать в аСУ РСО</t>
  </si>
  <si>
    <r>
      <t xml:space="preserve">ВД "Хореография"
</t>
    </r>
    <r>
      <rPr>
        <i/>
        <sz val="10"/>
        <color rgb="FF000000"/>
        <rFont val="Arial"/>
      </rPr>
      <t>Сидорова С. В.</t>
    </r>
  </si>
  <si>
    <t>Кубинская румба</t>
  </si>
  <si>
    <r>
      <t xml:space="preserve">ВД "Цифровая гигиена"
</t>
    </r>
    <r>
      <rPr>
        <i/>
        <sz val="10"/>
        <color rgb="FF000000"/>
        <rFont val="Arial"/>
      </rPr>
      <t>Ефремова М.Н.</t>
    </r>
  </si>
  <si>
    <t>Резервное копирование данных.</t>
  </si>
  <si>
    <r>
      <rPr>
        <b/>
        <sz val="10"/>
        <rFont val="Arial"/>
      </rPr>
      <t xml:space="preserve">Модуль "Геометрия" 
</t>
    </r>
    <r>
      <rPr>
        <i/>
        <sz val="10"/>
        <rFont val="Arial"/>
      </rPr>
      <t>АкимоваЛ.Ф.</t>
    </r>
  </si>
  <si>
    <t>Описанная окружность.</t>
  </si>
  <si>
    <t>Посмотреть infourok.ru Геометрия. Описанная окружность.Учебник п.78 прочитать и выучить  теорему и свойство, решить №705(а)</t>
  </si>
  <si>
    <t>№702, 705(б) прислать по почте АСУ РСО</t>
  </si>
  <si>
    <r>
      <t xml:space="preserve">Музыка
</t>
    </r>
    <r>
      <rPr>
        <i/>
        <sz val="10"/>
        <rFont val="Arial"/>
      </rPr>
      <t>Сидорова С.В.</t>
    </r>
  </si>
  <si>
    <r>
      <rPr>
        <sz val="10"/>
        <color rgb="FF000000"/>
        <rFont val="Arial"/>
      </rPr>
      <t>Посмотреть видеоурок. Выполнить задание , прикреплённое в АСУ РСО. Прислать в ВК или на почту. .</t>
    </r>
    <r>
      <rPr>
        <u/>
        <sz val="10"/>
        <color rgb="FF1155CC"/>
        <rFont val="Arial"/>
      </rPr>
      <t>https://yandex.ru/video/preview/?filmId=2070935906368296602&amp;text=музыка%20в%20храмовом%20синтезе%20искусств%20литературные%20страницы%20стихи%20русских%20поэтов%208%20класс&amp;path=wizard&amp;parent-reqid=1589260734791561-360869092634759462700301-production-app-host-vla-web-yp-181&amp;redircnt=1589261592.1</t>
    </r>
  </si>
  <si>
    <r>
      <rPr>
        <b/>
        <sz val="10"/>
        <rFont val="Arial"/>
      </rPr>
      <t>Модуль "Алгебра"</t>
    </r>
    <r>
      <rPr>
        <i/>
        <sz val="10"/>
        <rFont val="Arial"/>
      </rPr>
      <t xml:space="preserve"> 
Акимова Л.Ф.</t>
    </r>
  </si>
  <si>
    <t>Наглядное представление статистической информации</t>
  </si>
  <si>
    <t>Посмотреть infourok.ru Алгебра. Графическое представление  статистических данных. Учебник №1030</t>
  </si>
  <si>
    <t>№1034. 1035 по почте АСУ РСО.</t>
  </si>
  <si>
    <r>
      <t xml:space="preserve">Русский язык
</t>
    </r>
    <r>
      <rPr>
        <i/>
        <sz val="10"/>
        <rFont val="Arial"/>
      </rPr>
      <t>Хатунцева З.В.</t>
    </r>
  </si>
  <si>
    <t>Анализ контрольной работы.</t>
  </si>
  <si>
    <t>Изучить п. 73, выполнить 
упр. 434 (все комментарии 
к упражнению в группе в ВК 
во время урока)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</si>
  <si>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</si>
  <si>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 xml:space="preserve">Немецкий язык
</t>
    </r>
    <r>
      <rPr>
        <i/>
        <sz val="10"/>
        <rFont val="Arial"/>
      </rPr>
      <t>Кузьмина Т. В.</t>
    </r>
  </si>
  <si>
    <r>
      <t xml:space="preserve">География                                   </t>
    </r>
    <r>
      <rPr>
        <i/>
        <sz val="10"/>
        <rFont val="Arial"/>
      </rPr>
      <t xml:space="preserve">Шарафутдинова З. Г. </t>
    </r>
  </si>
  <si>
    <t>Обобщающий урок по теме" География Самарской области"</t>
  </si>
  <si>
    <t>Составить кроссворд ( 10 вопросов) по теме Самарская область"</t>
  </si>
  <si>
    <t>Работу прислать ВК. АСУ РСО</t>
  </si>
  <si>
    <r>
      <t>Биология</t>
    </r>
    <r>
      <rPr>
        <i/>
        <sz val="10"/>
        <rFont val="Arial"/>
      </rPr>
      <t xml:space="preserve"> 
Фомина Л.О.</t>
    </r>
  </si>
  <si>
    <t xml:space="preserve">Повторение темы "Высшая нервная деятельность". </t>
  </si>
  <si>
    <t>Составить кроссворд ( 10 вопросов) по теме ВНД</t>
  </si>
  <si>
    <r>
      <t xml:space="preserve">ВД "История Самарского края" 
</t>
    </r>
    <r>
      <rPr>
        <i/>
        <sz val="10"/>
        <color rgb="FF000000"/>
        <rFont val="Arial"/>
      </rPr>
      <t>Ефремова М.Н.</t>
    </r>
  </si>
  <si>
    <t>Наука и образование Самарского края.</t>
  </si>
  <si>
    <t xml:space="preserve">посмотреть видео по ссылке, прочитать прикрепленные файлы, выполнить задание и прислать в АСУ РСО </t>
  </si>
  <si>
    <r>
      <t xml:space="preserve">ВД "Функциональная грамотность" 
</t>
    </r>
    <r>
      <rPr>
        <i/>
        <sz val="10"/>
        <color rgb="FF000000"/>
        <rFont val="Arial"/>
      </rPr>
      <t>Фомина Л.О.</t>
    </r>
  </si>
  <si>
    <r>
      <t>Биология</t>
    </r>
    <r>
      <rPr>
        <i/>
        <sz val="10"/>
        <rFont val="Arial"/>
      </rPr>
      <t xml:space="preserve"> 
Фомина Л.О.</t>
    </r>
  </si>
  <si>
    <r>
      <t xml:space="preserve">Химия
 </t>
    </r>
    <r>
      <rPr>
        <i/>
        <sz val="10"/>
        <rFont val="Arial"/>
      </rPr>
      <t>Гилязова Г.Х.</t>
    </r>
  </si>
  <si>
    <t xml:space="preserve"> Контрольная работа № 4 по теме "Периодический закон. Химическая связь. Строение вещества" </t>
  </si>
  <si>
    <r>
      <rPr>
        <b/>
        <i/>
        <sz val="10"/>
        <rFont val="Arial"/>
      </rPr>
      <t xml:space="preserve">Физкультура
</t>
    </r>
    <r>
      <rPr>
        <i/>
        <sz val="10"/>
        <rFont val="Arial"/>
      </rPr>
      <t>Михайлов С.Э.</t>
    </r>
  </si>
  <si>
    <t>Техника безопасности  на уроках легкой атлетики.</t>
  </si>
  <si>
    <r>
      <t xml:space="preserve">Русский язык
</t>
    </r>
    <r>
      <rPr>
        <i/>
        <sz val="10"/>
        <rFont val="Arial"/>
      </rPr>
      <t>Хатунцева З.В.</t>
    </r>
  </si>
  <si>
    <t>Изучить п.74, выполнить 
упр. 440</t>
  </si>
  <si>
    <t xml:space="preserve">Прислать выполненное 
упражнение в ВК 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</si>
  <si>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Акимова Л.Ф.</t>
    </r>
  </si>
  <si>
    <t>Наглядное редставление статистической информации.</t>
  </si>
  <si>
    <t xml:space="preserve"> Посмотреть infourok.ru Алгебра.Графическое представление статистических данных.. Учебник № 1042,1046</t>
  </si>
  <si>
    <t>№1043,1044 по почте АСУ РСО</t>
  </si>
  <si>
    <r>
      <rPr>
        <b/>
        <sz val="10"/>
        <rFont val="Arial"/>
      </rPr>
      <t>История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Ефремова  М.Н.</t>
    </r>
  </si>
  <si>
    <t>Народы России. Национальная и религиозная политика Екатерины II.</t>
  </si>
  <si>
    <t xml:space="preserve">Прочитать стр.32-36, на стр 37 ответит на вопросы </t>
  </si>
  <si>
    <t xml:space="preserve">Прислать на почту АСУ РСО выполненное 
упражнение в ВК </t>
  </si>
  <si>
    <r>
      <rPr>
        <b/>
        <sz val="10"/>
        <rFont val="Arial"/>
      </rPr>
      <t>История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Ефремова  М.Н.</t>
    </r>
  </si>
  <si>
    <t>Внешняя политика Екатерины II.</t>
  </si>
  <si>
    <t>Прочитать параграф 22, выполнить тест, прикрепленный файл</t>
  </si>
  <si>
    <t>Выполненное задание прислать на почту АСУ РСО</t>
  </si>
  <si>
    <r>
      <t xml:space="preserve">Русский язык
</t>
    </r>
    <r>
      <rPr>
        <i/>
        <sz val="10"/>
        <rFont val="Arial"/>
      </rPr>
      <t>Хатунцева З.В.</t>
    </r>
  </si>
  <si>
    <t>Изучить п.74, выполнить 
упр. 440</t>
  </si>
  <si>
    <t>Самостоятельная работа с учебным материалом и ЭОР</t>
  </si>
  <si>
    <r>
      <t xml:space="preserve">ВД "Азбука здоровья"/"РДШ"
</t>
    </r>
    <r>
      <rPr>
        <i/>
        <sz val="10"/>
        <color rgb="FF000000"/>
        <rFont val="Arial"/>
      </rPr>
      <t>Ефремова М.Н.</t>
    </r>
  </si>
  <si>
    <t>Самарское знамя.</t>
  </si>
  <si>
    <t>посмотреть видео по ссылке, прочитать прикрепленный файл и выполнить задание</t>
  </si>
  <si>
    <r>
      <t xml:space="preserve">ОБЖ 
</t>
    </r>
    <r>
      <rPr>
        <i/>
        <sz val="10"/>
        <rFont val="Arial"/>
      </rPr>
      <t>Ефремова М.Н.</t>
    </r>
  </si>
  <si>
    <r>
      <t xml:space="preserve">Английский язык 
</t>
    </r>
    <r>
      <rPr>
        <i/>
        <sz val="10"/>
        <rFont val="Arial"/>
      </rPr>
      <t>Софина А.В.</t>
    </r>
  </si>
  <si>
    <t>учебник (старое изд., урок 2) - с 155, упр 1 (чит., перевод.)</t>
  </si>
  <si>
    <t>рабочая тетрадь - с 83-84, упр 1 (прислать по желанию)</t>
  </si>
  <si>
    <r>
      <t xml:space="preserve"> </t>
    </r>
    <r>
      <rPr>
        <b/>
        <sz val="10"/>
        <rFont val="Arial"/>
      </rPr>
      <t xml:space="preserve">Немецкий язык
</t>
    </r>
    <r>
      <rPr>
        <sz val="10"/>
        <color rgb="FF000000"/>
        <rFont val="Arial"/>
      </rPr>
      <t>Кузьмина Т. В.</t>
    </r>
  </si>
  <si>
    <r>
      <t xml:space="preserve">Технология  
</t>
    </r>
    <r>
      <rPr>
        <i/>
        <sz val="10"/>
        <rFont val="Arial"/>
      </rPr>
      <t>Барабаш И.Н.</t>
    </r>
  </si>
  <si>
    <r>
      <t xml:space="preserve">Технология                                  </t>
    </r>
    <r>
      <rPr>
        <i/>
        <sz val="10"/>
        <rFont val="Arial"/>
      </rPr>
      <t xml:space="preserve"> Спиридонов О. Л.</t>
    </r>
  </si>
  <si>
    <t xml:space="preserve">Прочитать творческий проект "Мой профессиональный выбор". В рабочей тетради письменно выполнить задания || ЭТАПА (с 5- 9 шаги). Прислать в АСУ РСО или на эл. почту. </t>
  </si>
  <si>
    <r>
      <t xml:space="preserve">Химия
</t>
    </r>
    <r>
      <rPr>
        <i/>
        <sz val="10"/>
        <rFont val="Arial"/>
      </rPr>
      <t xml:space="preserve">Гилязова Г.Х. </t>
    </r>
  </si>
  <si>
    <r>
      <t xml:space="preserve">Литература
</t>
    </r>
    <r>
      <rPr>
        <i/>
        <sz val="10"/>
        <rFont val="Arial"/>
      </rPr>
      <t>Хатунцева З.В.</t>
    </r>
  </si>
  <si>
    <t>Русские поэты о Родине, родной 
природе и о себе. Поэты Русского 
Зарубежья об оставленной Родине</t>
  </si>
  <si>
    <t>Подготовить выразительное чтение Стихотворения  Н. Рубцова "Привет, Россия..."</t>
  </si>
  <si>
    <r>
      <rPr>
        <b/>
        <sz val="10"/>
        <rFont val="Arial"/>
      </rPr>
      <t>История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Ефремова  М.Н.</t>
    </r>
  </si>
  <si>
    <t>Начало освоения Новороссии и Крыма.</t>
  </si>
  <si>
    <t>Изучить п23 и выполнить тест, прикрепленный файл</t>
  </si>
  <si>
    <r>
      <t xml:space="preserve">Музыка
</t>
    </r>
    <r>
      <rPr>
        <i/>
        <sz val="10"/>
        <rFont val="Arial"/>
      </rPr>
      <t>Сидорова С.В.</t>
    </r>
  </si>
  <si>
    <r>
      <t xml:space="preserve">Посмотреть видеоурок
</t>
    </r>
    <r>
      <rPr>
        <u/>
        <sz val="10"/>
        <color rgb="FF1155CC"/>
        <rFont val="Arial"/>
      </rPr>
      <t>https://resh.edu.ru/subject/lesson/3252/main/</t>
    </r>
  </si>
  <si>
    <r>
      <rPr>
        <b/>
        <sz val="10"/>
        <rFont val="Arial"/>
      </rPr>
      <t xml:space="preserve">Физика 
</t>
    </r>
    <r>
      <rPr>
        <i/>
        <sz val="10"/>
        <rFont val="Arial"/>
      </rPr>
      <t>Морозова Т.Н.</t>
    </r>
  </si>
  <si>
    <t xml:space="preserve">П. 69 повторить, пройти тест по ссылкеhttps://schooltests.ru/08_peryshkin/69_izobrazhenie_dav-e_linzoy.php </t>
  </si>
  <si>
    <r>
      <t xml:space="preserve">ВД "Цифровая гигиена"
</t>
    </r>
    <r>
      <rPr>
        <i/>
        <sz val="10"/>
        <color rgb="FF000000"/>
        <rFont val="Arial"/>
      </rPr>
      <t>Ефремова М.Н.</t>
    </r>
  </si>
  <si>
    <t>Основы государственной политики в области формирования культуры информационной безолпасности.</t>
  </si>
  <si>
    <t>Расписание занятий 9А класса</t>
  </si>
  <si>
    <r>
      <rPr>
        <b/>
        <sz val="10"/>
        <rFont val="Arial"/>
      </rPr>
      <t>Биология.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Фомина Л.О.</t>
    </r>
  </si>
  <si>
    <t>Природные ресурсы и их использование</t>
  </si>
  <si>
    <t>Изучить параграф 54 в учебнике.</t>
  </si>
  <si>
    <t>Ответить на вопросы к 54 параграфу, прислать в АСУ РСО или ВК</t>
  </si>
  <si>
    <t>Онлайн (обмен сообщениями)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</si>
  <si>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</si>
  <si>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t>Сложение и умножение вероятностей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</si>
  <si>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</si>
  <si>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r>
      <t xml:space="preserve">История 
</t>
    </r>
    <r>
      <rPr>
        <i/>
        <sz val="10"/>
        <rFont val="Arial"/>
      </rPr>
      <t>Ефремова М.Н.</t>
    </r>
  </si>
  <si>
    <t>Повторение.</t>
  </si>
  <si>
    <t>подготовиться к итоговой работе</t>
  </si>
  <si>
    <r>
      <t xml:space="preserve">Литература
</t>
    </r>
    <r>
      <rPr>
        <i/>
        <sz val="10"/>
        <rFont val="Arial"/>
      </rPr>
      <t>Иванова А.А.</t>
    </r>
  </si>
  <si>
    <t>Песни и романсы на стихи поэтов XIX и XX веков (обзор).</t>
  </si>
  <si>
    <t>Выполните задание, размещенное в беседе ВК, фото работ пришлите на проверку</t>
  </si>
  <si>
    <r>
      <t xml:space="preserve">Предпрофильный курс
</t>
    </r>
    <r>
      <rPr>
        <i/>
        <sz val="10"/>
        <rFont val="Arial"/>
      </rPr>
      <t>"Решение генетических задач"
Фомина Л.О.</t>
    </r>
  </si>
  <si>
    <t>Решаем задачи на сайте Решу ОГЭ</t>
  </si>
  <si>
    <t>https://bio-oge.sdamgia.ru/</t>
  </si>
  <si>
    <r>
      <rPr>
        <b/>
        <sz val="10"/>
        <rFont val="Arial"/>
      </rPr>
      <t xml:space="preserve">Предпрофильный курс  
</t>
    </r>
    <r>
      <rPr>
        <b/>
        <i/>
        <sz val="10"/>
        <rFont val="Arial"/>
      </rPr>
      <t>"Здоровый образ жизни"</t>
    </r>
    <r>
      <rPr>
        <b/>
        <sz val="10"/>
        <rFont val="Arial"/>
      </rPr>
      <t xml:space="preserve">
</t>
    </r>
    <r>
      <rPr>
        <i/>
        <sz val="10"/>
        <rFont val="Arial"/>
      </rPr>
      <t>Шарафутдинова З. Г.</t>
    </r>
  </si>
  <si>
    <t>Пути снятия стресса</t>
  </si>
  <si>
    <t>https://www.adme.ru/svoboda-psihologiya/8-</t>
  </si>
  <si>
    <r>
      <t>Предпрофильный курс </t>
    </r>
    <r>
      <rPr>
        <i/>
        <sz val="10"/>
        <rFont val="Arial"/>
      </rPr>
      <t xml:space="preserve"> </t>
    </r>
    <r>
      <rPr>
        <i/>
        <sz val="10"/>
        <rFont val="Arial"/>
      </rPr>
      <t xml:space="preserve">"Основы журналистики"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Иванова А.А </t>
    </r>
    <r>
      <rPr>
        <sz val="10"/>
        <color rgb="FF000000"/>
        <rFont val="Arial"/>
      </rPr>
      <t xml:space="preserve">
</t>
    </r>
  </si>
  <si>
    <t>Жанры публицистических текстов</t>
  </si>
  <si>
    <t>Выполните задание,размещенное в беседе ВК</t>
  </si>
  <si>
    <r>
      <t xml:space="preserve">Предпрофильный курс
</t>
    </r>
    <r>
      <rPr>
        <i/>
        <sz val="10"/>
        <rFont val="Arial"/>
      </rPr>
      <t>"Физика в медицине"</t>
    </r>
    <r>
      <rPr>
        <i/>
        <sz val="10"/>
        <rFont val="Arial"/>
      </rPr>
      <t xml:space="preserve">
Морозова Т.Н</t>
    </r>
    <r>
      <rPr>
        <sz val="10"/>
        <color rgb="FF000000"/>
        <rFont val="Arial"/>
      </rPr>
      <t xml:space="preserve">.   
</t>
    </r>
  </si>
  <si>
    <t>Ультрафиолетовое и инфракрасное излучение</t>
  </si>
  <si>
    <r>
      <t xml:space="preserve">Русский язык             </t>
    </r>
    <r>
      <rPr>
        <i/>
        <sz val="10"/>
        <rFont val="Arial"/>
      </rPr>
      <t>Иванова А.А.</t>
    </r>
  </si>
  <si>
    <t>Морфология. Наречие. Орфография</t>
  </si>
  <si>
    <t>Прослушайте аудиофайл, размещенный в беседе ВК и выполните задание, пришлите фото работ на проверку</t>
  </si>
  <si>
    <t>Волонтерская практика</t>
  </si>
  <si>
    <t>https://myldl.ru/news/item/157</t>
  </si>
  <si>
    <r>
      <t xml:space="preserve">Литература
</t>
    </r>
    <r>
      <rPr>
        <i/>
        <sz val="10"/>
        <rFont val="Arial"/>
      </rPr>
      <t>Иванова А.А.</t>
    </r>
  </si>
  <si>
    <t>Ответьте на вопросы, размещенные в беседе ВК, фото работ пришлите на проверку по желанию</t>
  </si>
  <si>
    <r>
      <t xml:space="preserve">Химия
</t>
    </r>
    <r>
      <rPr>
        <i/>
        <sz val="10"/>
        <rFont val="Arial"/>
      </rPr>
      <t>Гилязова Г.Х.</t>
    </r>
  </si>
  <si>
    <t>Карбоновые кислоты :муравьиная и уксусная кислоты. Физические свойства. Применение.</t>
  </si>
  <si>
    <t>прочитать информацию во вложенном файле и параграф 56. Решить урок рэш№30</t>
  </si>
  <si>
    <t>прочитать информацию во вложенном файле и параграф 56.Скрин оценок отправить в вк .</t>
  </si>
  <si>
    <r>
      <rPr>
        <b/>
        <sz val="10"/>
        <rFont val="Arial"/>
      </rPr>
      <t>Модуль "Геометрия"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А.Г.</t>
    </r>
  </si>
  <si>
    <t>Об аксиомах геометрии</t>
  </si>
  <si>
    <r>
      <t>Физкультура</t>
    </r>
    <r>
      <rPr>
        <i/>
        <sz val="10"/>
        <rFont val="Arial"/>
      </rPr>
      <t xml:space="preserve">
</t>
    </r>
    <r>
      <rPr>
        <i/>
        <sz val="10"/>
        <rFont val="Arial"/>
      </rPr>
      <t>Михайлов С.Э.</t>
    </r>
  </si>
  <si>
    <t>Высокий старт 20-40 м. Бег по дистанции 50-60м. Эстафеты. Специальные беговые упражнения. ОРУ. Эстафеты. Развитие скоростных качеств. Старты из различных положений</t>
  </si>
  <si>
    <t>Выполнить комплекс упражнений, предложенный  в АСУ РСО</t>
  </si>
  <si>
    <t>С помощью ЭОР/Самостоятельная работа с материалами учебника</t>
  </si>
  <si>
    <r>
      <t xml:space="preserve">Русский язык             </t>
    </r>
    <r>
      <rPr>
        <i/>
        <sz val="10"/>
        <rFont val="Arial"/>
      </rPr>
      <t>Иванова А.А.</t>
    </r>
  </si>
  <si>
    <t>Морфология. Наречие. Орфография.</t>
  </si>
  <si>
    <t>Выполните упр.247, 248, фото работ пришлите в беседу ВК</t>
  </si>
  <si>
    <t>упр.249</t>
  </si>
  <si>
    <r>
      <t xml:space="preserve">Физика 
</t>
    </r>
    <r>
      <rPr>
        <i/>
        <sz val="10"/>
        <rFont val="Arial"/>
      </rPr>
      <t>Морозова Т. Н.</t>
    </r>
  </si>
  <si>
    <t>Л. р.№9 "Изучение треков заряженных частиц по готовым фотографиям"</t>
  </si>
  <si>
    <t>Выполнить л. р. по описанию в учебнике на с. 309-311, прислать в ВК до 18.00</t>
  </si>
  <si>
    <t>повторить главу 4</t>
  </si>
  <si>
    <r>
      <t xml:space="preserve">Литература                            </t>
    </r>
    <r>
      <rPr>
        <i/>
        <sz val="10"/>
        <rFont val="Arial"/>
      </rPr>
      <t>Иванова А.А.</t>
    </r>
  </si>
  <si>
    <t>Античная лирика. Гораций: слово о поэте</t>
  </si>
  <si>
    <r>
      <t xml:space="preserve">Английский язык     </t>
    </r>
    <r>
      <rPr>
        <i/>
        <sz val="10"/>
        <rFont val="Arial"/>
      </rPr>
      <t xml:space="preserve"> Атанова И.И.</t>
    </r>
  </si>
  <si>
    <t>Тестирование по разделу 6</t>
  </si>
  <si>
    <t>Учебник , повторить лексику и грамматику раздела 6. Выполнить тест на стр.129 ( Use of English)</t>
  </si>
  <si>
    <t>Рабочая тетрадь, стр.129 упр.3. Прислать выполненный тест 13.05.2020г.</t>
  </si>
  <si>
    <r>
      <t xml:space="preserve">ВД "Я и моя будущая профессия"
</t>
    </r>
    <r>
      <rPr>
        <i/>
        <sz val="10"/>
        <color rgb="FF000000"/>
        <rFont val="Arial"/>
      </rPr>
      <t>Морозова Т. Н.</t>
    </r>
    <r>
      <rPr>
        <sz val="10"/>
        <color rgb="FF000000"/>
        <rFont val="Arial"/>
      </rPr>
      <t xml:space="preserve"> </t>
    </r>
  </si>
  <si>
    <r>
      <t xml:space="preserve">"РДШ"
</t>
    </r>
    <r>
      <rPr>
        <i/>
        <sz val="10"/>
        <color rgb="FF000000"/>
        <rFont val="Arial"/>
      </rPr>
      <t>Морозова Т.Н.</t>
    </r>
  </si>
  <si>
    <t>Самые молодые герои России и СССР</t>
  </si>
  <si>
    <t xml:space="preserve">ЧЕТВЕРГ. 14 мая 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</si>
  <si>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</si>
  <si>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</si>
  <si>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t>Повторение. Функции и их свойства.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</si>
  <si>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</si>
  <si>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r>
      <t xml:space="preserve">Физкультура
</t>
    </r>
    <r>
      <rPr>
        <i/>
        <sz val="10"/>
        <rFont val="Arial"/>
      </rPr>
      <t>Михайлов С.Э.</t>
    </r>
  </si>
  <si>
    <t>Бег на результат 100м. Эстафеты. ОРУ. Специальные беговые упражнения. Развитие скоростных качеств</t>
  </si>
  <si>
    <t>Самостоятельная работа, работа с ЭОР</t>
  </si>
  <si>
    <r>
      <t xml:space="preserve">Физика 
</t>
    </r>
    <r>
      <rPr>
        <i/>
        <sz val="10"/>
        <rFont val="Arial"/>
      </rPr>
      <t>Морозова Т. Н.</t>
    </r>
  </si>
  <si>
    <t xml:space="preserve">Контрольная работа по теме "Строение атома и атомного ядра" </t>
  </si>
  <si>
    <t>Выполнить контрольную работу по тексту, выложенному в ВК</t>
  </si>
  <si>
    <r>
      <t xml:space="preserve">Русский язык                </t>
    </r>
    <r>
      <rPr>
        <i/>
        <sz val="10"/>
        <rFont val="Arial"/>
      </rPr>
      <t>Иванова А.А.</t>
    </r>
  </si>
  <si>
    <t>Морфология.Предлог. Союз. Частица</t>
  </si>
  <si>
    <t>Выполните задание, размещенное в беседе ВК,фото работ пришлите на проверку в беседу</t>
  </si>
  <si>
    <t>п.111</t>
  </si>
  <si>
    <r>
      <rPr>
        <b/>
        <sz val="10"/>
        <rFont val="Arial"/>
      </rPr>
      <t xml:space="preserve">Английский язык 
</t>
    </r>
    <r>
      <rPr>
        <i/>
        <sz val="10"/>
        <rFont val="Arial"/>
      </rPr>
      <t>Атанова И.И.</t>
    </r>
  </si>
  <si>
    <t>Кто самый выдающийся в вашем классе?</t>
  </si>
  <si>
    <t>Учебник (стар.изд.), раздел 7 урок 2, стр.183 читать, переводить текст устно.</t>
  </si>
  <si>
    <t>Учебник ( стар.изд. ), раздел 7 урок 2, стр.183-184 ответить на вопросы по тексту.</t>
  </si>
  <si>
    <r>
      <t xml:space="preserve">Немецкий  язык  
</t>
    </r>
    <r>
      <rPr>
        <i/>
        <sz val="10"/>
        <rFont val="Arial"/>
      </rPr>
      <t>Кузьмина Т.В.</t>
    </r>
  </si>
  <si>
    <t>Мнения различных людей о СМИ</t>
  </si>
  <si>
    <t>выполнить упр.7 стр.62 в рабочей тетради</t>
  </si>
  <si>
    <t>Рабочая тетрадь стр.62 упр.8</t>
  </si>
  <si>
    <r>
      <t xml:space="preserve">ВД "Решаем  задачи  повышенной сложности"
</t>
    </r>
    <r>
      <rPr>
        <i/>
        <sz val="10"/>
        <color rgb="FF000000"/>
        <rFont val="Arial"/>
      </rPr>
      <t>Колеганова А.Г.</t>
    </r>
  </si>
  <si>
    <t>Длина окружности. Площадь круга.</t>
  </si>
  <si>
    <r>
      <t xml:space="preserve">Немецкий  язык  
</t>
    </r>
    <r>
      <rPr>
        <i/>
        <sz val="10"/>
        <rFont val="Arial"/>
      </rPr>
      <t>Кузьмина Т.В.</t>
    </r>
  </si>
  <si>
    <t>Культура чтения в Германии и России</t>
  </si>
  <si>
    <t>выполнить упр.1 стр.55 в рабочей тетради</t>
  </si>
  <si>
    <t>стр.64 упр.4 в рабочей тетради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</si>
  <si>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</si>
  <si>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t xml:space="preserve">Биология
</t>
    </r>
    <r>
      <rPr>
        <i/>
        <sz val="10"/>
        <rFont val="Arial"/>
      </rPr>
      <t>Фомина Л.О.</t>
    </r>
  </si>
  <si>
    <t>Итоговая контрольная работа.</t>
  </si>
  <si>
    <r>
      <t xml:space="preserve">Русский язык             </t>
    </r>
    <r>
      <rPr>
        <i/>
        <sz val="10"/>
        <rFont val="Arial"/>
      </rPr>
      <t>Иванова А.А.</t>
    </r>
  </si>
  <si>
    <t>Орфограммы в причастиях</t>
  </si>
  <si>
    <t>Записать важные сведения из видеоурока в тетрадь для правил</t>
  </si>
  <si>
    <r>
      <t xml:space="preserve">Физика 
</t>
    </r>
    <r>
      <rPr>
        <i/>
        <sz val="10"/>
        <rFont val="Arial"/>
      </rPr>
      <t>Морозова Т. Н.</t>
    </r>
  </si>
  <si>
    <t>Состав, строение и происхождение Солнечной системы</t>
  </si>
  <si>
    <r>
      <t xml:space="preserve">Изучить п. 63 учебника, посмотреть видео по ссылке </t>
    </r>
    <r>
      <rPr>
        <u/>
        <sz val="10"/>
        <color rgb="FF1155CC"/>
        <rFont val="Arial"/>
      </rPr>
      <t>https://yandex.ru/video/preview/?filmId=12046236682559193341&amp;text=состав+строение+и+происхождение+солнечной+системы+видеоурок+9+класс</t>
    </r>
    <r>
      <rPr>
        <sz val="10"/>
        <color rgb="FF000000"/>
        <rFont val="Arial"/>
      </rPr>
      <t xml:space="preserve"> </t>
    </r>
  </si>
  <si>
    <r>
      <t xml:space="preserve">История 
</t>
    </r>
    <r>
      <rPr>
        <i/>
        <sz val="10"/>
        <rFont val="Arial"/>
      </rPr>
      <t>Ефремова М.Н.</t>
    </r>
  </si>
  <si>
    <t>Выполнить тест во вложенном в АСУ файле.</t>
  </si>
  <si>
    <t>С помощью эОР</t>
  </si>
  <si>
    <r>
      <t xml:space="preserve">Русский язык             </t>
    </r>
    <r>
      <rPr>
        <i/>
        <sz val="10"/>
        <rFont val="Arial"/>
      </rPr>
      <t>Иванова А.А.</t>
    </r>
  </si>
  <si>
    <t>Выполните задание, размещенное в беседе ВК, пришлите на проверку</t>
  </si>
  <si>
    <r>
      <t xml:space="preserve">Химия
</t>
    </r>
    <r>
      <rPr>
        <i/>
        <sz val="10"/>
        <rFont val="Arial"/>
      </rPr>
      <t>Гилязова Г.Х.</t>
    </r>
  </si>
  <si>
    <t>Высшие карбоновые кислоты . Жиры.Роль жиров в организме.</t>
  </si>
  <si>
    <t>пар.56- прочитать</t>
  </si>
  <si>
    <t>пар.56</t>
  </si>
  <si>
    <r>
      <t xml:space="preserve">ВД "Функциональная грамотность"
</t>
    </r>
    <r>
      <rPr>
        <i/>
        <sz val="10"/>
        <color rgb="FF000000"/>
        <rFont val="Arial"/>
      </rPr>
      <t>Морозова Т.Н.</t>
    </r>
  </si>
  <si>
    <t>Выполнить тест во вложенном в АСУ файле</t>
  </si>
  <si>
    <r>
      <rPr>
        <b/>
        <sz val="10"/>
        <rFont val="Arial"/>
      </rPr>
      <t>ВД "Цифровая гигиена"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 xml:space="preserve">Морозова Т.Н. </t>
    </r>
  </si>
  <si>
    <t>Школьный проект</t>
  </si>
  <si>
    <t>https://yandex.ru/video/preview/?filmId=9464511539863114169&amp;from=tabbar&amp;parent-reqid=1589467868951629-695899072038008085700255-production-app-host-sas-web-yp-121&amp;text=индивидуальные+проекты+для+школьников+что+это</t>
  </si>
  <si>
    <r>
      <t>Физкультура</t>
    </r>
    <r>
      <rPr>
        <i/>
        <sz val="10"/>
        <rFont val="Arial"/>
      </rPr>
      <t xml:space="preserve">
</t>
    </r>
    <r>
      <rPr>
        <i/>
        <sz val="10"/>
        <rFont val="Arial"/>
      </rPr>
      <t>Михайлов С.Э.</t>
    </r>
  </si>
  <si>
    <t>Бег на результат 60м. Эстафеты. ОРУ. Специальные беговые упражнения. Развитие скоростных качеств (2)</t>
  </si>
  <si>
    <r>
      <t xml:space="preserve">Обществознание
</t>
    </r>
    <r>
      <rPr>
        <i/>
        <sz val="10"/>
        <rFont val="Arial"/>
      </rPr>
      <t>Ефремова М.Н.</t>
    </r>
  </si>
  <si>
    <t>Уголовно-правовые отношения</t>
  </si>
  <si>
    <t>Изучить материал, выполнить контрольные задания В1 и В2,  скриншоты и прислать в АСУ РСО</t>
  </si>
  <si>
    <r>
      <t>География</t>
    </r>
    <r>
      <rPr>
        <i/>
        <sz val="10"/>
        <rFont val="Arial"/>
      </rPr>
      <t xml:space="preserve">                  </t>
    </r>
    <r>
      <rPr>
        <i/>
        <sz val="10"/>
        <rFont val="Arial"/>
      </rPr>
      <t>Шарафутдинова З. Г.</t>
    </r>
  </si>
  <si>
    <t>Работу прислать на почту АСУ РСО, ВК</t>
  </si>
  <si>
    <t>Расписание занятий 9Б класса</t>
  </si>
  <si>
    <r>
      <t xml:space="preserve">Литература                       </t>
    </r>
    <r>
      <rPr>
        <i/>
        <sz val="10"/>
        <rFont val="Arial"/>
      </rPr>
      <t xml:space="preserve"> Иванова А.А.</t>
    </r>
  </si>
  <si>
    <t>Данте Алигьери: слово о поэте. «Божественная комедия» (фрагменты): множественность смыслов поэмы.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</si>
  <si>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</si>
  <si>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r>
      <t>ОБЖ</t>
    </r>
    <r>
      <rPr>
        <i/>
        <sz val="10"/>
        <rFont val="Arial"/>
      </rPr>
      <t xml:space="preserve"> 
Ефремова М.Н.</t>
    </r>
  </si>
  <si>
    <t>Понятия о ВИЧ-инфекции и СПИДе.</t>
  </si>
  <si>
    <t>Изучить материал, выполнить контрольные задания В1 и В2, скриншоты и прислать в АСУ РСО</t>
  </si>
  <si>
    <r>
      <t xml:space="preserve">История 
</t>
    </r>
    <r>
      <rPr>
        <i/>
        <sz val="10"/>
        <rFont val="Arial"/>
      </rPr>
      <t>Ефремова М.Н.</t>
    </r>
  </si>
  <si>
    <t>доделать задания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</si>
  <si>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</si>
  <si>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r>
      <t xml:space="preserve">Обществознание
</t>
    </r>
    <r>
      <rPr>
        <i/>
        <sz val="10"/>
        <rFont val="Arial"/>
      </rPr>
      <t>Ефремова М.Н.</t>
    </r>
  </si>
  <si>
    <t>Социальные права.</t>
  </si>
  <si>
    <t>Изучить п 21, стр173 ответить на вопросы</t>
  </si>
  <si>
    <r>
      <rPr>
        <b/>
        <sz val="10"/>
        <rFont val="Arial"/>
      </rPr>
      <t xml:space="preserve">Биология
</t>
    </r>
    <r>
      <rPr>
        <i/>
        <sz val="10"/>
        <rFont val="Arial"/>
      </rPr>
      <t xml:space="preserve">Фомина Л.О.
</t>
    </r>
  </si>
  <si>
    <t>Изучить параграф 54 в учебнике</t>
  </si>
  <si>
    <r>
      <t xml:space="preserve"> Литература           </t>
    </r>
    <r>
      <rPr>
        <i/>
        <sz val="10"/>
        <rFont val="Arial"/>
      </rPr>
      <t xml:space="preserve"> 
Иванова А.А.</t>
    </r>
  </si>
  <si>
    <r>
      <t xml:space="preserve">История
</t>
    </r>
    <r>
      <rPr>
        <i/>
        <sz val="10"/>
        <rFont val="Arial"/>
      </rPr>
      <t>Павлов А.А.</t>
    </r>
  </si>
  <si>
    <t>"Нужна ли нам единая и неделимая Италия?"</t>
  </si>
  <si>
    <r>
      <t xml:space="preserve">ОБЖ 
</t>
    </r>
    <r>
      <rPr>
        <i/>
        <sz val="10"/>
        <rFont val="Arial"/>
      </rPr>
      <t>Павлов А.А.</t>
    </r>
  </si>
  <si>
    <t>Ранние половые связи и их последствия</t>
  </si>
  <si>
    <r>
      <t xml:space="preserve">Предпрофильный курс
</t>
    </r>
    <r>
      <rPr>
        <i/>
        <sz val="10"/>
        <rFont val="Arial"/>
      </rPr>
      <t>"Решение генетических задач"
Фомина Л.О.</t>
    </r>
  </si>
  <si>
    <r>
      <rPr>
        <b/>
        <sz val="10"/>
        <rFont val="Arial"/>
      </rPr>
      <t xml:space="preserve">Предпрофильный курс  
</t>
    </r>
    <r>
      <rPr>
        <b/>
        <i/>
        <sz val="10"/>
        <rFont val="Arial"/>
      </rPr>
      <t>"Здоровый образ жизни"</t>
    </r>
    <r>
      <rPr>
        <b/>
        <sz val="10"/>
        <rFont val="Arial"/>
      </rPr>
      <t xml:space="preserve">
</t>
    </r>
    <r>
      <rPr>
        <i/>
        <sz val="10"/>
        <rFont val="Arial"/>
      </rPr>
      <t>Шарафутдинова З. Г.</t>
    </r>
  </si>
  <si>
    <r>
      <t>Предпрофильный курс </t>
    </r>
    <r>
      <rPr>
        <i/>
        <sz val="10"/>
        <rFont val="Arial"/>
      </rPr>
      <t xml:space="preserve"> </t>
    </r>
    <r>
      <rPr>
        <i/>
        <sz val="10"/>
        <rFont val="Arial"/>
      </rPr>
      <t xml:space="preserve">"Основы журналистики"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Иванова А.А </t>
    </r>
    <r>
      <rPr>
        <sz val="10"/>
        <color rgb="FF000000"/>
        <rFont val="Arial"/>
      </rPr>
      <t xml:space="preserve">
</t>
    </r>
  </si>
  <si>
    <r>
      <t xml:space="preserve">Предпрофильный курс
</t>
    </r>
    <r>
      <rPr>
        <i/>
        <sz val="10"/>
        <rFont val="Arial"/>
      </rPr>
      <t>"Физика в медицине"</t>
    </r>
    <r>
      <rPr>
        <i/>
        <sz val="10"/>
        <rFont val="Arial"/>
      </rPr>
      <t xml:space="preserve">
Морозова Т.Н</t>
    </r>
    <r>
      <rPr>
        <sz val="10"/>
        <color rgb="FF000000"/>
        <rFont val="Arial"/>
      </rPr>
      <t xml:space="preserve">.   
</t>
    </r>
  </si>
  <si>
    <r>
      <t xml:space="preserve">Русский язык
</t>
    </r>
    <r>
      <rPr>
        <i/>
        <sz val="10"/>
        <rFont val="Arial"/>
      </rPr>
      <t>Иванова А.А.</t>
    </r>
  </si>
  <si>
    <t>С помощью ЭОР/Самостоятельная работа с учебником</t>
  </si>
  <si>
    <r>
      <t xml:space="preserve">Литература 
</t>
    </r>
    <r>
      <rPr>
        <i/>
        <sz val="10"/>
        <rFont val="Arial"/>
      </rPr>
      <t>Иванова А.А.</t>
    </r>
  </si>
  <si>
    <t>Античная лирика. Гораций.</t>
  </si>
  <si>
    <r>
      <rPr>
        <b/>
        <sz val="10"/>
        <rFont val="Arial"/>
      </rPr>
      <t>Модуль "Геометрия"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А.Г.</t>
    </r>
  </si>
  <si>
    <t>Самостоятельная работа,</t>
  </si>
  <si>
    <r>
      <t xml:space="preserve">Химия
</t>
    </r>
    <r>
      <rPr>
        <i/>
        <sz val="10"/>
        <rFont val="Arial"/>
      </rPr>
      <t>Гилязова Г.Х.</t>
    </r>
  </si>
  <si>
    <t>Карбоновые кислоты :муравьиная и уксусная кислоты. Физические свойства. Применение.  Решить урок рэш№30</t>
  </si>
  <si>
    <t>прочитать информацию во вложенном файле и параграф 56.</t>
  </si>
  <si>
    <r>
      <t xml:space="preserve">Русский язык
</t>
    </r>
    <r>
      <rPr>
        <i/>
        <sz val="10"/>
        <rFont val="Arial"/>
      </rPr>
      <t>Иванова А.А.</t>
    </r>
  </si>
  <si>
    <r>
      <t>Физкультура</t>
    </r>
    <r>
      <rPr>
        <i/>
        <sz val="10"/>
        <rFont val="Arial"/>
      </rPr>
      <t xml:space="preserve">
</t>
    </r>
    <r>
      <rPr>
        <i/>
        <sz val="10"/>
        <rFont val="Arial"/>
      </rPr>
      <t>Михайлов С.Э.</t>
    </r>
  </si>
  <si>
    <r>
      <t xml:space="preserve">Литература 
</t>
    </r>
    <r>
      <rPr>
        <i/>
        <sz val="10"/>
        <rFont val="Arial"/>
      </rPr>
      <t>Иванова А.А.</t>
    </r>
  </si>
  <si>
    <t xml:space="preserve">Изучить материал </t>
  </si>
  <si>
    <r>
      <t xml:space="preserve">Физика
</t>
    </r>
    <r>
      <rPr>
        <i/>
        <sz val="10"/>
        <rFont val="Arial"/>
      </rPr>
      <t>Морозова Т. Н.</t>
    </r>
  </si>
  <si>
    <t>Л. р. "Изучение треков заряженных частиц по готовым фотографиям"</t>
  </si>
  <si>
    <t>Выполнить л. р. №9 по описанию в учебнике на с.309-311, прислать в ВК до 18.00</t>
  </si>
  <si>
    <r>
      <t>Физкультура</t>
    </r>
    <r>
      <rPr>
        <i/>
        <sz val="10"/>
        <rFont val="Arial"/>
      </rPr>
      <t xml:space="preserve">
</t>
    </r>
    <r>
      <rPr>
        <i/>
        <sz val="10"/>
        <rFont val="Arial"/>
      </rPr>
      <t>Михайлов С.Э.</t>
    </r>
  </si>
  <si>
    <t>Расписание занятий 10А  класса (технологический профиль)</t>
  </si>
  <si>
    <r>
      <t xml:space="preserve">ВД "Функциональная грамотность"
</t>
    </r>
    <r>
      <rPr>
        <i/>
        <sz val="10"/>
        <color rgb="FF000000"/>
        <rFont val="Arial"/>
      </rPr>
      <t>Морозова Т.Н.</t>
    </r>
  </si>
  <si>
    <t>Государственное и негосударственное пенсионное страхование</t>
  </si>
  <si>
    <t>https://pfrf-kabinet.su/165-gosudarstvenny</t>
  </si>
  <si>
    <r>
      <t xml:space="preserve">ЭК "Физика в биологии" - 10 тех                              </t>
    </r>
    <r>
      <rPr>
        <i/>
        <sz val="10"/>
        <color rgb="FF000000"/>
        <rFont val="Arial"/>
      </rPr>
      <t>Мастерова М.В.</t>
    </r>
  </si>
  <si>
    <t xml:space="preserve">Кибернетическая система. Ее свойства. 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</si>
  <si>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</si>
  <si>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 xml:space="preserve">Английский язык   
</t>
    </r>
    <r>
      <rPr>
        <i/>
        <sz val="10"/>
        <rFont val="Arial"/>
      </rPr>
      <t>Атанова И.И.</t>
    </r>
  </si>
  <si>
    <t>Повторить лексику и грамматику раздела 6.Выполнить тест на стр.129  (Use of English)</t>
  </si>
  <si>
    <t>Стр. 129  упр.3, прислать выполненный тест 14.05.2020г.</t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</si>
  <si>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</si>
  <si>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t>Многогранники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</si>
  <si>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   
</t>
    </r>
    <r>
      <rPr>
        <i/>
        <sz val="10"/>
        <rFont val="Arial"/>
      </rPr>
      <t>Софина А. В.</t>
    </r>
    <r>
      <rPr>
        <sz val="10"/>
        <color rgb="FF000000"/>
        <rFont val="Arial"/>
      </rPr>
      <t xml:space="preserve"> </t>
    </r>
  </si>
  <si>
    <t>Почему английский является языком мира?</t>
  </si>
  <si>
    <t>учебник (старое издание, урок 3) - с 159-160, упр 1 (чит., перевод.). Прислать в ВК или АСУ аудио- или видеозапись чтения и перевода любого 1 абзаца текста</t>
  </si>
  <si>
    <t>рабочая тетрадь - стр. 118, упр. 1</t>
  </si>
  <si>
    <t>Повторить материал по теме "Многогранники"</t>
  </si>
  <si>
    <r>
      <t xml:space="preserve">История
</t>
    </r>
    <r>
      <rPr>
        <i/>
        <sz val="10"/>
        <rFont val="Arial"/>
      </rPr>
      <t>Павлов А.А.</t>
    </r>
  </si>
  <si>
    <t>Германская империя: борьба за "место под солнцем"</t>
  </si>
  <si>
    <t>Видеоурок</t>
  </si>
  <si>
    <r>
      <t xml:space="preserve">Русский язык
</t>
    </r>
    <r>
      <rPr>
        <i/>
        <sz val="10"/>
        <rFont val="Arial"/>
      </rPr>
      <t>Иванова А.А.</t>
    </r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</si>
  <si>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</si>
  <si>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r>
      <t xml:space="preserve">Индивидуальный проект                                 
</t>
    </r>
    <r>
      <rPr>
        <i/>
        <sz val="10"/>
        <rFont val="Arial"/>
      </rPr>
      <t>Мастерова М.В.</t>
    </r>
  </si>
  <si>
    <t xml:space="preserve">Технологии визуализации и систематизации текстовой информации. Лучевые схемы-пауки и каузальные цепи. Интеллект-карты. Создание скетчей (визуальных заметок). Инфографика. Скрайбинг </t>
  </si>
  <si>
    <t>сдать теоретическую часть проекта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</si>
  <si>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</si>
  <si>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r>
      <t xml:space="preserve">Физика
</t>
    </r>
    <r>
      <rPr>
        <i/>
        <sz val="10"/>
        <rFont val="Arial"/>
      </rPr>
      <t>Морозова Т.Н.</t>
    </r>
  </si>
  <si>
    <t>Контрольная работа по теме "Строение атома и атомного ядра"</t>
  </si>
  <si>
    <t>Выполнить к. р. по тексту, выложенному в ВК</t>
  </si>
  <si>
    <r>
      <t xml:space="preserve">Физкультура 
</t>
    </r>
    <r>
      <rPr>
        <i/>
        <sz val="10"/>
        <rFont val="Arial"/>
      </rPr>
      <t>Михайлов С.Э.</t>
    </r>
  </si>
  <si>
    <t>Низкий старт 30-40м. Бег по дистанции. Эстафетный бег. ОРУ. Специальные беговые упражнения. Развитие скоростных качеств</t>
  </si>
  <si>
    <t>Выполнить комплекс упражнений во вложенном файле АСУ РСО.</t>
  </si>
  <si>
    <r>
      <t xml:space="preserve">Физика                                                                 </t>
    </r>
    <r>
      <rPr>
        <i/>
        <sz val="10"/>
        <rFont val="Arial"/>
      </rPr>
      <t xml:space="preserve"> </t>
    </r>
    <r>
      <rPr>
        <i/>
        <sz val="10"/>
        <rFont val="Arial"/>
      </rPr>
      <t>Мастерова М.В.</t>
    </r>
  </si>
  <si>
    <t xml:space="preserve">Контрольная работа по теме "Электрический ток в различных средах" </t>
  </si>
  <si>
    <t>Выполнить контрольную работу. Текст во вложенном файле АСУ РСО. Работу прислать в вк сразу после урока.</t>
  </si>
  <si>
    <r>
      <t xml:space="preserve">История
</t>
    </r>
    <r>
      <rPr>
        <i/>
        <sz val="10"/>
        <rFont val="Arial"/>
      </rPr>
      <t>Ефремова М.Н.</t>
    </r>
  </si>
  <si>
    <t>Геополитическое положение и внешняя политика в 1990-е гг.</t>
  </si>
  <si>
    <r>
      <t xml:space="preserve">Английский язык 
</t>
    </r>
    <r>
      <rPr>
        <i/>
        <sz val="10"/>
        <rFont val="Arial"/>
      </rPr>
      <t xml:space="preserve">Софина А. В. </t>
    </r>
  </si>
  <si>
    <t>Письмо-жалоба</t>
  </si>
  <si>
    <t>учебник - с 72-73, упр 1-6</t>
  </si>
  <si>
    <t>учебник - с 73, упр 8 (фото в ВК или в АСУ)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</si>
  <si>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</si>
  <si>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t xml:space="preserve">ЭК "Фундаментальные  эксперименты"                                    </t>
    </r>
    <r>
      <rPr>
        <i/>
        <sz val="10"/>
        <color rgb="FF000000"/>
        <rFont val="Arial"/>
      </rPr>
      <t xml:space="preserve"> </t>
    </r>
    <r>
      <rPr>
        <i/>
        <sz val="10"/>
        <color rgb="FF000000"/>
        <rFont val="Arial"/>
      </rPr>
      <t xml:space="preserve"> Мастерова М.В.</t>
    </r>
  </si>
  <si>
    <t xml:space="preserve">Опыты Лебедева по измерению давления света. </t>
  </si>
  <si>
    <r>
      <t xml:space="preserve">Немецкий язык 
</t>
    </r>
    <r>
      <rPr>
        <i/>
        <sz val="10"/>
        <rFont val="Arial"/>
      </rPr>
      <t>Кузьмина Т.В.</t>
    </r>
  </si>
  <si>
    <r>
      <t xml:space="preserve">Английский язык
</t>
    </r>
    <r>
      <rPr>
        <i/>
        <sz val="10"/>
        <rFont val="Arial"/>
      </rPr>
      <t xml:space="preserve">Софина А. В. </t>
    </r>
  </si>
  <si>
    <t>Почему изучаете иностранный язык?</t>
  </si>
  <si>
    <t>учебник (старое издание, урок 4) - с 162, упр 1 1) - чит., перевод.</t>
  </si>
  <si>
    <t>учебник (старое издание, урок 4) - с 163, упр 1 3), 4), 5), упр 3 - ответить на вопросы. Фото с ответами прислать в ВК\АСУ</t>
  </si>
  <si>
    <r>
      <t xml:space="preserve">ВД "Мир профессии"
</t>
    </r>
    <r>
      <rPr>
        <i/>
        <sz val="10"/>
        <color rgb="FF000000"/>
        <rFont val="Arial"/>
      </rPr>
      <t>Фомина Л.О.</t>
    </r>
  </si>
  <si>
    <t>Пройти тест на профориентацию.</t>
  </si>
  <si>
    <t>https://testometrika.com/business/test-to-determine-career/</t>
  </si>
  <si>
    <r>
      <t xml:space="preserve">ВД "Мир новостей" 
</t>
    </r>
    <r>
      <rPr>
        <i/>
        <sz val="10"/>
        <color rgb="FF000000"/>
        <rFont val="Arial"/>
      </rPr>
      <t>Павлов А.А.</t>
    </r>
  </si>
  <si>
    <t>Трудовое право</t>
  </si>
  <si>
    <r>
      <t xml:space="preserve">ВД "Право и система соц.норм"  
</t>
    </r>
    <r>
      <rPr>
        <i/>
        <sz val="10"/>
        <color rgb="FF000000"/>
        <rFont val="Arial"/>
      </rPr>
      <t>Павлов А.А.</t>
    </r>
    <r>
      <rPr>
        <i/>
        <sz val="10"/>
        <rFont val="Arial"/>
      </rPr>
      <t xml:space="preserve">                 </t>
    </r>
    <r>
      <rPr>
        <sz val="10"/>
        <color rgb="FF000000"/>
        <rFont val="Arial"/>
      </rPr>
      <t xml:space="preserve">                                                                                                                                        </t>
    </r>
  </si>
  <si>
    <t>Правопорядок и полиция</t>
  </si>
  <si>
    <t>Изучить материал</t>
  </si>
  <si>
    <r>
      <rPr>
        <sz val="10"/>
        <color rgb="FF9900FF"/>
        <rFont val="Arial"/>
      </rPr>
      <t xml:space="preserve">ЭК "Фундаментальные  эксперименты"      </t>
    </r>
    <r>
      <rPr>
        <sz val="10"/>
        <color rgb="FF000000"/>
        <rFont val="Arial"/>
      </rPr>
      <t xml:space="preserve">                               </t>
    </r>
    <r>
      <rPr>
        <i/>
        <sz val="10"/>
        <rFont val="Arial"/>
      </rPr>
      <t xml:space="preserve"> Мастерова М.В.</t>
    </r>
  </si>
  <si>
    <t>Опыты Столетова и Герца по изучению явления и законов фотоэффекта.</t>
  </si>
  <si>
    <t xml:space="preserve">СРЕДА. 13 мая </t>
  </si>
  <si>
    <r>
      <t xml:space="preserve">ВД "Мир биологии"
</t>
    </r>
    <r>
      <rPr>
        <i/>
        <sz val="10"/>
        <color rgb="FF000000"/>
        <rFont val="Arial"/>
      </rPr>
      <t>Фомина Л.О.</t>
    </r>
  </si>
  <si>
    <t>Факторы, влияющие на здоровье человека.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</si>
  <si>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</si>
  <si>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t>Судьбы героев. Эпилог романа</t>
  </si>
  <si>
    <t>выполнить тест (документ в ВК)</t>
  </si>
  <si>
    <t>Читать роман "Война и мир" (том 4, ч.1-4, эпилог)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</si>
  <si>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</si>
  <si>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t>Женские образы на страницах романа</t>
  </si>
  <si>
    <t>ПЯТНИЦА.15 МАЯ</t>
  </si>
  <si>
    <r>
      <t xml:space="preserve">Математика (алгебра и начала математического  анализа) 
</t>
    </r>
    <r>
      <rPr>
        <i/>
        <sz val="10"/>
        <rFont val="Arial"/>
      </rPr>
      <t>Александров А.В.</t>
    </r>
  </si>
  <si>
    <t>Нахождение наибольшего и наименьшего значений</t>
  </si>
  <si>
    <t>На сайте «ЯКласс» выполнить задания 6-9 + Тренировку по теме "Применение производной для отыскания наибольших и наименьших величин" 
Если нет технической возможности: решить задания из карточки (подробности в ВК),</t>
  </si>
  <si>
    <r>
      <t>Немецкий язык</t>
    </r>
    <r>
      <rPr>
        <i/>
        <sz val="10"/>
        <rFont val="Arial"/>
      </rPr>
      <t xml:space="preserve"> 
Кузьмина Т.В.</t>
    </r>
  </si>
  <si>
    <t>На сайте «ЯКласс» выполнить Домашнюю работу по теме "Применение производной для отыскания наибольших и наименьших величин".
Если нет технической возможности: решить карточку (подробности в ВК)</t>
  </si>
  <si>
    <r>
      <t xml:space="preserve">Английский язык
</t>
    </r>
    <r>
      <rPr>
        <i/>
        <sz val="10"/>
        <rFont val="Arial"/>
      </rPr>
      <t xml:space="preserve">Софина А. В. </t>
    </r>
  </si>
  <si>
    <t>Как изучать английский эффективно?</t>
  </si>
  <si>
    <t>учебник (стар.изд.), раздел 6 урок 5, стр.164 читать, переводить текст устно. С. 165, - конспект правил (по сноскам на грамматич.справочник) First Conditionals, Second Conditionals. Посмотреть видеоурок.</t>
  </si>
  <si>
    <t>выучить правило First Conditionals, Second Conditionals</t>
  </si>
  <si>
    <r>
      <t xml:space="preserve">Английский язык           </t>
    </r>
    <r>
      <rPr>
        <i/>
        <sz val="10"/>
        <rFont val="Arial"/>
      </rPr>
      <t>Атанова И.И.</t>
    </r>
  </si>
  <si>
    <r>
      <t xml:space="preserve">Физика                                                        </t>
    </r>
    <r>
      <rPr>
        <i/>
        <sz val="10"/>
        <rFont val="Arial"/>
      </rPr>
      <t>Мастерова М.В.</t>
    </r>
  </si>
  <si>
    <t>Повторение темы " Кинематика материальной точки"</t>
  </si>
  <si>
    <t>решить задачи из  прикрепленного файла в АСУ РСО</t>
  </si>
  <si>
    <t>Подготовиться к итоговой работе</t>
  </si>
  <si>
    <r>
      <t xml:space="preserve">Физика
</t>
    </r>
    <r>
      <rPr>
        <i/>
        <sz val="10"/>
        <rFont val="Arial"/>
      </rPr>
      <t>Морозова Т. Н.</t>
    </r>
  </si>
  <si>
    <t>Изучить п. 63, посмотреть видеоурок по ссылке  https://www.youtube.com/watch?v=LaiPv5-94b8</t>
  </si>
  <si>
    <r>
      <t xml:space="preserve">Информатика 
</t>
    </r>
    <r>
      <rPr>
        <i/>
        <sz val="10"/>
        <rFont val="Arial"/>
      </rPr>
      <t>Решетникова Ю. С.</t>
    </r>
  </si>
  <si>
    <r>
      <t xml:space="preserve">Математика (алгебра и начала математического  анализа) 
</t>
    </r>
    <r>
      <rPr>
        <i/>
        <sz val="10"/>
        <rFont val="Arial"/>
      </rPr>
      <t>Александров А.В.</t>
    </r>
  </si>
  <si>
    <t>Применение производной к исследованию функции</t>
  </si>
  <si>
    <t>На сайте «ЯКласс» выполнить контрольную работу по теме "Применение производной к исследованию функции" 
Если нет технической возможности: решить задания из карточки (подробности в ВК)</t>
  </si>
  <si>
    <t xml:space="preserve">выполнить работу над ошибками после проверки учителем
</t>
  </si>
  <si>
    <r>
      <t xml:space="preserve">История
</t>
    </r>
    <r>
      <rPr>
        <i/>
        <sz val="10"/>
        <rFont val="Arial"/>
      </rPr>
      <t>Павлов А.А.</t>
    </r>
  </si>
  <si>
    <t>Франция:Третья республика</t>
  </si>
  <si>
    <t>Самостоятельная работа с учебным материалм</t>
  </si>
  <si>
    <r>
      <t xml:space="preserve">Немецкий язык  
</t>
    </r>
    <r>
      <rPr>
        <i/>
        <sz val="10"/>
        <rFont val="Arial"/>
      </rPr>
      <t>Кузьмина Т.В.</t>
    </r>
  </si>
  <si>
    <t>Какую роль играет музыка в жизни человека.</t>
  </si>
  <si>
    <t>учебник стр.166 упр.1</t>
  </si>
  <si>
    <t>стр.166 упр.1 ( ответить на вопросы)</t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</si>
  <si>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</si>
  <si>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t>Работай, ешь, покупай! Подготовка к контрольной работе</t>
  </si>
  <si>
    <t>учебник - с 74, упр 1</t>
  </si>
  <si>
    <t>рабочая тетрадь - стр. 62-64, выполнить два упр. на выбор</t>
  </si>
  <si>
    <r>
      <t xml:space="preserve">ЭК "Фундаментальные  эксперименты"                                     </t>
    </r>
    <r>
      <rPr>
        <i/>
        <sz val="10"/>
        <rFont val="Arial"/>
      </rPr>
      <t xml:space="preserve"> </t>
    </r>
    <r>
      <rPr>
        <i/>
        <sz val="10"/>
        <color rgb="FF000000"/>
        <rFont val="Arial"/>
      </rPr>
      <t>Мастерова М.В.</t>
    </r>
  </si>
  <si>
    <t xml:space="preserve">Опыты Резерфорда по зондированию вещества и модель строения атома. </t>
  </si>
  <si>
    <t>Самостоятельная работа/ЭОР</t>
  </si>
  <si>
    <r>
      <t xml:space="preserve">Русский язык
</t>
    </r>
    <r>
      <rPr>
        <i/>
        <sz val="10"/>
        <rFont val="Arial"/>
      </rPr>
      <t>Иванова А.А.</t>
    </r>
  </si>
  <si>
    <r>
      <rPr>
        <sz val="10"/>
        <color rgb="FF9900FF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Александров А.В.</t>
    </r>
  </si>
  <si>
    <t>Задачи на вычисление площади фигуры, заданной на координатной плоскости или клетчатой бумаге</t>
  </si>
  <si>
    <r>
      <t xml:space="preserve">Биология
</t>
    </r>
    <r>
      <rPr>
        <i/>
        <sz val="10"/>
        <rFont val="Arial"/>
      </rPr>
      <t>Фомина Л.О.</t>
    </r>
  </si>
  <si>
    <t>сайт Учи.ру</t>
  </si>
  <si>
    <t>Самостоятельная работа\ЭОР</t>
  </si>
  <si>
    <r>
      <t xml:space="preserve">Английский язык
</t>
    </r>
    <r>
      <rPr>
        <i/>
        <sz val="10"/>
        <rFont val="Arial"/>
      </rPr>
      <t xml:space="preserve">Софина А. В. </t>
    </r>
  </si>
  <si>
    <t>Чем Британия привлекает людей?</t>
  </si>
  <si>
    <t>учебник (стар.изд, урок 5) - с 165, упр 3</t>
  </si>
  <si>
    <t>выполнить задание на сайте edu.skyeng.ru. При отсутствии тех.возможности - рабочая тетр. - с 120-121, упр 2</t>
  </si>
  <si>
    <r>
      <rPr>
        <sz val="10"/>
        <color rgb="FF9900FF"/>
        <rFont val="Arial"/>
      </rPr>
      <t xml:space="preserve">ЭК "Фундаментальные  эксперименты"        </t>
    </r>
    <r>
      <rPr>
        <sz val="10"/>
        <color rgb="FF000000"/>
        <rFont val="Arial"/>
      </rPr>
      <t xml:space="preserve">                             </t>
    </r>
    <r>
      <rPr>
        <i/>
        <sz val="10"/>
        <rFont val="Arial"/>
      </rPr>
      <t xml:space="preserve"> Мастерова М.В.</t>
    </r>
  </si>
  <si>
    <t xml:space="preserve">Опыты Франка и Герца и модель атома Бора. </t>
  </si>
  <si>
    <r>
      <t xml:space="preserve">Русский язык
</t>
    </r>
    <r>
      <rPr>
        <i/>
        <sz val="10"/>
        <rFont val="Arial"/>
      </rPr>
      <t>Нечаева В.А.</t>
    </r>
  </si>
  <si>
    <t>Беседа в ВК</t>
  </si>
  <si>
    <t>С помощью ЭОР/
Самостоятельная работа</t>
  </si>
  <si>
    <r>
      <t xml:space="preserve">Информатика 
</t>
    </r>
    <r>
      <rPr>
        <i/>
        <sz val="10"/>
        <rFont val="Arial"/>
      </rPr>
      <t>Решетникова Ю. С.</t>
    </r>
  </si>
  <si>
    <t>Итоговая тестовая работа</t>
  </si>
  <si>
    <t>Ссылку на задания добавлю непосредственно перед уроком. Работа выполняется строго во время урока!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</si>
  <si>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</si>
  <si>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t xml:space="preserve">Информатика 
</t>
    </r>
    <r>
      <rPr>
        <i/>
        <sz val="10"/>
        <rFont val="Arial"/>
      </rPr>
      <t>Решетникова Ю. С.</t>
    </r>
  </si>
  <si>
    <r>
      <t>Немецкий язык</t>
    </r>
    <r>
      <rPr>
        <i/>
        <sz val="10"/>
        <rFont val="Arial"/>
      </rPr>
      <t xml:space="preserve"> 
Кузьмина Т.В.</t>
    </r>
  </si>
  <si>
    <t>Продолжаете работу с предыдущего урока</t>
  </si>
  <si>
    <r>
      <t xml:space="preserve">Математика (Геометрия)
</t>
    </r>
    <r>
      <rPr>
        <i/>
        <sz val="10"/>
        <rFont val="Arial"/>
      </rPr>
      <t xml:space="preserve"> Александров А.В.</t>
    </r>
  </si>
  <si>
    <r>
      <rPr>
        <u/>
        <sz val="10"/>
        <color rgb="FF1155CC"/>
        <rFont val="Arial"/>
      </rPr>
      <t xml:space="preserve">На сайте «ЯКласс» выполнить контрольную работу по теме "Многогранники"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</si>
  <si>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t>выполнить работу над ошибками после проверки учителем</t>
  </si>
  <si>
    <t>Самостоятельная работа /эор</t>
  </si>
  <si>
    <r>
      <t xml:space="preserve">Русский язык
</t>
    </r>
    <r>
      <rPr>
        <i/>
        <sz val="10"/>
        <rFont val="Arial"/>
      </rPr>
      <t>Иванова А.А.</t>
    </r>
  </si>
  <si>
    <r>
      <t xml:space="preserve">История 
</t>
    </r>
    <r>
      <rPr>
        <i/>
        <sz val="10"/>
        <rFont val="Arial"/>
      </rPr>
      <t>Ефремова М.Н.</t>
    </r>
  </si>
  <si>
    <t>Политическая жизнь России в начале XXI</t>
  </si>
  <si>
    <t>Выполните задание, размещенное в беседе, пришлите на проверку</t>
  </si>
  <si>
    <t>посмотреть видео по ссылке и ответить на вопросы п 49</t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</si>
  <si>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</si>
  <si>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t>Новая жизнь. Повторение времён глагола.</t>
  </si>
  <si>
    <t>Рабочая тетрадь - с 66-67, крат. конспект правил</t>
  </si>
  <si>
    <t>учить правила из конспекта</t>
  </si>
  <si>
    <r>
      <t xml:space="preserve">ВД "Строевая\огневая подготовка"
</t>
    </r>
    <r>
      <rPr>
        <i/>
        <sz val="10"/>
        <color rgb="FF000000"/>
        <rFont val="Arial"/>
      </rPr>
      <t>Павлов А.А.</t>
    </r>
  </si>
  <si>
    <t>Повороты на месте и в движении</t>
  </si>
  <si>
    <r>
      <t xml:space="preserve">ЭК "Прикладная математика"
</t>
    </r>
    <r>
      <rPr>
        <i/>
        <sz val="10"/>
        <color rgb="FF000000"/>
        <rFont val="Arial"/>
      </rPr>
      <t>Александров А.В.</t>
    </r>
  </si>
  <si>
    <t>14.40-15.00</t>
  </si>
  <si>
    <r>
      <t xml:space="preserve">ЭК"Деловое общение"-10 база
</t>
    </r>
    <r>
      <rPr>
        <i/>
        <sz val="10"/>
        <color rgb="FF000000"/>
        <rFont val="Arial"/>
      </rPr>
      <t>Нечаева В.А.</t>
    </r>
  </si>
  <si>
    <t>Деловая переписка</t>
  </si>
  <si>
    <t>Ознакомиться с материалом, пройдя по ссылке</t>
  </si>
  <si>
    <r>
      <t xml:space="preserve">ВД "РДШ" 
</t>
    </r>
    <r>
      <rPr>
        <i/>
        <sz val="10"/>
        <color rgb="FF000000"/>
        <rFont val="Arial"/>
      </rPr>
      <t>Шарафутдинова З.Г.</t>
    </r>
  </si>
  <si>
    <t>75 лет Великой Победе. Просмотр фильмов</t>
  </si>
  <si>
    <t xml:space="preserve">ПЯТНИЦА. 15  МАЯ </t>
  </si>
  <si>
    <t xml:space="preserve">СУББОТА.  16 мая </t>
  </si>
  <si>
    <r>
      <t xml:space="preserve">Химия
 </t>
    </r>
    <r>
      <rPr>
        <i/>
        <sz val="10"/>
        <rFont val="Arial"/>
      </rPr>
      <t>Гилязова Г.Х.</t>
    </r>
  </si>
  <si>
    <t xml:space="preserve">Синтетические полимеры </t>
  </si>
  <si>
    <t>пар.42.43,44,45-прочитать и изучить .Выбранные учащиеся присылают, фото ответов,на вопросы на на стр.205 №1,2,3,4,5</t>
  </si>
  <si>
    <r>
      <t xml:space="preserve">Английский язык           </t>
    </r>
    <r>
      <rPr>
        <i/>
        <sz val="10"/>
        <rFont val="Arial"/>
      </rPr>
      <t>Атанова И.И.</t>
    </r>
  </si>
  <si>
    <t>Урок-чтение "Что ты думаешь о своей будущей професии?</t>
  </si>
  <si>
    <t>https://www.description-pdf.ru/2019/08/09/английский-язык-9-класс-книга-для-чтен-2/ открыть стр. 98-99 прочитать текст</t>
  </si>
  <si>
    <r>
      <t xml:space="preserve">Математика (алгебра и начала математического анализа) 
 </t>
    </r>
    <r>
      <rPr>
        <i/>
        <sz val="10"/>
        <rFont val="Arial"/>
      </rPr>
      <t>Александров А.В.</t>
    </r>
  </si>
  <si>
    <t>использовать ссылку,  на стр. 100 упр 3.4) выполнить задание</t>
  </si>
  <si>
    <r>
      <t xml:space="preserve">Информатика 
 </t>
    </r>
    <r>
      <rPr>
        <i/>
        <sz val="10"/>
        <rFont val="Arial"/>
      </rPr>
      <t>Решетникова Ю. С.</t>
    </r>
  </si>
  <si>
    <r>
      <t>Немецкий язык</t>
    </r>
    <r>
      <rPr>
        <i/>
        <sz val="10"/>
        <rFont val="Arial"/>
      </rPr>
      <t xml:space="preserve"> 
Кузьмина Т.В.</t>
    </r>
  </si>
  <si>
    <r>
      <t xml:space="preserve">Физика  
 </t>
    </r>
    <r>
      <rPr>
        <i/>
        <sz val="10"/>
        <rFont val="Arial"/>
      </rPr>
      <t>Мастерова М.В.</t>
    </r>
  </si>
  <si>
    <t xml:space="preserve">Итоговая контрольная работа. </t>
  </si>
  <si>
    <t>Решить контрольную работу и прислать на почту в АСУ РСО. Работу выполняем строго на уроке.</t>
  </si>
  <si>
    <r>
      <t xml:space="preserve">Английский язык
</t>
    </r>
    <r>
      <rPr>
        <i/>
        <sz val="10"/>
        <rFont val="Arial"/>
      </rPr>
      <t xml:space="preserve">Софина А. В. </t>
    </r>
  </si>
  <si>
    <t>Что делает вашу школу особенной?</t>
  </si>
  <si>
    <t>учебник (раздел 7, урок 1, СТАРОЕ ИЗД.) - с 180-181, упр 1 (чит., перевод.)</t>
  </si>
  <si>
    <r>
      <t xml:space="preserve">Физика  
 </t>
    </r>
    <r>
      <rPr>
        <i/>
        <sz val="10"/>
        <rFont val="Arial"/>
      </rPr>
      <t>Мастерова М.В.</t>
    </r>
  </si>
  <si>
    <r>
      <t xml:space="preserve">География 
</t>
    </r>
    <r>
      <rPr>
        <i/>
        <sz val="10"/>
        <rFont val="Arial"/>
      </rPr>
      <t>Шарафутдинова З, Г.</t>
    </r>
  </si>
  <si>
    <t>Работу прислать на почту АСУ РСО, ВК, вайбере</t>
  </si>
  <si>
    <r>
      <t xml:space="preserve">История 
</t>
    </r>
    <r>
      <rPr>
        <i/>
        <sz val="10"/>
        <rFont val="Arial"/>
      </rPr>
      <t>Ефремова М.Н.</t>
    </r>
  </si>
  <si>
    <t>Экономика России в начале XXI в.</t>
  </si>
  <si>
    <t>посмотреть видеоурок по ссылке и ответить на вопросы п 50</t>
  </si>
  <si>
    <r>
      <t xml:space="preserve">Литература 
</t>
    </r>
    <r>
      <rPr>
        <i/>
        <sz val="10"/>
        <rFont val="Arial"/>
      </rPr>
      <t>Иванова А.А.</t>
    </r>
  </si>
  <si>
    <r>
      <t xml:space="preserve">Математика (алгебра и начала математического анализа) 
 </t>
    </r>
    <r>
      <rPr>
        <i/>
        <sz val="10"/>
        <rFont val="Arial"/>
      </rPr>
      <t>Александров А.В.</t>
    </r>
  </si>
  <si>
    <t>Правило умножения. Комбинаторные задачи.</t>
  </si>
  <si>
    <r>
      <t xml:space="preserve">На сайте «ЯКласс» ознакомиться с теоретическим материалом по темам </t>
    </r>
    <r>
      <rPr>
        <u/>
        <sz val="10"/>
        <color rgb="FF1155CC"/>
        <rFont val="Arial"/>
      </rPr>
      <t xml:space="preserve">"Закон сложения в комбинаторике." </t>
    </r>
    <r>
      <rPr>
        <sz val="10"/>
        <color rgb="FF000000"/>
        <rFont val="Arial"/>
      </rPr>
      <t xml:space="preserve">и </t>
    </r>
    <r>
      <rPr>
        <u/>
        <sz val="10"/>
        <color rgb="FF1155CC"/>
        <rFont val="Arial"/>
      </rPr>
      <t>"Закон умножения в комбинаторике"</t>
    </r>
    <r>
      <rPr>
        <sz val="10"/>
        <color rgb="FF000000"/>
        <rFont val="Arial"/>
      </rPr>
      <t xml:space="preserve">. Выполнить </t>
    </r>
    <r>
      <rPr>
        <u/>
        <sz val="10"/>
        <color rgb="FF1155CC"/>
        <rFont val="Arial"/>
      </rPr>
      <t>Тренировку по теме "Законы сложения и умножения в комбинаторике".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</si>
  <si>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>На сайте «ЯКласс» выполнить Домашнюю работу по теме "Законы сложения и умножения в комбинаторике".</t>
    </r>
    <r>
      <rPr>
        <sz val="10"/>
        <color rgb="FF000000"/>
        <rFont val="Arial"/>
      </rPr>
      <t xml:space="preserve">
Если нет технической возможности: решить карточку (подробности в ВК)</t>
    </r>
  </si>
  <si>
    <r>
      <t>Физкультура</t>
    </r>
    <r>
      <rPr>
        <i/>
        <sz val="10"/>
        <rFont val="Arial"/>
      </rPr>
      <t xml:space="preserve">
</t>
    </r>
    <r>
      <rPr>
        <i/>
        <sz val="10"/>
        <rFont val="Arial"/>
      </rPr>
      <t>Михайлов С.Э.</t>
    </r>
  </si>
  <si>
    <r>
      <t xml:space="preserve">ЭК "Основы программирования" 
</t>
    </r>
    <r>
      <rPr>
        <i/>
        <sz val="10"/>
        <color rgb="FF000000"/>
        <rFont val="Arial"/>
      </rPr>
      <t>Решетникова Ю.С.</t>
    </r>
  </si>
  <si>
    <t>Программирование</t>
  </si>
  <si>
    <r>
      <t xml:space="preserve">Обществознание 
</t>
    </r>
    <r>
      <rPr>
        <i/>
        <sz val="10"/>
        <rFont val="Arial"/>
      </rPr>
      <t>Павлов А.А.</t>
    </r>
  </si>
  <si>
    <t>Посмотреть видеоурок по ссылке</t>
  </si>
  <si>
    <t>Международно-правовая защита</t>
  </si>
  <si>
    <t>Прочитать п.22 устно разобрать задания "В классе и дома"</t>
  </si>
  <si>
    <t>п. 22 повторять</t>
  </si>
  <si>
    <r>
      <t xml:space="preserve">Биология
</t>
    </r>
    <r>
      <rPr>
        <i/>
        <sz val="10"/>
        <rFont val="Arial"/>
      </rPr>
      <t>Фомина Л.О.</t>
    </r>
  </si>
  <si>
    <t>Повторение темы "Экология"</t>
  </si>
  <si>
    <t>https://postnauka.ru/video/94083</t>
  </si>
  <si>
    <r>
      <t xml:space="preserve">ЭК "Физика в биологии" - 10 тех                              </t>
    </r>
    <r>
      <rPr>
        <i/>
        <sz val="10"/>
        <color rgb="FF000000"/>
        <rFont val="Arial"/>
      </rPr>
      <t>Мастерова М.В</t>
    </r>
    <r>
      <rPr>
        <sz val="10"/>
        <color rgb="FF000000"/>
        <rFont val="Arial"/>
      </rPr>
      <t>.</t>
    </r>
  </si>
  <si>
    <t xml:space="preserve">Принцип автоматической регуляции в живых системах. </t>
  </si>
  <si>
    <r>
      <t>Физкультура</t>
    </r>
    <r>
      <rPr>
        <i/>
        <sz val="10"/>
        <rFont val="Arial"/>
      </rPr>
      <t xml:space="preserve">
</t>
    </r>
    <r>
      <rPr>
        <i/>
        <sz val="10"/>
        <rFont val="Arial"/>
      </rPr>
      <t>Михайлов С.Э.</t>
    </r>
  </si>
  <si>
    <r>
      <t xml:space="preserve">ВД "Цифровая гигиена"
</t>
    </r>
    <r>
      <rPr>
        <i/>
        <sz val="10"/>
        <color rgb="FF000000"/>
        <rFont val="Arial"/>
      </rPr>
      <t>Шарафутдинова З.Г.</t>
    </r>
  </si>
  <si>
    <t>8.30-9.00</t>
  </si>
  <si>
    <r>
      <t xml:space="preserve">Английский язык
 </t>
    </r>
    <r>
      <rPr>
        <i/>
        <sz val="10"/>
        <rFont val="Arial"/>
      </rPr>
      <t>Софина А.В.</t>
    </r>
  </si>
  <si>
    <t>Контрольная работа по теме: «Навязывание товара»</t>
  </si>
  <si>
    <t>выполнить два задания по ссылке (необходимо зарегистрироваться)</t>
  </si>
  <si>
    <r>
      <t xml:space="preserve">Немецкий язык 
 </t>
    </r>
    <r>
      <rPr>
        <i/>
        <sz val="10"/>
        <rFont val="Arial"/>
      </rPr>
      <t>Кузьмина Т.В.</t>
    </r>
  </si>
  <si>
    <t>Мы прилежно работали.</t>
  </si>
  <si>
    <t>учебник стр.167 упр.2</t>
  </si>
  <si>
    <t>стр.167 упр.2 заполнить таблицу</t>
  </si>
  <si>
    <r>
      <t xml:space="preserve">Физика  
</t>
    </r>
    <r>
      <rPr>
        <i/>
        <sz val="10"/>
        <rFont val="Arial"/>
      </rPr>
      <t>Мастерова М.В.</t>
    </r>
  </si>
  <si>
    <t>Повторение темы " Динамика материальной точки"</t>
  </si>
  <si>
    <t>Решить задачи из  прикрепленного файла в АСУ РСО</t>
  </si>
  <si>
    <r>
      <t xml:space="preserve">Литература 
</t>
    </r>
    <r>
      <rPr>
        <i/>
        <sz val="10"/>
        <rFont val="Arial"/>
      </rPr>
      <t>Нечаева В.А.</t>
    </r>
  </si>
  <si>
    <t>Сочинение по роману Л.Н. Толстого «Война и мир»</t>
  </si>
  <si>
    <r>
      <t xml:space="preserve">Литература 
</t>
    </r>
    <r>
      <rPr>
        <i/>
        <sz val="10"/>
        <rFont val="Arial"/>
      </rPr>
      <t>Нечаева В.А.</t>
    </r>
  </si>
  <si>
    <t>12:00-12:30</t>
  </si>
  <si>
    <r>
      <t xml:space="preserve">Физкультура 
 </t>
    </r>
    <r>
      <rPr>
        <i/>
        <sz val="10"/>
        <rFont val="Arial"/>
      </rPr>
      <t>Михайлов С.Э.</t>
    </r>
  </si>
  <si>
    <t>Бег на результат 100 м. ОРУ. Специальные беговые упражнения. Развитие скоростных качеств</t>
  </si>
  <si>
    <r>
      <t xml:space="preserve">Физкультура 
</t>
    </r>
    <r>
      <rPr>
        <i/>
        <sz val="10"/>
        <rFont val="Arial"/>
      </rPr>
      <t>Михайлов С.Э.</t>
    </r>
  </si>
  <si>
    <t xml:space="preserve">7. </t>
  </si>
  <si>
    <r>
      <t xml:space="preserve">ЭК "Физика в биологии" - 10 тех                              </t>
    </r>
    <r>
      <rPr>
        <i/>
        <sz val="10"/>
        <color rgb="FF000000"/>
        <rFont val="Arial"/>
      </rPr>
      <t>Мастерова М.В</t>
    </r>
    <r>
      <rPr>
        <sz val="10"/>
        <color rgb="FF000000"/>
        <rFont val="Arial"/>
      </rPr>
      <t>.</t>
    </r>
  </si>
  <si>
    <t>Информация. Информационные потоки в живых системах. Каналы связи человека.</t>
  </si>
  <si>
    <r>
      <t xml:space="preserve">ЭК "Основы программирования" 
</t>
    </r>
    <r>
      <rPr>
        <i/>
        <sz val="10"/>
        <color rgb="FF000000"/>
        <rFont val="Arial"/>
      </rPr>
      <t>Решетникова Ю.С.</t>
    </r>
  </si>
  <si>
    <t>Расписание занятий 10А класса (естественно-научный профиль)</t>
  </si>
  <si>
    <r>
      <rPr>
        <b/>
        <sz val="10"/>
        <rFont val="Arial"/>
      </rPr>
      <t>Биология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Фомина Л.О.</t>
    </r>
  </si>
  <si>
    <t>Повторение темы Гистология</t>
  </si>
  <si>
    <t>https://www.booksmed.com/biologiya/846-gistologiya-afanasev-yurina-uchebnik.html</t>
  </si>
  <si>
    <r>
      <rPr>
        <b/>
        <sz val="10"/>
        <rFont val="Arial"/>
      </rPr>
      <t xml:space="preserve">Математика (Геометрия)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</si>
  <si>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Индивидуальный проект    </t>
    </r>
    <r>
      <rPr>
        <sz val="10"/>
        <color rgb="FF000000"/>
        <rFont val="Arial"/>
      </rPr>
      <t xml:space="preserve">                                            </t>
    </r>
    <r>
      <rPr>
        <i/>
        <sz val="10"/>
        <rFont val="Arial"/>
      </rPr>
      <t>Мастерова М.В.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</si>
  <si>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</si>
  <si>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t>Самостоятельная работа с учебным материалом,</t>
  </si>
  <si>
    <r>
      <t xml:space="preserve">Химия
</t>
    </r>
    <r>
      <rPr>
        <i/>
        <sz val="10"/>
        <rFont val="Arial"/>
      </rPr>
      <t>Гилязова Г.Х.</t>
    </r>
  </si>
  <si>
    <t xml:space="preserve"> Практическая работа№6 «Аминокислоты и белки </t>
  </si>
  <si>
    <t>СТР.303. Теоретически разобрать практическую работу и ответить на вопросы, в ходе практ. работы</t>
  </si>
  <si>
    <t>Фото ответов отправить в вк.(по желанию</t>
  </si>
  <si>
    <r>
      <t xml:space="preserve">История
</t>
    </r>
    <r>
      <rPr>
        <i/>
        <sz val="10"/>
        <rFont val="Arial"/>
      </rPr>
      <t>Ефремова М.Н.</t>
    </r>
  </si>
  <si>
    <r>
      <t xml:space="preserve">Английский язык 
</t>
    </r>
    <r>
      <rPr>
        <i/>
        <sz val="10"/>
        <rFont val="Arial"/>
      </rPr>
      <t xml:space="preserve">Софина А. В. </t>
    </r>
  </si>
  <si>
    <r>
      <t xml:space="preserve">ВД "Мир профессии"
</t>
    </r>
    <r>
      <rPr>
        <i/>
        <sz val="10"/>
        <color rgb="FF000000"/>
        <rFont val="Arial"/>
      </rPr>
      <t>Фомина Л.О.</t>
    </r>
  </si>
  <si>
    <t>Пройти тест на профориентацию</t>
  </si>
  <si>
    <t>Работа на сайте "Решу ЕГЭ"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</si>
  <si>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</si>
  <si>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</si>
  <si>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</si>
  <si>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t xml:space="preserve">Химия
</t>
    </r>
    <r>
      <rPr>
        <i/>
        <sz val="10"/>
        <rFont val="Arial"/>
      </rPr>
      <t xml:space="preserve">Гилязова Г.Х. </t>
    </r>
  </si>
  <si>
    <t xml:space="preserve">Общая характеристика нуклеиновых кислот </t>
  </si>
  <si>
    <t>прочитать и разобрать пар.26,</t>
  </si>
  <si>
    <r>
      <t xml:space="preserve">Химия
</t>
    </r>
    <r>
      <rPr>
        <i/>
        <sz val="10"/>
        <rFont val="Arial"/>
      </rPr>
      <t xml:space="preserve">Гилязова Г.Х. </t>
    </r>
  </si>
  <si>
    <t xml:space="preserve"> Строение нуклеозидов, нуклеотидов и полинклеотидов. Применение нуклеиновых кислот.</t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</si>
  <si>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</si>
  <si>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Немецкий язык  
</t>
    </r>
    <r>
      <rPr>
        <i/>
        <sz val="10"/>
        <rFont val="Arial"/>
      </rPr>
      <t>Кузьмина Т.В.</t>
    </r>
    <r>
      <rPr>
        <sz val="10"/>
        <color rgb="FF000000"/>
        <rFont val="Arial"/>
      </rPr>
      <t xml:space="preserve">
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</si>
  <si>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</si>
  <si>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t xml:space="preserve">ЭК "Прикладная математика"
</t>
    </r>
    <r>
      <rPr>
        <i/>
        <sz val="10"/>
        <color rgb="FF000000"/>
        <rFont val="Arial"/>
      </rPr>
      <t>Александров А.В.</t>
    </r>
  </si>
  <si>
    <r>
      <t xml:space="preserve">Русский язык
</t>
    </r>
    <r>
      <rPr>
        <i/>
        <sz val="10"/>
        <rFont val="Arial"/>
      </rPr>
      <t>Нечаева В.А.</t>
    </r>
  </si>
  <si>
    <t>Решаем задачи на сайте Решу ЕГЭ</t>
  </si>
  <si>
    <t>https://bio-ege.sdamgia.ru/</t>
  </si>
  <si>
    <r>
      <t xml:space="preserve">Биология
</t>
    </r>
    <r>
      <rPr>
        <i/>
        <sz val="10"/>
        <rFont val="Arial"/>
      </rPr>
      <t>Фомина Л.О.</t>
    </r>
  </si>
  <si>
    <r>
      <t xml:space="preserve">Биология
</t>
    </r>
    <r>
      <rPr>
        <i/>
        <sz val="10"/>
        <rFont val="Arial"/>
      </rPr>
      <t>Фомина Л.О.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</si>
  <si>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</si>
  <si>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t xml:space="preserve">Математика (Геометрия)
</t>
    </r>
    <r>
      <rPr>
        <i/>
        <sz val="10"/>
        <rFont val="Arial"/>
      </rPr>
      <t xml:space="preserve"> Александров А.В.</t>
    </r>
  </si>
  <si>
    <r>
      <rPr>
        <u/>
        <sz val="10"/>
        <color rgb="FF1155CC"/>
        <rFont val="Arial"/>
      </rPr>
      <t xml:space="preserve">На сайте «ЯКласс» выполнить контрольную работу по теме "Многогранники"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</si>
  <si>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t>Расписание занятий 10А  класса (гуманитарный профиль)</t>
  </si>
  <si>
    <r>
      <t xml:space="preserve">История
</t>
    </r>
    <r>
      <rPr>
        <i/>
        <sz val="10"/>
        <rFont val="Arial"/>
      </rPr>
      <t>Ефремова М.Н.</t>
    </r>
  </si>
  <si>
    <t>Политическая жизнь России в начале XXI в.</t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</si>
  <si>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>Павлов А.А.</t>
    </r>
  </si>
  <si>
    <t>Самостоятельная работа с учебным материалом\ЭОР</t>
  </si>
  <si>
    <r>
      <t xml:space="preserve">ЭК "Прикладная математика"
</t>
    </r>
    <r>
      <rPr>
        <i/>
        <sz val="10"/>
        <color rgb="FF000000"/>
        <rFont val="Arial"/>
      </rPr>
      <t>Александров А.В.</t>
    </r>
  </si>
  <si>
    <t>Социально-экономические процессы в европейских государствах и США. Особенности развития стран Азии, Африки и Латинской Америки между мировыми войнами.</t>
  </si>
  <si>
    <r>
      <t xml:space="preserve">ЭК"Деловое общение"-10 база
</t>
    </r>
    <r>
      <rPr>
        <i/>
        <sz val="10"/>
        <color rgb="FF000000"/>
        <rFont val="Arial"/>
      </rPr>
      <t>Нечаева В.А.</t>
    </r>
  </si>
  <si>
    <r>
      <rPr>
        <b/>
        <sz val="10"/>
        <rFont val="Arial"/>
      </rPr>
      <t xml:space="preserve">Индивидуальный проект     </t>
    </r>
    <r>
      <rPr>
        <sz val="10"/>
        <color rgb="FF000000"/>
        <rFont val="Arial"/>
      </rPr>
      <t xml:space="preserve">                              </t>
    </r>
    <r>
      <rPr>
        <i/>
        <sz val="10"/>
        <rFont val="Arial"/>
      </rPr>
      <t xml:space="preserve">   Мастерова М.В.</t>
    </r>
  </si>
  <si>
    <r>
      <t xml:space="preserve">Химия
</t>
    </r>
    <r>
      <rPr>
        <i/>
        <sz val="10"/>
        <rFont val="Arial"/>
      </rPr>
      <t>Гилязова Г.Х.</t>
    </r>
  </si>
  <si>
    <t xml:space="preserve">Строение нуклеозидов, нуклеотидов и полинклеотидов. Применение нуклеиновых кислот. </t>
  </si>
  <si>
    <t>Изучить пар.26</t>
  </si>
  <si>
    <t>ЗАВТРАК 10.40- 11.10</t>
  </si>
  <si>
    <r>
      <t xml:space="preserve">Математика (алгебра и начала математического анализа) 
 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</si>
  <si>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</si>
  <si>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Математика (Геометрия)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</si>
  <si>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>Право</t>
    </r>
    <r>
      <rPr>
        <i/>
        <sz val="10"/>
        <rFont val="Arial"/>
      </rPr>
      <t xml:space="preserve">
Павлов А.А.</t>
    </r>
  </si>
  <si>
    <r>
      <t xml:space="preserve">Английский язык 
</t>
    </r>
    <r>
      <rPr>
        <i/>
        <sz val="10"/>
        <rFont val="Arial"/>
      </rPr>
      <t xml:space="preserve">Софина А. В. </t>
    </r>
  </si>
  <si>
    <r>
      <t xml:space="preserve">Химия
</t>
    </r>
    <r>
      <rPr>
        <i/>
        <sz val="10"/>
        <rFont val="Arial"/>
      </rPr>
      <t>Гилязова Г.Х.</t>
    </r>
  </si>
  <si>
    <t>Решение задач по теме «Нуклеиновые кислоты»</t>
  </si>
  <si>
    <t>РЭШ урок №13</t>
  </si>
  <si>
    <t>Скрин оценок отправить в вк</t>
  </si>
  <si>
    <r>
      <t xml:space="preserve">ЭК "Практическая экономика" 
</t>
    </r>
    <r>
      <rPr>
        <i/>
        <sz val="10"/>
        <color rgb="FF000000"/>
        <rFont val="Arial"/>
      </rPr>
      <t>Павлов А.А.</t>
    </r>
  </si>
  <si>
    <t>Международная финансовая система</t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</si>
  <si>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</si>
  <si>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r>
      <t xml:space="preserve">ЭК"Актуальные вопросы обществознания" 
</t>
    </r>
    <r>
      <rPr>
        <i/>
        <sz val="10"/>
        <color rgb="FF000000"/>
        <rFont val="Arial"/>
      </rPr>
      <t>Павлов А.А.</t>
    </r>
  </si>
  <si>
    <t>Выявление склонности к различным видам деятельности путем тестирования.</t>
  </si>
  <si>
    <t>https://effecton.ru/730.html</t>
  </si>
  <si>
    <r>
      <t xml:space="preserve">История
</t>
    </r>
    <r>
      <rPr>
        <i/>
        <sz val="10"/>
        <rFont val="Arial"/>
      </rPr>
      <t>Ефремова М.Н.</t>
    </r>
  </si>
  <si>
    <t>Экономика России в начале XXI в</t>
  </si>
  <si>
    <t>посмотреть видеоурок по ссылке и ответить на вопросы п50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</si>
  <si>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</si>
  <si>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</si>
  <si>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t xml:space="preserve">Математика (алгебра и начала математического анализа) 
 </t>
    </r>
    <r>
      <rPr>
        <i/>
        <sz val="10"/>
        <rFont val="Arial"/>
      </rPr>
      <t>Александров А.В.</t>
    </r>
  </si>
  <si>
    <r>
      <t xml:space="preserve">На сайте «ЯКласс» ознакомиться с теоретическим материалом по темам </t>
    </r>
    <r>
      <rPr>
        <u/>
        <sz val="10"/>
        <color rgb="FF1155CC"/>
        <rFont val="Arial"/>
      </rPr>
      <t xml:space="preserve">"Закон сложения в комбинаторике." </t>
    </r>
    <r>
      <rPr>
        <sz val="10"/>
        <color rgb="FF000000"/>
        <rFont val="Arial"/>
      </rPr>
      <t xml:space="preserve">и </t>
    </r>
    <r>
      <rPr>
        <u/>
        <sz val="10"/>
        <color rgb="FF1155CC"/>
        <rFont val="Arial"/>
      </rPr>
      <t>"Закон умножения в комбинаторике"</t>
    </r>
    <r>
      <rPr>
        <sz val="10"/>
        <color rgb="FF000000"/>
        <rFont val="Arial"/>
      </rPr>
      <t xml:space="preserve">. Выполнить </t>
    </r>
    <r>
      <rPr>
        <u/>
        <sz val="10"/>
        <color rgb="FF1155CC"/>
        <rFont val="Arial"/>
      </rPr>
      <t>Тренировку по теме "Законы сложения и умножения в комбинаторике".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</si>
  <si>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>На сайте «ЯКласс» выполнить Домашнюю работу по теме "Законы сложения и умножения в комбинаторике".</t>
    </r>
    <r>
      <rPr>
        <sz val="10"/>
        <color rgb="FF000000"/>
        <rFont val="Arial"/>
      </rPr>
      <t xml:space="preserve">
Если нет технической возможности: решить карточку (подробности в ВК)</t>
    </r>
  </si>
  <si>
    <r>
      <t xml:space="preserve">Русский язык
</t>
    </r>
    <r>
      <rPr>
        <i/>
        <sz val="10"/>
        <rFont val="Arial"/>
      </rPr>
      <t>Нечаева В.А.</t>
    </r>
  </si>
  <si>
    <t>Неморфологические способы словообразования. Процессы, сопровождающие словообразование</t>
  </si>
  <si>
    <t>Ознакомиться с п. 81 (с.382-383), п. 82 (с.384-385). Выполнить упр.268</t>
  </si>
  <si>
    <t>Выполнить упр.269 (по заданию). Прислать в ВК</t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</si>
  <si>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</si>
  <si>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t>Задачи на отыскание наибольшего и наименьшего значений функций</t>
  </si>
  <si>
    <r>
      <rPr>
        <u/>
        <sz val="10"/>
        <color rgb="FF1155CC"/>
        <rFont val="Arial"/>
      </rPr>
      <t xml:space="preserve">На сайте «ЯКласс» выполнить проверочную работу по теме "Применение производной для отыскания наибольших и наименьших величин"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</si>
  <si>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 xml:space="preserve">На сайте «ЯКласс» выполнить Домашнюю работу по теме "Применение производной для отыскания наибольших и наименьших величин"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</si>
  <si>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 xml:space="preserve">Право
</t>
    </r>
    <r>
      <rPr>
        <i/>
        <sz val="10"/>
        <rFont val="Arial"/>
      </rPr>
      <t>Павлов А.А.</t>
    </r>
  </si>
  <si>
    <t>Система конституционных прав и свобод в РФ.</t>
  </si>
  <si>
    <t>Ответить на устно на "вопросы для самопроверки" № 2,3  стр. 299</t>
  </si>
  <si>
    <t>п. 36 читать</t>
  </si>
  <si>
    <r>
      <t xml:space="preserve">ЭК"Деловое общение"-10 профиль
</t>
    </r>
    <r>
      <rPr>
        <i/>
        <sz val="10"/>
        <color rgb="FF000000"/>
        <rFont val="Arial"/>
      </rPr>
      <t>Нечаева В.А.</t>
    </r>
  </si>
  <si>
    <t>Основные требования к языку деловых бумаг и документов.</t>
  </si>
  <si>
    <r>
      <t xml:space="preserve">Английский язык
 </t>
    </r>
    <r>
      <rPr>
        <i/>
        <sz val="10"/>
        <rFont val="Arial"/>
      </rPr>
      <t>Софина А.В.</t>
    </r>
  </si>
  <si>
    <r>
      <rPr>
        <b/>
        <sz val="10"/>
        <rFont val="Arial"/>
      </rPr>
      <t xml:space="preserve">Немецкий язык  
</t>
    </r>
    <r>
      <rPr>
        <i/>
        <sz val="10"/>
        <rFont val="Arial"/>
      </rPr>
      <t>Кузьмина Т.В.</t>
    </r>
    <r>
      <rPr>
        <sz val="10"/>
        <color rgb="FF000000"/>
        <rFont val="Arial"/>
      </rPr>
      <t xml:space="preserve">
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</si>
  <si>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</si>
  <si>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t xml:space="preserve">Немецкий язык  
</t>
    </r>
    <r>
      <rPr>
        <i/>
        <sz val="10"/>
        <rFont val="Arial"/>
      </rPr>
      <t>Кузьмина Т.В.</t>
    </r>
  </si>
  <si>
    <t>Политические партии и движения. Становление многопартийности в России</t>
  </si>
  <si>
    <r>
      <t xml:space="preserve">Математика (Геометрия)
 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</si>
  <si>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 xml:space="preserve">На сайте «ЯКласс» выполнить контрольную работу по теме "Многогранники"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</si>
  <si>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Физкультура 
 </t>
    </r>
    <r>
      <rPr>
        <i/>
        <sz val="10"/>
        <rFont val="Arial"/>
      </rPr>
      <t>Михайлов С.Э.</t>
    </r>
  </si>
  <si>
    <r>
      <t xml:space="preserve">Литература 
</t>
    </r>
    <r>
      <rPr>
        <i/>
        <sz val="10"/>
        <rFont val="Arial"/>
      </rPr>
      <t>Нечаева В.А.</t>
    </r>
  </si>
  <si>
    <r>
      <rPr>
        <b/>
        <sz val="10"/>
        <rFont val="Arial"/>
      </rPr>
      <t>Право</t>
    </r>
    <r>
      <rPr>
        <i/>
        <sz val="10"/>
        <rFont val="Arial"/>
      </rPr>
      <t xml:space="preserve">
Павлов А.А.</t>
    </r>
  </si>
  <si>
    <t>Гражданство РФ</t>
  </si>
  <si>
    <t>п.37 читать</t>
  </si>
  <si>
    <r>
      <t xml:space="preserve">Математика (Геометрия)
 </t>
    </r>
    <r>
      <rPr>
        <i/>
        <sz val="10"/>
        <rFont val="Arial"/>
      </rPr>
      <t>Александров А.В.</t>
    </r>
  </si>
  <si>
    <t>Аксиомы стереометрии и их следствия. Параллельность прямых и плоскостей</t>
  </si>
  <si>
    <r>
      <rPr>
        <u/>
        <sz val="10"/>
        <color rgb="FF1155CC"/>
        <rFont val="Arial"/>
      </rPr>
      <t xml:space="preserve">На сайте «ЯКласс» выполнить Тренировку по теме "Аксиомы стереометрии"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</si>
  <si>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 xml:space="preserve">На сайте «ЯКласс» выполнить Домашнюю работу по теме "Аксиомы стереометрии"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</si>
  <si>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Литература 
</t>
    </r>
    <r>
      <rPr>
        <i/>
        <sz val="10"/>
        <rFont val="Arial"/>
      </rPr>
      <t>Нечаева В.А.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</si>
  <si>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</si>
  <si>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t>Производная</t>
  </si>
  <si>
    <r>
      <rPr>
        <u/>
        <sz val="10"/>
        <color rgb="FF1155CC"/>
        <rFont val="Arial"/>
      </rPr>
      <t xml:space="preserve">На сайте «ЯКласс» выполнить контрольную работу по теме "Применение производной для исследования функции"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</si>
  <si>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>Павлов А.А.</t>
    </r>
  </si>
  <si>
    <t>Контрольная работа № 2971985</t>
  </si>
  <si>
    <t xml:space="preserve">Онлайн-тестирование по ссылке </t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</si>
  <si>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</si>
  <si>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t>Бег 2000м, 1500м. Развитие выносливости. Специальные беговые упражнения</t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</si>
  <si>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>Павлов А.А.</t>
    </r>
  </si>
  <si>
    <t>«Эра пацифизма» в 1920гг</t>
  </si>
  <si>
    <t>Самостоятельная работа. С помощью ЭОР</t>
  </si>
  <si>
    <r>
      <rPr>
        <b/>
        <sz val="10"/>
        <rFont val="Arial"/>
      </rPr>
      <t xml:space="preserve">Право
</t>
    </r>
    <r>
      <rPr>
        <i/>
        <sz val="10"/>
        <rFont val="Arial"/>
      </rPr>
      <t>Павлов А.А.</t>
    </r>
  </si>
  <si>
    <t>Прочитать п. 37 и выполнить задания В1 и  В 2 по ссылке</t>
  </si>
  <si>
    <t>п. 37 повторять</t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</si>
  <si>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</si>
  <si>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t xml:space="preserve">ЭК"Деловое общение"-10 база
</t>
    </r>
    <r>
      <rPr>
        <i/>
        <sz val="10"/>
        <color rgb="FF000000"/>
        <rFont val="Arial"/>
      </rPr>
      <t>Нечаева В.А.</t>
    </r>
  </si>
  <si>
    <r>
      <rPr>
        <b/>
        <sz val="10"/>
        <rFont val="Arial"/>
      </rPr>
      <t xml:space="preserve">Обществознание
</t>
    </r>
    <r>
      <rPr>
        <i/>
        <sz val="10"/>
        <rFont val="Arial"/>
      </rPr>
      <t>Павлов А.А.</t>
    </r>
  </si>
  <si>
    <t>Процессуальные отрасли права</t>
  </si>
  <si>
    <t>Прочитать п. 27 и составить кластер "Арбитражный процесс"</t>
  </si>
  <si>
    <t>п.27 повторять</t>
  </si>
  <si>
    <r>
      <rPr>
        <b/>
        <sz val="10"/>
        <rFont val="Arial"/>
      </rPr>
      <t xml:space="preserve">Обществознание
</t>
    </r>
    <r>
      <rPr>
        <i/>
        <sz val="10"/>
        <rFont val="Arial"/>
      </rPr>
      <t>Павлов А.А.</t>
    </r>
  </si>
  <si>
    <t>Конституционное судопроизводство</t>
  </si>
  <si>
    <t>Выписать из п. 28 основные принципы и стадии конституционного судопроизводства и выучить их.</t>
  </si>
  <si>
    <t>п. 28 читать</t>
  </si>
  <si>
    <r>
      <t xml:space="preserve">Русский язык
</t>
    </r>
    <r>
      <rPr>
        <i/>
        <sz val="10"/>
        <rFont val="Arial"/>
      </rPr>
      <t>Нечаева В.А.</t>
    </r>
  </si>
  <si>
    <t>Правописание чередующихся гласных в корнях слов</t>
  </si>
  <si>
    <t>Ознакомиться с п.85 (с.397-400). Выполнить тест, пройдя по ссылке. Прислать в ВК</t>
  </si>
  <si>
    <r>
      <t xml:space="preserve">Химия
</t>
    </r>
    <r>
      <rPr>
        <i/>
        <sz val="10"/>
        <rFont val="Arial"/>
      </rPr>
      <t>Гилязова Г.Х.</t>
    </r>
  </si>
  <si>
    <r>
      <t xml:space="preserve">ЭК"Актуальные вопросы обществознания" 
</t>
    </r>
    <r>
      <rPr>
        <i/>
        <sz val="10"/>
        <color rgb="FF000000"/>
        <rFont val="Arial"/>
      </rPr>
      <t>Павлов А.А.</t>
    </r>
  </si>
  <si>
    <t>Международный механизм защиты прав человека в современном мире</t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</si>
  <si>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</si>
  <si>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 xml:space="preserve">На сайте «ЯКласс» выполнить контрольную работу по теме "Применение производной для исследования функции"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</si>
  <si>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</si>
  <si>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t>Задачи на оптимальный выбор</t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</si>
  <si>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</si>
  <si>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Английский язык
 </t>
    </r>
    <r>
      <rPr>
        <i/>
        <sz val="10"/>
        <rFont val="Arial"/>
      </rPr>
      <t>Софина А.В.</t>
    </r>
  </si>
  <si>
    <r>
      <rPr>
        <b/>
        <sz val="10"/>
        <rFont val="Arial"/>
      </rPr>
      <t xml:space="preserve">Немецкий язык 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Кузьмина Т.В.</t>
    </r>
  </si>
  <si>
    <r>
      <rPr>
        <b/>
        <sz val="10"/>
        <rFont val="Arial"/>
      </rPr>
      <t xml:space="preserve">Обществознание
</t>
    </r>
    <r>
      <rPr>
        <i/>
        <sz val="10"/>
        <rFont val="Arial"/>
      </rPr>
      <t>Павлов А.А.</t>
    </r>
  </si>
  <si>
    <t>Прочитать документ на стр.310-311 учебника и ответить на вопросы и задания к документу. Задание выполнить в тетради. Учитель отправлять не нужно</t>
  </si>
  <si>
    <r>
      <t xml:space="preserve">Литература 
</t>
    </r>
    <r>
      <rPr>
        <i/>
        <sz val="10"/>
        <rFont val="Arial"/>
      </rPr>
      <t>Нечаева В.А.</t>
    </r>
  </si>
  <si>
    <r>
      <t xml:space="preserve">Литература 
</t>
    </r>
    <r>
      <rPr>
        <i/>
        <sz val="10"/>
        <rFont val="Arial"/>
      </rPr>
      <t>Нечаева В.А.</t>
    </r>
  </si>
  <si>
    <t>Расписание занятий 10Б  класса (технологический профиль)</t>
  </si>
  <si>
    <r>
      <rPr>
        <b/>
        <sz val="10"/>
        <rFont val="Arial"/>
      </rPr>
      <t xml:space="preserve">Обществознание
</t>
    </r>
    <r>
      <rPr>
        <i/>
        <sz val="10"/>
        <rFont val="Arial"/>
      </rPr>
      <t>Павлов А.А.</t>
    </r>
  </si>
  <si>
    <t>Международная защита прав человека</t>
  </si>
  <si>
    <t>Прочитать п. 29 и выпонить тренировочные и контрольные задания по ссылке. Учителю отправлять ничего не надо.</t>
  </si>
  <si>
    <t>п. 29  читать</t>
  </si>
  <si>
    <r>
      <rPr>
        <b/>
        <sz val="10"/>
        <color rgb="FF9900FF"/>
        <rFont val="Arial"/>
      </rPr>
      <t xml:space="preserve">ЭК "Физика в биологии" - 10 тех    </t>
    </r>
    <r>
      <rPr>
        <sz val="10"/>
        <color rgb="FF000000"/>
        <rFont val="Arial"/>
      </rPr>
      <t xml:space="preserve">                    </t>
    </r>
    <r>
      <rPr>
        <i/>
        <sz val="10"/>
        <rFont val="Arial"/>
      </rPr>
      <t xml:space="preserve">      Мастерова М.В.</t>
    </r>
  </si>
  <si>
    <r>
      <t xml:space="preserve">Физкультура 
 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</si>
  <si>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</si>
  <si>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Математика (Геометрия)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</si>
  <si>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</si>
  <si>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Индивидуальный проект          </t>
    </r>
    <r>
      <rPr>
        <sz val="10"/>
        <color rgb="FF000000"/>
        <rFont val="Arial"/>
      </rPr>
      <t xml:space="preserve">                                    </t>
    </r>
    <r>
      <rPr>
        <i/>
        <sz val="10"/>
        <rFont val="Arial"/>
      </rPr>
      <t>Мастерова М.В.</t>
    </r>
    <r>
      <rPr>
        <sz val="10"/>
        <color rgb="FF000000"/>
        <rFont val="Arial"/>
      </rPr>
      <t xml:space="preserve"> </t>
    </r>
  </si>
  <si>
    <r>
      <rPr>
        <b/>
        <sz val="10"/>
        <rFont val="Arial"/>
      </rPr>
      <t xml:space="preserve">Физика      </t>
    </r>
    <r>
      <rPr>
        <sz val="10"/>
        <color rgb="FF000000"/>
        <rFont val="Arial"/>
      </rPr>
      <t xml:space="preserve">                                                                     </t>
    </r>
    <r>
      <rPr>
        <i/>
        <sz val="10"/>
        <rFont val="Arial"/>
      </rPr>
      <t>Мастерова М.В.</t>
    </r>
  </si>
  <si>
    <r>
      <t xml:space="preserve">История
</t>
    </r>
    <r>
      <rPr>
        <i/>
        <sz val="10"/>
        <rFont val="Arial"/>
      </rPr>
      <t>Ефремова М.Н.</t>
    </r>
  </si>
  <si>
    <r>
      <t xml:space="preserve">ЭК "Фундаментальные  эксперименты"                                    </t>
    </r>
    <r>
      <rPr>
        <i/>
        <sz val="10"/>
        <color rgb="FF000000"/>
        <rFont val="Arial"/>
      </rPr>
      <t xml:space="preserve">  </t>
    </r>
    <r>
      <rPr>
        <i/>
        <sz val="10"/>
        <color rgb="FF000000"/>
        <rFont val="Arial"/>
      </rPr>
      <t>Мастерова М.В.</t>
    </r>
  </si>
  <si>
    <r>
      <rPr>
        <sz val="10"/>
        <color rgb="FF9900FF"/>
        <rFont val="Arial"/>
      </rPr>
      <t xml:space="preserve">ЭК "Фундаментальные  эксперименты"      </t>
    </r>
    <r>
      <rPr>
        <sz val="10"/>
        <color rgb="FF000000"/>
        <rFont val="Arial"/>
      </rPr>
      <t xml:space="preserve">                               </t>
    </r>
    <r>
      <rPr>
        <i/>
        <sz val="10"/>
        <rFont val="Arial"/>
      </rPr>
      <t xml:space="preserve"> Мастерова М.В.</t>
    </r>
  </si>
  <si>
    <r>
      <t xml:space="preserve">ВД "ОГНЕВАЯ/СТРОЕВАЯ подготовка"
</t>
    </r>
    <r>
      <rPr>
        <i/>
        <sz val="10"/>
        <color rgb="FF000000"/>
        <rFont val="Arial"/>
      </rPr>
      <t>Павлов А.А.</t>
    </r>
  </si>
  <si>
    <t>Государственная граница.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</si>
  <si>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</si>
  <si>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t>Русский национальный характер: Тихон Щербатый и Платон Каратаев</t>
  </si>
  <si>
    <t>Ознакомиться с документом  в ВК, выполнить тест (документ в ВК)</t>
  </si>
  <si>
    <t>Читать роман "Война и мир" (том 4, ч.1-4)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</si>
  <si>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</si>
  <si>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t>Читать эпилог романа</t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</si>
  <si>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</si>
  <si>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Физика </t>
    </r>
    <r>
      <rPr>
        <sz val="10"/>
        <color rgb="FF000000"/>
        <rFont val="Arial"/>
      </rPr>
      <t xml:space="preserve">                                                                        </t>
    </r>
    <r>
      <rPr>
        <i/>
        <sz val="10"/>
        <rFont val="Arial"/>
      </rPr>
      <t xml:space="preserve"> Мастерова М.В. </t>
    </r>
  </si>
  <si>
    <r>
      <t xml:space="preserve">Информатика 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</si>
  <si>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 xml:space="preserve">Математика (алгебра и начала математического  анализа)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</si>
  <si>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Немецкий язык 
</t>
    </r>
    <r>
      <rPr>
        <i/>
        <sz val="10"/>
        <rFont val="Arial"/>
      </rPr>
      <t>Кузьмина Т.В.</t>
    </r>
  </si>
  <si>
    <r>
      <t xml:space="preserve">Английский язык 
</t>
    </r>
    <r>
      <rPr>
        <i/>
        <sz val="10"/>
        <rFont val="Arial"/>
      </rPr>
      <t xml:space="preserve">Софина А. В. </t>
    </r>
  </si>
  <si>
    <r>
      <t xml:space="preserve">ЭК "Фундаментальные  эксперименты"                                     </t>
    </r>
    <r>
      <rPr>
        <i/>
        <sz val="10"/>
        <rFont val="Arial"/>
      </rPr>
      <t xml:space="preserve"> Мастерова М.В.</t>
    </r>
  </si>
  <si>
    <r>
      <t xml:space="preserve">ЭК "Прикладная математика"
</t>
    </r>
    <r>
      <rPr>
        <i/>
        <sz val="10"/>
        <color rgb="FF000000"/>
        <rFont val="Arial"/>
      </rPr>
      <t>Александров А.В.</t>
    </r>
  </si>
  <si>
    <r>
      <rPr>
        <sz val="10"/>
        <color rgb="FF9900FF"/>
        <rFont val="Arial"/>
      </rPr>
      <t xml:space="preserve">ЭК "Фундаментальные  эксперименты"        </t>
    </r>
    <r>
      <rPr>
        <sz val="10"/>
        <color rgb="FF000000"/>
        <rFont val="Arial"/>
      </rPr>
      <t xml:space="preserve">                             </t>
    </r>
    <r>
      <rPr>
        <i/>
        <sz val="10"/>
        <rFont val="Arial"/>
      </rPr>
      <t xml:space="preserve"> Мастерова М.В.</t>
    </r>
  </si>
  <si>
    <r>
      <t xml:space="preserve">Русский язык
</t>
    </r>
    <r>
      <rPr>
        <i/>
        <sz val="10"/>
        <rFont val="Arial"/>
      </rPr>
      <t>Нечаева В.А.</t>
    </r>
  </si>
  <si>
    <r>
      <t xml:space="preserve">Информатика 
</t>
    </r>
    <r>
      <rPr>
        <i/>
        <sz val="10"/>
        <rFont val="Arial"/>
      </rPr>
      <t>Решетникова Ю. С.</t>
    </r>
  </si>
  <si>
    <r>
      <t xml:space="preserve">Информатика 
</t>
    </r>
    <r>
      <rPr>
        <i/>
        <sz val="10"/>
        <rFont val="Arial"/>
      </rPr>
      <t>Решетникова Ю. С.</t>
    </r>
  </si>
  <si>
    <r>
      <t xml:space="preserve">Математика (Геометрия)
</t>
    </r>
    <r>
      <rPr>
        <i/>
        <sz val="10"/>
        <rFont val="Arial"/>
      </rPr>
      <t xml:space="preserve"> Александров А.В.</t>
    </r>
  </si>
  <si>
    <r>
      <rPr>
        <u/>
        <sz val="10"/>
        <color rgb="FF1155CC"/>
        <rFont val="Arial"/>
      </rPr>
      <t xml:space="preserve">На сайте «ЯКласс» выполнить контрольную работу по теме "Многогранники"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</si>
  <si>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История
</t>
    </r>
    <r>
      <rPr>
        <i/>
        <sz val="10"/>
        <rFont val="Arial"/>
      </rPr>
      <t>Ефремова М.Н.</t>
    </r>
  </si>
  <si>
    <t>Прислать в АСУ РСО</t>
  </si>
  <si>
    <r>
      <t xml:space="preserve">ЭК "Прикладная математика"
</t>
    </r>
    <r>
      <rPr>
        <i/>
        <sz val="10"/>
        <color rgb="FF000000"/>
        <rFont val="Arial"/>
      </rPr>
      <t>Александров А.В.</t>
    </r>
  </si>
  <si>
    <r>
      <t xml:space="preserve">ЭК "Физика в биологии" - 10 тех                              </t>
    </r>
    <r>
      <rPr>
        <i/>
        <sz val="10"/>
        <color rgb="FF000000"/>
        <rFont val="Arial"/>
      </rPr>
      <t>Мастерова М.В</t>
    </r>
    <r>
      <rPr>
        <sz val="10"/>
        <color rgb="FF000000"/>
        <rFont val="Arial"/>
      </rPr>
      <t>.</t>
    </r>
  </si>
  <si>
    <r>
      <t xml:space="preserve">ЭК"Деловое общение"-10 база
</t>
    </r>
    <r>
      <rPr>
        <i/>
        <sz val="10"/>
        <color rgb="FF000000"/>
        <rFont val="Arial"/>
      </rPr>
      <t>Нечаева В.А.</t>
    </r>
  </si>
  <si>
    <r>
      <t xml:space="preserve">ВД "Мир профессий"/ "Гитара"
</t>
    </r>
    <r>
      <rPr>
        <i/>
        <sz val="10"/>
        <color rgb="FF000000"/>
        <rFont val="Arial"/>
      </rPr>
      <t>Сидорова С.В.</t>
    </r>
  </si>
  <si>
    <t>1. Темперамент и профессия.
2. Разучивание переборов.</t>
  </si>
  <si>
    <r>
      <t xml:space="preserve">Химия
</t>
    </r>
    <r>
      <rPr>
        <i/>
        <sz val="10"/>
        <rFont val="Arial"/>
      </rPr>
      <t>Гилязова Г.Х.</t>
    </r>
  </si>
  <si>
    <r>
      <t xml:space="preserve">Математика (алгебра и начала математического анализа) 
 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</si>
  <si>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</si>
  <si>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 xml:space="preserve">Физика  </t>
    </r>
    <r>
      <rPr>
        <sz val="10"/>
        <color rgb="FF000000"/>
        <rFont val="Arial"/>
      </rPr>
      <t xml:space="preserve">                                                                    </t>
    </r>
    <r>
      <rPr>
        <i/>
        <sz val="10"/>
        <rFont val="Arial"/>
      </rPr>
      <t xml:space="preserve"> Мастерова М.В.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</si>
  <si>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</si>
  <si>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t xml:space="preserve">Математика (алгебра и начала математического анализа) 
 </t>
    </r>
    <r>
      <rPr>
        <i/>
        <sz val="10"/>
        <rFont val="Arial"/>
      </rPr>
      <t>Александров А.В.</t>
    </r>
  </si>
  <si>
    <r>
      <t xml:space="preserve">На сайте «ЯКласс» ознакомиться с теоретическим материалом по темам </t>
    </r>
    <r>
      <rPr>
        <u/>
        <sz val="10"/>
        <color rgb="FF1155CC"/>
        <rFont val="Arial"/>
      </rPr>
      <t xml:space="preserve">"Закон сложения в комбинаторике." </t>
    </r>
    <r>
      <rPr>
        <sz val="10"/>
        <color rgb="FF000000"/>
        <rFont val="Arial"/>
      </rPr>
      <t xml:space="preserve">и </t>
    </r>
    <r>
      <rPr>
        <u/>
        <sz val="10"/>
        <color rgb="FF1155CC"/>
        <rFont val="Arial"/>
      </rPr>
      <t>"Закон умножения в комбинаторике"</t>
    </r>
    <r>
      <rPr>
        <sz val="10"/>
        <color rgb="FF000000"/>
        <rFont val="Arial"/>
      </rPr>
      <t xml:space="preserve">. Выполнить </t>
    </r>
    <r>
      <rPr>
        <u/>
        <sz val="10"/>
        <color rgb="FF1155CC"/>
        <rFont val="Arial"/>
      </rPr>
      <t>Тренировку по теме "Законы сложения и умножения в комбинаторике".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</si>
  <si>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>На сайте «ЯКласс» выполнить Домашнюю работу по теме "Законы сложения и умножения в комбинаторике".</t>
    </r>
    <r>
      <rPr>
        <sz val="10"/>
        <color rgb="FF000000"/>
        <rFont val="Arial"/>
      </rPr>
      <t xml:space="preserve">
Если нет технической возможности: решить карточку (подробности в ВК)</t>
    </r>
  </si>
  <si>
    <r>
      <t xml:space="preserve">История
</t>
    </r>
    <r>
      <rPr>
        <i/>
        <sz val="10"/>
        <rFont val="Arial"/>
      </rPr>
      <t>Ефремова М.Н.</t>
    </r>
  </si>
  <si>
    <r>
      <t xml:space="preserve">ЭК "Основы программирования" 
</t>
    </r>
    <r>
      <rPr>
        <i/>
        <sz val="10"/>
        <color rgb="FF000000"/>
        <rFont val="Arial"/>
      </rPr>
      <t>Решетникова Ю.С.</t>
    </r>
  </si>
  <si>
    <r>
      <t xml:space="preserve">ЭК "Физика в биологии" - 10 тех                              </t>
    </r>
    <r>
      <rPr>
        <i/>
        <sz val="10"/>
        <color rgb="FF000000"/>
        <rFont val="Arial"/>
      </rPr>
      <t>Мастерова М.В</t>
    </r>
    <r>
      <rPr>
        <sz val="10"/>
        <color rgb="FF000000"/>
        <rFont val="Arial"/>
      </rPr>
      <t>.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</si>
  <si>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</si>
  <si>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rPr>
        <b/>
        <sz val="10"/>
        <rFont val="Arial"/>
      </rPr>
      <t xml:space="preserve">Немецкий язык
</t>
    </r>
    <r>
      <rPr>
        <i/>
        <sz val="10"/>
        <rFont val="Arial"/>
      </rPr>
      <t>Кузьмина Т.В.</t>
    </r>
  </si>
  <si>
    <r>
      <rPr>
        <b/>
        <sz val="10"/>
        <rFont val="Arial"/>
      </rPr>
      <t xml:space="preserve">Физика   </t>
    </r>
    <r>
      <rPr>
        <sz val="10"/>
        <color rgb="FF000000"/>
        <rFont val="Arial"/>
      </rPr>
      <t xml:space="preserve">                                                                          </t>
    </r>
    <r>
      <rPr>
        <i/>
        <sz val="10"/>
        <rFont val="Arial"/>
      </rPr>
      <t xml:space="preserve"> Мастерова М.В.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</si>
  <si>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</si>
  <si>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t>Посмотреть видеоурок, пройдя по ссылке, ответить на вопрос: "Кто ваша любимая героиня и почему?". Прислать в ВК</t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</si>
  <si>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</si>
  <si>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t xml:space="preserve">ЭК "Основы программирования" 
</t>
    </r>
    <r>
      <rPr>
        <i/>
        <sz val="10"/>
        <color rgb="FF000000"/>
        <rFont val="Arial"/>
      </rPr>
      <t>Решетникова Ю.С.</t>
    </r>
  </si>
  <si>
    <r>
      <t xml:space="preserve">ВД "Мир профессий"/ "Гитара"
</t>
    </r>
    <r>
      <rPr>
        <i/>
        <sz val="10"/>
        <color rgb="FF000000"/>
        <rFont val="Arial"/>
      </rPr>
      <t>Сидорова С.В.</t>
    </r>
  </si>
  <si>
    <t>Расписание занятий 10Б класса (естественно-научный профиль)</t>
  </si>
  <si>
    <t>Расписание занятий 10Б  класса (гуманитарный профиль)</t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</si>
  <si>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>Павлов А.А.</t>
    </r>
  </si>
  <si>
    <r>
      <rPr>
        <b/>
        <sz val="10"/>
        <rFont val="Arial"/>
      </rPr>
      <t xml:space="preserve">Биология
</t>
    </r>
    <r>
      <rPr>
        <i/>
        <sz val="10"/>
        <rFont val="Arial"/>
      </rPr>
      <t>Фомина Л.О.</t>
    </r>
  </si>
  <si>
    <r>
      <rPr>
        <b/>
        <sz val="10"/>
        <rFont val="Arial"/>
      </rPr>
      <t xml:space="preserve">Математика (Геометрия)
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</si>
  <si>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</si>
  <si>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</si>
  <si>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Индивидуальный проект      </t>
    </r>
    <r>
      <rPr>
        <sz val="10"/>
        <color rgb="FF000000"/>
        <rFont val="Arial"/>
      </rPr>
      <t xml:space="preserve">                                  </t>
    </r>
    <r>
      <rPr>
        <i/>
        <sz val="10"/>
        <rFont val="Arial"/>
      </rPr>
      <t xml:space="preserve">   Мастерова М.В.</t>
    </r>
    <r>
      <rPr>
        <sz val="10"/>
        <color rgb="FF000000"/>
        <rFont val="Arial"/>
      </rPr>
      <t xml:space="preserve"> </t>
    </r>
  </si>
  <si>
    <r>
      <t xml:space="preserve">Химия
</t>
    </r>
    <r>
      <rPr>
        <i/>
        <sz val="10"/>
        <rFont val="Arial"/>
      </rPr>
      <t>Гилязова Г.Х.</t>
    </r>
  </si>
  <si>
    <t>Фото ответов отправить в вк.(по желанию)</t>
  </si>
  <si>
    <r>
      <rPr>
        <b/>
        <sz val="10"/>
        <rFont val="Arial"/>
      </rPr>
      <t xml:space="preserve">Индивидуальный проект   </t>
    </r>
    <r>
      <rPr>
        <sz val="10"/>
        <color rgb="FF000000"/>
        <rFont val="Arial"/>
      </rPr>
      <t xml:space="preserve">                                   
</t>
    </r>
    <r>
      <rPr>
        <i/>
        <sz val="10"/>
        <rFont val="Arial"/>
      </rPr>
      <t>Мастерова М.В.</t>
    </r>
  </si>
  <si>
    <r>
      <t xml:space="preserve">История
</t>
    </r>
    <r>
      <rPr>
        <i/>
        <sz val="10"/>
        <rFont val="Arial"/>
      </rPr>
      <t>Ефремова М.Н.</t>
    </r>
  </si>
  <si>
    <t xml:space="preserve">Геополитическое положение и внешняя политика в 1990-е гг. </t>
  </si>
  <si>
    <r>
      <rPr>
        <b/>
        <sz val="10"/>
        <rFont val="Arial"/>
      </rPr>
      <t xml:space="preserve">Математика (Геометрия)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</si>
  <si>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>Право</t>
    </r>
    <r>
      <rPr>
        <i/>
        <sz val="10"/>
        <rFont val="Arial"/>
      </rPr>
      <t xml:space="preserve">
Павлов А.А.</t>
    </r>
  </si>
  <si>
    <t>Самостоятельная работа,ЭОР</t>
  </si>
  <si>
    <r>
      <t xml:space="preserve">ВД  "ОГНЕВАЯ/СТРОЕВАЯ подготовка"
</t>
    </r>
    <r>
      <rPr>
        <i/>
        <sz val="10"/>
        <color rgb="FF000000"/>
        <rFont val="Arial"/>
      </rPr>
      <t>Павлов А.А.</t>
    </r>
  </si>
  <si>
    <t>Государственная граница</t>
  </si>
  <si>
    <r>
      <t xml:space="preserve">ВД  "ОГНЕВАЯ / СТРОЕВАЯ подготовка", 
</t>
    </r>
    <r>
      <rPr>
        <i/>
        <sz val="10"/>
        <color rgb="FF000000"/>
        <rFont val="Arial"/>
      </rPr>
      <t>Павлов А.А</t>
    </r>
    <r>
      <rPr>
        <i/>
        <sz val="10"/>
        <color rgb="FF000000"/>
        <rFont val="Arial"/>
      </rPr>
      <t>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</si>
  <si>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</si>
  <si>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</si>
  <si>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t>ЭК "Практическая экономика",</t>
    </r>
    <r>
      <rPr>
        <i/>
        <sz val="10"/>
        <color rgb="FF000000"/>
        <rFont val="Arial"/>
      </rPr>
      <t xml:space="preserve"> 
</t>
    </r>
    <r>
      <rPr>
        <i/>
        <sz val="10"/>
        <color rgb="FF000000"/>
        <rFont val="Arial"/>
      </rPr>
      <t>Павлов А.А.</t>
    </r>
  </si>
  <si>
    <r>
      <t xml:space="preserve">ЭК"Актуальные вопросы обществознания", 
</t>
    </r>
    <r>
      <rPr>
        <i/>
        <sz val="10"/>
        <color rgb="FF000000"/>
        <rFont val="Arial"/>
      </rPr>
      <t>Павлов А.А.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</si>
  <si>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</si>
  <si>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</si>
  <si>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rPr>
        <b/>
        <sz val="10"/>
        <rFont val="Arial"/>
      </rPr>
      <t>Химия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Гилязова Г.Х.</t>
    </r>
  </si>
  <si>
    <t>Общая характеристика нуклеиновых кислот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</si>
  <si>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</si>
  <si>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t xml:space="preserve">Русский язык
</t>
    </r>
    <r>
      <rPr>
        <i/>
        <sz val="10"/>
        <rFont val="Arial"/>
      </rPr>
      <t>Нечаева В.А.</t>
    </r>
  </si>
  <si>
    <t xml:space="preserve">Ознакомиться с п. 81 (с.382-383), п. 82 (с.384-385). Выполнить упр.268. Присылать не нужно </t>
  </si>
  <si>
    <r>
      <rPr>
        <b/>
        <sz val="10"/>
        <rFont val="Arial"/>
      </rPr>
      <t>Химия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Гилязова Г.Х.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</si>
  <si>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</si>
  <si>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</si>
  <si>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 xml:space="preserve">На сайте «ЯКласс» выполнить проверочную работу по теме "Применение производной для отыскания наибольших и наименьших величин"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</si>
  <si>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 xml:space="preserve">На сайте «ЯКласс» выполнить Домашнюю работу по теме "Применение производной для отыскания наибольших и наименьших величин"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</si>
  <si>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Немецкий язык  
</t>
    </r>
    <r>
      <rPr>
        <i/>
        <sz val="10"/>
        <rFont val="Arial"/>
      </rPr>
      <t>Кузьмина Т.В.</t>
    </r>
  </si>
  <si>
    <r>
      <rPr>
        <b/>
        <sz val="10"/>
        <rFont val="Arial"/>
      </rPr>
      <t>Право</t>
    </r>
    <r>
      <rPr>
        <i/>
        <sz val="10"/>
        <rFont val="Arial"/>
      </rPr>
      <t xml:space="preserve">
Павлов А.А.</t>
    </r>
  </si>
  <si>
    <r>
      <t xml:space="preserve">Английский язык 
</t>
    </r>
    <r>
      <rPr>
        <i/>
        <sz val="10"/>
        <rFont val="Arial"/>
      </rPr>
      <t xml:space="preserve">Софина А. В. </t>
    </r>
  </si>
  <si>
    <t>П. 36 читать</t>
  </si>
  <si>
    <r>
      <t xml:space="preserve">Русский язык
</t>
    </r>
    <r>
      <rPr>
        <i/>
        <sz val="10"/>
        <rFont val="Arial"/>
      </rPr>
      <t>Нечаева В.А.</t>
    </r>
  </si>
  <si>
    <t>Национальная специфика этикета. Правила и нормы речевого этикета</t>
  </si>
  <si>
    <t>Ознакомиться с п. 83-84 (с.388-389, с.390-396). Выполнить упр.274. Присылать не нужно</t>
  </si>
  <si>
    <r>
      <t xml:space="preserve">ЭК "Решение задач по генетике и молекулярной биологии"
</t>
    </r>
    <r>
      <rPr>
        <i/>
        <sz val="10"/>
        <color rgb="FF000000"/>
        <rFont val="Arial"/>
      </rPr>
      <t>Фомина Л.О.</t>
    </r>
  </si>
  <si>
    <r>
      <t xml:space="preserve">Немецкий язык
</t>
    </r>
    <r>
      <rPr>
        <i/>
        <sz val="10"/>
        <rFont val="Arial"/>
      </rPr>
      <t>Кузьмина Т.В.</t>
    </r>
  </si>
  <si>
    <r>
      <t xml:space="preserve">ЭК "Прикладная математика"
</t>
    </r>
    <r>
      <rPr>
        <i/>
        <sz val="10"/>
        <color rgb="FF000000"/>
        <rFont val="Arial"/>
      </rPr>
      <t>Александров А.В.</t>
    </r>
  </si>
  <si>
    <r>
      <t xml:space="preserve">Английский язык 
</t>
    </r>
    <r>
      <rPr>
        <i/>
        <sz val="10"/>
        <rFont val="Arial"/>
      </rPr>
      <t xml:space="preserve">Софина А. В. </t>
    </r>
  </si>
  <si>
    <r>
      <t xml:space="preserve">Русский язык
</t>
    </r>
    <r>
      <rPr>
        <i/>
        <sz val="10"/>
        <rFont val="Arial"/>
      </rPr>
      <t>Нечаева В.А.</t>
    </r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</si>
  <si>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</si>
  <si>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 xml:space="preserve">На сайте «ЯКласс» выполнить контрольную работу по теме "Многогранники"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</si>
  <si>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Биология
</t>
    </r>
    <r>
      <rPr>
        <i/>
        <sz val="10"/>
        <rFont val="Arial"/>
      </rPr>
      <t>Фомина Л.О.</t>
    </r>
  </si>
  <si>
    <r>
      <t xml:space="preserve">Биология
</t>
    </r>
    <r>
      <rPr>
        <i/>
        <sz val="10"/>
        <rFont val="Arial"/>
      </rPr>
      <t>Фомина Л.О.</t>
    </r>
  </si>
  <si>
    <r>
      <t xml:space="preserve">ЭК"Деловое общение"-10 база
</t>
    </r>
    <r>
      <rPr>
        <i/>
        <sz val="10"/>
        <color rgb="FF000000"/>
        <rFont val="Arial"/>
      </rPr>
      <t>Нечаева В.А.</t>
    </r>
  </si>
  <si>
    <r>
      <rPr>
        <b/>
        <sz val="10"/>
        <rFont val="Arial"/>
      </rPr>
      <t>Право</t>
    </r>
    <r>
      <rPr>
        <i/>
        <sz val="10"/>
        <rFont val="Arial"/>
      </rPr>
      <t xml:space="preserve">
Павлов А.А.</t>
    </r>
  </si>
  <si>
    <r>
      <t xml:space="preserve">Математика (Геометрия)
</t>
    </r>
    <r>
      <rPr>
        <i/>
        <sz val="10"/>
        <rFont val="Arial"/>
      </rPr>
      <t xml:space="preserve"> Александров А.В.</t>
    </r>
  </si>
  <si>
    <r>
      <rPr>
        <u/>
        <sz val="10"/>
        <color rgb="FF1155CC"/>
        <rFont val="Arial"/>
      </rPr>
      <t xml:space="preserve">На сайте «ЯКласс» выполнить контрольную работу по теме "Многогранники"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</si>
  <si>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</si>
  <si>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t>Самостоятельная работа с учебником и с помощью ЭОР</t>
  </si>
  <si>
    <r>
      <t xml:space="preserve">История
</t>
    </r>
    <r>
      <rPr>
        <i/>
        <sz val="10"/>
        <rFont val="Arial"/>
      </rPr>
      <t>Ефремова М.Н.</t>
    </r>
  </si>
  <si>
    <r>
      <rPr>
        <u/>
        <sz val="10"/>
        <color rgb="FF1155CC"/>
        <rFont val="Arial"/>
      </rPr>
      <t xml:space="preserve">На сайте «ЯКласс» выполнить Тренировку по теме "Аксиомы стереометрии"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</si>
  <si>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 xml:space="preserve">На сайте «ЯКласс» выполнить Домашнюю работу по теме "Аксиомы стереометрии"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</si>
  <si>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ЭК "Прикладная математика"
</t>
    </r>
    <r>
      <rPr>
        <i/>
        <sz val="10"/>
        <color rgb="FF000000"/>
        <rFont val="Arial"/>
      </rPr>
      <t>Александров А.В.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</si>
  <si>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</si>
  <si>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 xml:space="preserve">На сайте «ЯКласс» выполнить контрольную работу по теме "Применение производной для исследования функции"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</si>
  <si>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ВД "Мир профессий" / "Гитара"
</t>
    </r>
    <r>
      <rPr>
        <i/>
        <sz val="10"/>
        <color rgb="FF000000"/>
        <rFont val="Arial"/>
      </rPr>
      <t>Сидорова С.В.</t>
    </r>
  </si>
  <si>
    <t>1. Темперамент и профессия.
2. Разучивание переборов.</t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</si>
  <si>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>Павлов А.А.</t>
    </r>
  </si>
  <si>
    <t>Контрольная работа № 2971985 . Внимательно прочитайте инструкцию в АСУ РСО.</t>
  </si>
  <si>
    <r>
      <t xml:space="preserve">ЭК"Деловое общение"-10 база
</t>
    </r>
    <r>
      <rPr>
        <i/>
        <sz val="10"/>
        <color rgb="FF000000"/>
        <rFont val="Arial"/>
      </rPr>
      <t>Нечаева В.А.</t>
    </r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</si>
  <si>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>Павлов А.А.</t>
    </r>
  </si>
  <si>
    <t>Видеурок</t>
  </si>
  <si>
    <r>
      <rPr>
        <b/>
        <sz val="10"/>
        <rFont val="Arial"/>
      </rPr>
      <t>Химия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Гилязова Г.Х.</t>
    </r>
  </si>
  <si>
    <r>
      <rPr>
        <b/>
        <sz val="10"/>
        <rFont val="Arial"/>
      </rPr>
      <t xml:space="preserve">Право
</t>
    </r>
    <r>
      <rPr>
        <i/>
        <sz val="10"/>
        <rFont val="Arial"/>
      </rPr>
      <t>Павлов А.А.</t>
    </r>
  </si>
  <si>
    <t xml:space="preserve">пар.26 </t>
  </si>
  <si>
    <t>п.37 повторять</t>
  </si>
  <si>
    <r>
      <t xml:space="preserve">Математика (алгебра и начала математического анализа) 
 </t>
    </r>
    <r>
      <rPr>
        <i/>
        <sz val="10"/>
        <rFont val="Arial"/>
      </rPr>
      <t>Александров А.В.</t>
    </r>
  </si>
  <si>
    <r>
      <t xml:space="preserve">ЭК "Деловое общение"-10 база
</t>
    </r>
    <r>
      <rPr>
        <i/>
        <sz val="10"/>
        <color rgb="FF000000"/>
        <rFont val="Arial"/>
      </rPr>
      <t>Нечаева В.А.</t>
    </r>
  </si>
  <si>
    <r>
      <t xml:space="preserve">Химия
</t>
    </r>
    <r>
      <rPr>
        <i/>
        <sz val="10"/>
        <rFont val="Arial"/>
      </rPr>
      <t>Гилязова Г.Х.</t>
    </r>
  </si>
  <si>
    <t xml:space="preserve">РЭШ , урок№13 </t>
  </si>
  <si>
    <r>
      <t xml:space="preserve">ВД "Мир профессий" / "Гитара"
</t>
    </r>
    <r>
      <rPr>
        <i/>
        <sz val="10"/>
        <color rgb="FF000000"/>
        <rFont val="Arial"/>
      </rPr>
      <t>Сидорова С.В.</t>
    </r>
  </si>
  <si>
    <t>1. Темперамент и профессия.
2. Разучивание переборов.</t>
  </si>
  <si>
    <t>ПЯТНИЦА.  15 МАЯ</t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</si>
  <si>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</si>
  <si>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 xml:space="preserve">Обществознание
</t>
    </r>
    <r>
      <rPr>
        <i/>
        <sz val="10"/>
        <rFont val="Arial"/>
      </rPr>
      <t>Павлов А.А.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</si>
  <si>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</si>
  <si>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rPr>
        <b/>
        <sz val="10"/>
        <rFont val="Arial"/>
      </rPr>
      <t xml:space="preserve">Обществознание
</t>
    </r>
    <r>
      <rPr>
        <i/>
        <sz val="10"/>
        <rFont val="Arial"/>
      </rPr>
      <t>Павлов А.А.</t>
    </r>
  </si>
  <si>
    <t>Самостоятельная работа с учебником и с помощь. ЭОР</t>
  </si>
  <si>
    <r>
      <t xml:space="preserve">История
</t>
    </r>
    <r>
      <rPr>
        <i/>
        <sz val="10"/>
        <rFont val="Arial"/>
      </rPr>
      <t>Ефремова М.Н.</t>
    </r>
  </si>
  <si>
    <t xml:space="preserve">прислать в АСУ РСО </t>
  </si>
  <si>
    <r>
      <t xml:space="preserve">Русский язык
</t>
    </r>
    <r>
      <rPr>
        <i/>
        <sz val="10"/>
        <rFont val="Arial"/>
      </rPr>
      <t>Нечаева В.А.</t>
    </r>
  </si>
  <si>
    <r>
      <t xml:space="preserve">Математика (алгебра и начала математического анализа) 
 </t>
    </r>
    <r>
      <rPr>
        <i/>
        <sz val="10"/>
        <rFont val="Arial"/>
      </rPr>
      <t>Александров А.В.</t>
    </r>
  </si>
  <si>
    <r>
      <t xml:space="preserve">На сайте «ЯКласс» ознакомиться с теоретическим материалом по темам </t>
    </r>
    <r>
      <rPr>
        <u/>
        <sz val="10"/>
        <color rgb="FF1155CC"/>
        <rFont val="Arial"/>
      </rPr>
      <t xml:space="preserve">"Закон сложения в комбинаторике." </t>
    </r>
    <r>
      <rPr>
        <sz val="10"/>
        <color rgb="FF000000"/>
        <rFont val="Arial"/>
      </rPr>
      <t xml:space="preserve">и </t>
    </r>
    <r>
      <rPr>
        <u/>
        <sz val="10"/>
        <color rgb="FF1155CC"/>
        <rFont val="Arial"/>
      </rPr>
      <t>"Закон умножения в комбинаторике"</t>
    </r>
    <r>
      <rPr>
        <sz val="10"/>
        <color rgb="FF000000"/>
        <rFont val="Arial"/>
      </rPr>
      <t xml:space="preserve">. Выполнить </t>
    </r>
    <r>
      <rPr>
        <u/>
        <sz val="10"/>
        <color rgb="FF1155CC"/>
        <rFont val="Arial"/>
      </rPr>
      <t>Тренировку по теме "Законы сложения и умножения в комбинаторике".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</si>
  <si>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>На сайте «ЯКласс» выполнить Домашнюю работу по теме "Законы сложения и умножения в комбинаторике".</t>
    </r>
    <r>
      <rPr>
        <sz val="10"/>
        <color rgb="FF000000"/>
        <rFont val="Arial"/>
      </rPr>
      <t xml:space="preserve">
Если нет технической возможности: решить карточку (подробности в ВК)</t>
    </r>
  </si>
  <si>
    <r>
      <t xml:space="preserve">Химия
</t>
    </r>
    <r>
      <rPr>
        <i/>
        <sz val="10"/>
        <rFont val="Arial"/>
      </rPr>
      <t>Гилязова Г.Х.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</si>
  <si>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</si>
  <si>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</si>
  <si>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</si>
  <si>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 xml:space="preserve">На сайте «ЯКласс» выполнить контрольную работу по теме "Применение производной для исследования функции"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</si>
  <si>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Немецкий язык
</t>
    </r>
    <r>
      <rPr>
        <i/>
        <sz val="10"/>
        <rFont val="Arial"/>
      </rPr>
      <t>Кузьмина Т.В.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</si>
  <si>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</si>
  <si>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t xml:space="preserve">ЭК"Актуальные вопросы обществознания", 
</t>
    </r>
    <r>
      <rPr>
        <i/>
        <sz val="10"/>
        <color rgb="FF000000"/>
        <rFont val="Arial"/>
      </rPr>
      <t>Павлов А.А.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</si>
  <si>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</si>
  <si>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</si>
  <si>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</si>
  <si>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</si>
  <si>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rPr>
        <b/>
        <sz val="10"/>
        <rFont val="Arial"/>
      </rPr>
      <t>Немецкий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Кузьмина Т.В.</t>
    </r>
  </si>
  <si>
    <r>
      <rPr>
        <b/>
        <sz val="10"/>
        <rFont val="Arial"/>
      </rPr>
      <t xml:space="preserve">Обществознание
</t>
    </r>
    <r>
      <rPr>
        <i/>
        <sz val="10"/>
        <rFont val="Arial"/>
      </rPr>
      <t>Павлов А.А.</t>
    </r>
  </si>
  <si>
    <t>п. 28 повторять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</si>
  <si>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</si>
  <si>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</si>
  <si>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Обществознание
</t>
    </r>
    <r>
      <rPr>
        <i/>
        <sz val="10"/>
        <rFont val="Arial"/>
      </rPr>
      <t>Павлов А.А.</t>
    </r>
  </si>
  <si>
    <r>
      <t xml:space="preserve">ВД "Мир профессий" / "Гитара"
</t>
    </r>
    <r>
      <rPr>
        <i/>
        <sz val="10"/>
        <color rgb="FF000000"/>
        <rFont val="Arial"/>
      </rPr>
      <t>Сидорова С.В.</t>
    </r>
  </si>
  <si>
    <r>
      <rPr>
        <b/>
        <sz val="10"/>
        <rFont val="Arial"/>
      </rPr>
      <t xml:space="preserve">Биология
</t>
    </r>
    <r>
      <rPr>
        <i/>
        <sz val="10"/>
        <rFont val="Arial"/>
      </rPr>
      <t>Фомина Л.О.</t>
    </r>
  </si>
  <si>
    <r>
      <rPr>
        <b/>
        <sz val="10"/>
        <rFont val="Arial"/>
      </rPr>
      <t xml:space="preserve">Математика (Геометрия)
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</si>
  <si>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</si>
  <si>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Индивидуальный проект      </t>
    </r>
    <r>
      <rPr>
        <sz val="10"/>
        <color rgb="FF000000"/>
        <rFont val="Arial"/>
      </rPr>
      <t xml:space="preserve">                                  </t>
    </r>
    <r>
      <rPr>
        <i/>
        <sz val="10"/>
        <rFont val="Arial"/>
      </rPr>
      <t xml:space="preserve">   Мастерова М.В.</t>
    </r>
    <r>
      <rPr>
        <sz val="10"/>
        <color rgb="FF000000"/>
        <rFont val="Arial"/>
      </rPr>
      <t xml:space="preserve"> </t>
    </r>
  </si>
  <si>
    <r>
      <t xml:space="preserve">Химия
</t>
    </r>
    <r>
      <rPr>
        <i/>
        <sz val="10"/>
        <rFont val="Arial"/>
      </rPr>
      <t>Гилязова Г.Х.</t>
    </r>
  </si>
  <si>
    <r>
      <t xml:space="preserve">История
</t>
    </r>
    <r>
      <rPr>
        <i/>
        <sz val="10"/>
        <rFont val="Arial"/>
      </rPr>
      <t>Ефремова М.Н.</t>
    </r>
  </si>
  <si>
    <r>
      <t xml:space="preserve">ВД  "ОГНЕВАЯ/СТРОЕВАЯ подготовка"
</t>
    </r>
    <r>
      <rPr>
        <i/>
        <sz val="10"/>
        <color rgb="FF000000"/>
        <rFont val="Arial"/>
      </rPr>
      <t>Павлов А.А.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</si>
  <si>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</si>
  <si>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</si>
  <si>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</si>
  <si>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>Химия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Гилязова Г.Х.</t>
    </r>
  </si>
  <si>
    <r>
      <rPr>
        <b/>
        <sz val="10"/>
        <rFont val="Arial"/>
      </rPr>
      <t>Химия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Гилязова Г.Х.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</si>
  <si>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</si>
  <si>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t xml:space="preserve">Немецкий язык  
</t>
    </r>
    <r>
      <rPr>
        <i/>
        <sz val="10"/>
        <rFont val="Arial"/>
      </rPr>
      <t>Кузьмина Т.В.</t>
    </r>
  </si>
  <si>
    <r>
      <t xml:space="preserve">Английский язык 
</t>
    </r>
    <r>
      <rPr>
        <i/>
        <sz val="10"/>
        <rFont val="Arial"/>
      </rPr>
      <t xml:space="preserve">Софина А. В. </t>
    </r>
  </si>
  <si>
    <r>
      <t xml:space="preserve">ЭК "Решение задач по генетике и молекулярной биологии"
</t>
    </r>
    <r>
      <rPr>
        <i/>
        <sz val="10"/>
        <color rgb="FF000000"/>
        <rFont val="Arial"/>
      </rPr>
      <t>Фомина Л.О.</t>
    </r>
  </si>
  <si>
    <r>
      <t xml:space="preserve">ЭК "Прикладная математика"
</t>
    </r>
    <r>
      <rPr>
        <i/>
        <sz val="10"/>
        <color rgb="FF000000"/>
        <rFont val="Arial"/>
      </rPr>
      <t>Александров А.В.</t>
    </r>
  </si>
  <si>
    <r>
      <t xml:space="preserve">Русский язык
</t>
    </r>
    <r>
      <rPr>
        <i/>
        <sz val="10"/>
        <rFont val="Arial"/>
      </rPr>
      <t>Нечаева В.А.</t>
    </r>
  </si>
  <si>
    <r>
      <t xml:space="preserve">Биология
</t>
    </r>
    <r>
      <rPr>
        <i/>
        <sz val="10"/>
        <rFont val="Arial"/>
      </rPr>
      <t>Фомина Л.О.</t>
    </r>
  </si>
  <si>
    <r>
      <t xml:space="preserve">Биология
</t>
    </r>
    <r>
      <rPr>
        <i/>
        <sz val="10"/>
        <rFont val="Arial"/>
      </rPr>
      <t>Фомина Л.О.</t>
    </r>
  </si>
  <si>
    <r>
      <t xml:space="preserve">Математика (Геометрия)
</t>
    </r>
    <r>
      <rPr>
        <i/>
        <sz val="10"/>
        <rFont val="Arial"/>
      </rPr>
      <t xml:space="preserve"> Александров А.В.</t>
    </r>
  </si>
  <si>
    <r>
      <rPr>
        <u/>
        <sz val="10"/>
        <color rgb="FF1155CC"/>
        <rFont val="Arial"/>
      </rPr>
      <t xml:space="preserve">На сайте «ЯКласс» выполнить контрольную работу по теме "Многогранники"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</si>
  <si>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История
</t>
    </r>
    <r>
      <rPr>
        <i/>
        <sz val="10"/>
        <rFont val="Arial"/>
      </rPr>
      <t>Ефремова М.Н.</t>
    </r>
  </si>
  <si>
    <r>
      <t xml:space="preserve">ЭК "Прикладная математика"
</t>
    </r>
    <r>
      <rPr>
        <i/>
        <sz val="10"/>
        <color rgb="FF000000"/>
        <rFont val="Arial"/>
      </rPr>
      <t>Александров А.В.</t>
    </r>
  </si>
  <si>
    <r>
      <t xml:space="preserve">ВД "Мир профессий" / "Гитара"
</t>
    </r>
    <r>
      <rPr>
        <i/>
        <sz val="10"/>
        <color rgb="FF000000"/>
        <rFont val="Arial"/>
      </rPr>
      <t>Сидорова С.В.</t>
    </r>
  </si>
  <si>
    <r>
      <t xml:space="preserve">ЭК"Деловое общение"-10 база
</t>
    </r>
    <r>
      <rPr>
        <i/>
        <sz val="10"/>
        <color rgb="FF000000"/>
        <rFont val="Arial"/>
      </rPr>
      <t>Нечаева В.А.</t>
    </r>
  </si>
  <si>
    <r>
      <rPr>
        <b/>
        <sz val="10"/>
        <rFont val="Arial"/>
      </rPr>
      <t>Химия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Гилязова Г.Х.</t>
    </r>
  </si>
  <si>
    <r>
      <t xml:space="preserve">Математика (алгебра и начала математического анализа) 
 </t>
    </r>
    <r>
      <rPr>
        <i/>
        <sz val="10"/>
        <rFont val="Arial"/>
      </rPr>
      <t>Александров А.В.</t>
    </r>
  </si>
  <si>
    <r>
      <t xml:space="preserve">Химия
</t>
    </r>
    <r>
      <rPr>
        <i/>
        <sz val="10"/>
        <rFont val="Arial"/>
      </rPr>
      <t>Гилязова Г.Х.</t>
    </r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</si>
  <si>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</si>
  <si>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</si>
  <si>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t xml:space="preserve">История
</t>
    </r>
    <r>
      <rPr>
        <i/>
        <sz val="10"/>
        <rFont val="Arial"/>
      </rPr>
      <t>Ефремова М.Н.</t>
    </r>
  </si>
  <si>
    <r>
      <t xml:space="preserve">Математика (алгебра и начала математического анализа) 
 </t>
    </r>
    <r>
      <rPr>
        <i/>
        <sz val="10"/>
        <rFont val="Arial"/>
      </rPr>
      <t>Александров А.В.</t>
    </r>
  </si>
  <si>
    <r>
      <t xml:space="preserve">На сайте «ЯКласс» ознакомиться с теоретическим материалом по темам </t>
    </r>
    <r>
      <rPr>
        <u/>
        <sz val="10"/>
        <color rgb="FF1155CC"/>
        <rFont val="Arial"/>
      </rPr>
      <t xml:space="preserve">"Закон сложения в комбинаторике." </t>
    </r>
    <r>
      <rPr>
        <sz val="10"/>
        <color rgb="FF000000"/>
        <rFont val="Arial"/>
      </rPr>
      <t xml:space="preserve">и </t>
    </r>
    <r>
      <rPr>
        <u/>
        <sz val="10"/>
        <color rgb="FF1155CC"/>
        <rFont val="Arial"/>
      </rPr>
      <t>"Закон умножения в комбинаторике"</t>
    </r>
    <r>
      <rPr>
        <sz val="10"/>
        <color rgb="FF000000"/>
        <rFont val="Arial"/>
      </rPr>
      <t xml:space="preserve">. Выполнить </t>
    </r>
    <r>
      <rPr>
        <u/>
        <sz val="10"/>
        <color rgb="FF1155CC"/>
        <rFont val="Arial"/>
      </rPr>
      <t>Тренировку по теме "Законы сложения и умножения в комбинаторике".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</si>
  <si>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>На сайте «ЯКласс» выполнить Домашнюю работу по теме "Законы сложения и умножения в комбинаторике".</t>
    </r>
    <r>
      <rPr>
        <sz val="10"/>
        <color rgb="FF000000"/>
        <rFont val="Arial"/>
      </rPr>
      <t xml:space="preserve">
Если нет технической возможности: решить карточку (подробности в ВК)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</si>
  <si>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</si>
  <si>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t xml:space="preserve">Немецкий язык
</t>
    </r>
    <r>
      <rPr>
        <i/>
        <sz val="10"/>
        <rFont val="Arial"/>
      </rPr>
      <t>Кузьмина Т.В.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</si>
  <si>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</si>
  <si>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</si>
  <si>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t>Расписание занятий 11 класса (физико-математический профиль)</t>
  </si>
  <si>
    <t>Самрстоятельная работа</t>
  </si>
  <si>
    <r>
      <t xml:space="preserve">Физика
</t>
    </r>
    <r>
      <rPr>
        <i/>
        <sz val="10"/>
        <rFont val="Arial"/>
      </rPr>
      <t>Морозова Т.Н.</t>
    </r>
  </si>
  <si>
    <t>Подотовка к контрольной работе</t>
  </si>
  <si>
    <t>Повторяем , готовимся к к. р.</t>
  </si>
  <si>
    <r>
      <t xml:space="preserve">Физика
</t>
    </r>
    <r>
      <rPr>
        <i/>
        <sz val="10"/>
        <rFont val="Arial"/>
      </rPr>
      <t>Морозова Т.Н.</t>
    </r>
  </si>
  <si>
    <t>Годовая контрольная работа</t>
  </si>
  <si>
    <t>Решаем заданный вариант в решу ЕГЭ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</si>
  <si>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</si>
  <si>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t xml:space="preserve">Английский язык
</t>
    </r>
    <r>
      <rPr>
        <i/>
        <sz val="10"/>
        <rFont val="Arial"/>
      </rPr>
      <t>Кузьмина Т. В.</t>
    </r>
  </si>
  <si>
    <t>Знаменитости</t>
  </si>
  <si>
    <t>сообщение о знаменитых людях Англии</t>
  </si>
  <si>
    <r>
      <t xml:space="preserve">Немецкий язык
</t>
    </r>
    <r>
      <rPr>
        <i/>
        <sz val="10"/>
        <rFont val="Arial"/>
      </rPr>
      <t>Кузьмина Т. В.</t>
    </r>
  </si>
  <si>
    <t>Годы становления Германии</t>
  </si>
  <si>
    <t>повторить образование пассив</t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</si>
  <si>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</si>
  <si>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t>Задачи с параметрами</t>
  </si>
  <si>
    <t>Выполнить работу над ошибками после проверки работы учителем</t>
  </si>
  <si>
    <r>
      <t xml:space="preserve">Литература 
</t>
    </r>
    <r>
      <rPr>
        <i/>
        <sz val="10"/>
        <rFont val="Arial"/>
      </rPr>
      <t>Иванова А.А.</t>
    </r>
  </si>
  <si>
    <t>Из литературы народов России. М. Карим</t>
  </si>
  <si>
    <t>Подготовьте письменное сообщение по указанной теме (20-25 предложений),фото работ пришлите по желанию на проверку в беседу ВК</t>
  </si>
  <si>
    <t>13.00-13.30</t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</si>
  <si>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</si>
  <si>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t>Декартовы координаты и векторы в пространстве</t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</si>
  <si>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</si>
  <si>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ФК"Финансовая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</si>
  <si>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t>Понятие о вероятностных моделях в экономике</t>
  </si>
  <si>
    <r>
      <t xml:space="preserve">ЭК "Сочиняем. Рассуждаем. Анализируем"
</t>
    </r>
    <r>
      <rPr>
        <i/>
        <sz val="10"/>
        <color rgb="FF000000"/>
        <rFont val="Arial"/>
      </rPr>
      <t xml:space="preserve">Иванова А.А. </t>
    </r>
  </si>
  <si>
    <t>Анализируем сочинения-рассуждения</t>
  </si>
  <si>
    <t>Выполните задание, размещенное в беседе ВК, фото работ по желанию пришлите на проверку</t>
  </si>
  <si>
    <r>
      <rPr>
        <b/>
        <sz val="10"/>
        <rFont val="Arial"/>
      </rPr>
      <t xml:space="preserve">ФК 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</si>
  <si>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История
</t>
    </r>
    <r>
      <rPr>
        <i/>
        <sz val="10"/>
        <rFont val="Arial"/>
      </rPr>
      <t>Павлов А.А.</t>
    </r>
  </si>
  <si>
    <t>Демонтаж тоталитарных структур</t>
  </si>
  <si>
    <t>П. 48 читать на перес.</t>
  </si>
  <si>
    <r>
      <t xml:space="preserve">Русский язык                      </t>
    </r>
    <r>
      <rPr>
        <i/>
        <sz val="10"/>
        <rFont val="Arial"/>
      </rPr>
      <t>Иванова А.А.</t>
    </r>
  </si>
  <si>
    <t>Обучение написанию сочинения - рассуждения</t>
  </si>
  <si>
    <t xml:space="preserve">Самостоятельная работа с материалами учебника, </t>
  </si>
  <si>
    <r>
      <t xml:space="preserve">Химия
</t>
    </r>
    <r>
      <rPr>
        <i/>
        <sz val="10"/>
        <rFont val="Arial"/>
      </rPr>
      <t>Гилязова Г.Х.</t>
    </r>
  </si>
  <si>
    <t>Генетическая связь неорганических и органических веществ.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</si>
  <si>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Атанова И. И.</t>
    </r>
  </si>
  <si>
    <t>https://www.youtube.com/watch?v=Svgs29J3ZfM</t>
  </si>
  <si>
    <t>Посмотреть видео по ссылке и написать самые интересные факты про одного из знаменитых людей из видео</t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</si>
  <si>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</si>
  <si>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 xml:space="preserve">Астрономия    </t>
    </r>
    <r>
      <rPr>
        <sz val="10"/>
        <color rgb="FF000000"/>
        <rFont val="Arial"/>
      </rPr>
      <t xml:space="preserve">                                         </t>
    </r>
    <r>
      <rPr>
        <i/>
        <sz val="10"/>
        <rFont val="Arial"/>
      </rPr>
      <t xml:space="preserve"> Мастерова М.В.</t>
    </r>
  </si>
  <si>
    <t xml:space="preserve">Космология начала 20 века. </t>
  </si>
  <si>
    <t>Прочитать п. 26 до конца, п. 27 пункт 1. Разобрать задачи №2-4 из упражнения 21 учебника.</t>
  </si>
  <si>
    <t>п. 26, 27 читать</t>
  </si>
  <si>
    <t>С помощью ЭОР
Он-лайн подключение</t>
  </si>
  <si>
    <r>
      <t xml:space="preserve">ИГК "Физика в вопросах и ответах"
</t>
    </r>
    <r>
      <rPr>
        <i/>
        <sz val="10"/>
        <color rgb="FF000000"/>
        <rFont val="Arial"/>
      </rPr>
      <t>Морозова Т.Н.</t>
    </r>
  </si>
  <si>
    <t>Шкала электромагнитных излучений</t>
  </si>
  <si>
    <r>
      <t xml:space="preserve">ИГК "Математика-это интересно"
</t>
    </r>
    <r>
      <rPr>
        <i/>
        <sz val="10"/>
        <color rgb="FF000000"/>
        <rFont val="Arial"/>
      </rPr>
      <t>Александров А.В.</t>
    </r>
  </si>
  <si>
    <t>Типичные ошибки на ЕГЭ</t>
  </si>
  <si>
    <t xml:space="preserve">С помощью ЭОР/
</t>
  </si>
  <si>
    <r>
      <t xml:space="preserve">Биология
</t>
    </r>
    <r>
      <rPr>
        <i/>
        <sz val="10"/>
        <rFont val="Arial"/>
      </rPr>
      <t>Хмелева В.В.</t>
    </r>
  </si>
  <si>
    <t>некоторым ученикам (по выбору учителя) выполнить  тематический тест на сайте РЕШУ  ВПР( задано ученикам в личном кабинете на сайте)</t>
  </si>
  <si>
    <r>
      <t xml:space="preserve">ЭК"Прикладная физика" 
</t>
    </r>
    <r>
      <rPr>
        <i/>
        <sz val="10"/>
        <color rgb="FF000000"/>
        <rFont val="Arial"/>
      </rPr>
      <t>Морозова Т. Н.</t>
    </r>
    <r>
      <rPr>
        <sz val="10"/>
        <color rgb="FF000000"/>
        <rFont val="Arial"/>
      </rPr>
      <t xml:space="preserve">
</t>
    </r>
  </si>
  <si>
    <t>Основы логики</t>
  </si>
  <si>
    <t>Изучить материал в АСУ</t>
  </si>
  <si>
    <r>
      <t xml:space="preserve">ЭК "Подводные рифы математики" 
</t>
    </r>
    <r>
      <rPr>
        <i/>
        <sz val="10"/>
        <color rgb="FF000000"/>
        <rFont val="Arial"/>
      </rPr>
      <t>Александров А.В.</t>
    </r>
  </si>
  <si>
    <t>Нахождение ОДЗ – лишняя работа</t>
  </si>
  <si>
    <t>Решить индивидуальное задание (сайт "Решу ЕГЭ")</t>
  </si>
  <si>
    <r>
      <rPr>
        <b/>
        <sz val="10"/>
        <rFont val="Arial"/>
      </rPr>
      <t>ИГК "Говорим по- английски"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 xml:space="preserve">Атанова И.И. </t>
    </r>
  </si>
  <si>
    <t>Учимся писать краткое изложение текста</t>
  </si>
  <si>
    <t>https://lingua-airlines.ru/articles/kratkoe-izlojenie-teksta-na-angliyskom-vopros-i-otvet/</t>
  </si>
  <si>
    <r>
      <t xml:space="preserve">ИГК"Учимся говорить правильно"
</t>
    </r>
    <r>
      <rPr>
        <i/>
        <sz val="10"/>
        <color rgb="FF000000"/>
        <rFont val="Arial"/>
      </rPr>
      <t>Иванова А.А.</t>
    </r>
  </si>
  <si>
    <t>Лексические нормы</t>
  </si>
  <si>
    <t>Прослушайте адиосообщение, размещенное в беседе ВК,задайте возникающие вопросы</t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</si>
  <si>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</si>
  <si>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t>Бег (25 мин). Преодоление горизонтальных и вертикальных препятствий. ОРУ. Специальные беговые упражнения. Развитие выносливости. Правила соревнований по бегу на средние и длинные дистанции по ТБ</t>
  </si>
  <si>
    <r>
      <rPr>
        <b/>
        <sz val="10"/>
        <rFont val="Arial"/>
      </rPr>
      <t xml:space="preserve">Биология 
</t>
    </r>
    <r>
      <rPr>
        <i/>
        <sz val="10"/>
        <rFont val="Arial"/>
      </rPr>
      <t>Хмелева В.В.</t>
    </r>
  </si>
  <si>
    <t>Эволюционное учение (повторение)</t>
  </si>
  <si>
    <t>выполнить по желанию  тематический тест на сайте РЕШУ  ВПР( задано ученикам в личном кабинете на сайте)</t>
  </si>
  <si>
    <r>
      <t xml:space="preserve">Физика
</t>
    </r>
    <r>
      <rPr>
        <i/>
        <sz val="10"/>
        <rFont val="Arial"/>
      </rPr>
      <t>Морозова Т.Н.</t>
    </r>
  </si>
  <si>
    <t>Повторить материал (определения, формулы, законы, ...)</t>
  </si>
  <si>
    <t>Скрин оценок в вк</t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</si>
  <si>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</si>
  <si>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t>Повторение: Простейшие текстовые задачи. Чтение графиков и диаграмм</t>
  </si>
  <si>
    <r>
      <t>Решить индивидуальное задание (</t>
    </r>
    <r>
      <rPr>
        <u/>
        <sz val="10"/>
        <color rgb="FF1155CC"/>
        <rFont val="Arial"/>
      </rPr>
      <t>сайт "Решу ЕГЭ"</t>
    </r>
    <r>
      <rPr>
        <sz val="10"/>
        <color rgb="FF000000"/>
        <rFont val="Arial"/>
      </rPr>
      <t>)</t>
    </r>
  </si>
  <si>
    <r>
      <t xml:space="preserve">Литература                          </t>
    </r>
    <r>
      <rPr>
        <i/>
        <sz val="10"/>
        <rFont val="Arial"/>
      </rPr>
      <t>Иванова А.А.</t>
    </r>
  </si>
  <si>
    <t xml:space="preserve">Основные направления и тенденции развития современной литературы: проза реализма и «нереализма», поэзия, литература Русского зарубежья </t>
  </si>
  <si>
    <t>Прочтите материал на стр.309-313 учебника, составьте 4 вопроса и дайте на них развернутый ответ; фото выполненных работ пришлите на проверку в беседу ВК</t>
  </si>
  <si>
    <t>стр.309-313, читать</t>
  </si>
  <si>
    <r>
      <rPr>
        <sz val="10"/>
        <color rgb="FF9900FF"/>
        <rFont val="Arial"/>
      </rPr>
      <t xml:space="preserve">ИГК "Говорим по- английски"
</t>
    </r>
    <r>
      <rPr>
        <i/>
        <sz val="10"/>
        <rFont val="Arial"/>
      </rPr>
      <t>Атанова И.И</t>
    </r>
    <r>
      <rPr>
        <sz val="10"/>
        <color rgb="FF000000"/>
        <rFont val="Arial"/>
      </rPr>
      <t>.</t>
    </r>
  </si>
  <si>
    <t>Модальные глаголы в прошедшем времени</t>
  </si>
  <si>
    <t>Рабочая тетрадь, стр.107 повторить грамматический материал</t>
  </si>
  <si>
    <r>
      <rPr>
        <b/>
        <sz val="10"/>
        <rFont val="Arial"/>
      </rPr>
      <t xml:space="preserve">ФК"Финансовая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</si>
  <si>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t>Понятие графа, их виды и свойства</t>
  </si>
  <si>
    <r>
      <t xml:space="preserve">ИГК "Говорим на иностранных языках"
</t>
    </r>
    <r>
      <rPr>
        <i/>
        <sz val="10"/>
        <color rgb="FF000000"/>
        <rFont val="Arial"/>
      </rPr>
      <t>Кузьмина Т.В.</t>
    </r>
  </si>
  <si>
    <t>Реплики - клише для выражения предположений</t>
  </si>
  <si>
    <r>
      <t xml:space="preserve">ИГК "Говорим по- английски"
</t>
    </r>
    <r>
      <rPr>
        <i/>
        <sz val="10"/>
        <color rgb="FF000000"/>
        <rFont val="Arial"/>
      </rPr>
      <t xml:space="preserve">Атанова И.И. </t>
    </r>
  </si>
  <si>
    <t>Повторить грамматический материал в рабочей тетради на стр.99-100</t>
  </si>
  <si>
    <t xml:space="preserve">ЭК "Прикладная физика" </t>
  </si>
  <si>
    <t>Базовые логические элементы</t>
  </si>
  <si>
    <r>
      <t xml:space="preserve">ЭК"Прикладная физика" 
</t>
    </r>
    <r>
      <rPr>
        <i/>
        <sz val="10"/>
        <color rgb="FF000000"/>
        <rFont val="Arial"/>
      </rPr>
      <t>Морозова Т. Н.</t>
    </r>
    <r>
      <rPr>
        <sz val="10"/>
        <color rgb="FF000000"/>
        <rFont val="Arial"/>
      </rPr>
      <t xml:space="preserve">
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</si>
  <si>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</si>
  <si>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t>Бег на результат (3000м). Опрос по теории</t>
  </si>
  <si>
    <r>
      <t xml:space="preserve">Основы проектирования                             </t>
    </r>
    <r>
      <rPr>
        <i/>
        <sz val="10"/>
        <rFont val="Arial"/>
      </rPr>
      <t>Мастерова М.В.</t>
    </r>
  </si>
  <si>
    <t>Принципы проведения и организации массовых мероприятий и публичных акций.</t>
  </si>
  <si>
    <t>Изучить файл, размещенный в АСУ РСО</t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</si>
  <si>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</si>
  <si>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t>Начала теории вероятностей</t>
  </si>
  <si>
    <r>
      <t>Решить индивидуальное задание (</t>
    </r>
    <r>
      <rPr>
        <u/>
        <sz val="10"/>
        <color rgb="FF1155CC"/>
        <rFont val="Arial"/>
      </rPr>
      <t>сайт "Решу ЕГЭ"</t>
    </r>
    <r>
      <rPr>
        <sz val="10"/>
        <color rgb="FF000000"/>
        <rFont val="Arial"/>
      </rPr>
      <t>)</t>
    </r>
  </si>
  <si>
    <t>Самостоятельная работа /С помощью ЭОР</t>
  </si>
  <si>
    <r>
      <t xml:space="preserve">История
</t>
    </r>
    <r>
      <rPr>
        <i/>
        <sz val="10"/>
        <rFont val="Arial"/>
      </rPr>
      <t>Павлов А.А.</t>
    </r>
  </si>
  <si>
    <t>Становление российской государственности</t>
  </si>
  <si>
    <r>
      <rPr>
        <u/>
        <sz val="10"/>
        <color rgb="FF1155CC"/>
        <rFont val="Arial"/>
      </rPr>
      <t xml:space="preserve">Прочитать п. 50-51. Изучить материал по ссылке и выполнить контрольные задания В1 и В2 </t>
    </r>
    <r>
      <rPr>
        <sz val="10"/>
        <color rgb="FF000000"/>
        <rFont val="Arial"/>
      </rPr>
      <t xml:space="preserve"> Задания отправить учителю в ВК</t>
    </r>
  </si>
  <si>
    <t>Выполнить задания В1 и В2 и отправить учителю в ВК</t>
  </si>
  <si>
    <r>
      <t xml:space="preserve">Обществознание (включая экономику и право) 
</t>
    </r>
    <r>
      <rPr>
        <i/>
        <sz val="10"/>
        <rFont val="Arial"/>
      </rPr>
      <t>Павлов А.А.</t>
    </r>
  </si>
  <si>
    <t>Взгляд в будущее.</t>
  </si>
  <si>
    <t>Прочитать внимательно материалы учебника стр.320-327</t>
  </si>
  <si>
    <r>
      <rPr>
        <sz val="10"/>
        <color rgb="FF9900FF"/>
        <rFont val="Arial"/>
      </rPr>
      <t>ФК "Ловушки" русской орфографии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Иванова А.А.</t>
    </r>
  </si>
  <si>
    <t>Распространенные грамматические ошибки</t>
  </si>
  <si>
    <t>Выполните задание, размещенное в беседе, фото работ пришлите для обсуждения</t>
  </si>
  <si>
    <r>
      <rPr>
        <b/>
        <sz val="10"/>
        <rFont val="Arial"/>
      </rPr>
      <t xml:space="preserve">ФК"Финансовая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</si>
  <si>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rPr>
        <sz val="10"/>
        <color rgb="FF9900FF"/>
        <rFont val="Arial"/>
      </rPr>
      <t xml:space="preserve">ФК "Ловушки" русской орфографии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Иванова А.А.</t>
    </r>
  </si>
  <si>
    <r>
      <t xml:space="preserve">ИГК "Физика в вопросах и ответах"
</t>
    </r>
    <r>
      <rPr>
        <i/>
        <sz val="10"/>
        <color rgb="FF000000"/>
        <rFont val="Arial"/>
      </rPr>
      <t>Морозова Т.Н.</t>
    </r>
  </si>
  <si>
    <t>Физика атомного ядра</t>
  </si>
  <si>
    <r>
      <t xml:space="preserve">ИГК "Информатизация современного мира" 
</t>
    </r>
    <r>
      <rPr>
        <i/>
        <sz val="10"/>
        <color rgb="FF000000"/>
        <rFont val="Arial"/>
      </rPr>
      <t>Решетникова Ю.С.</t>
    </r>
  </si>
  <si>
    <r>
      <t xml:space="preserve">Физика
</t>
    </r>
    <r>
      <rPr>
        <i/>
        <sz val="10"/>
        <rFont val="Arial"/>
      </rPr>
      <t>Морозова Т.Н.</t>
    </r>
  </si>
  <si>
    <t>Прорешать заданный в решу ЕГЭ вариант</t>
  </si>
  <si>
    <r>
      <t xml:space="preserve">Физика
</t>
    </r>
    <r>
      <rPr>
        <i/>
        <sz val="10"/>
        <rFont val="Arial"/>
      </rPr>
      <t>Морозова Т.Н.</t>
    </r>
  </si>
  <si>
    <t>Продолжить работу, заданную на первом уроке</t>
  </si>
  <si>
    <r>
      <t xml:space="preserve">Химия
</t>
    </r>
    <r>
      <rPr>
        <i/>
        <sz val="10"/>
        <rFont val="Arial"/>
      </rPr>
      <t>Гилязова Г.Х.</t>
    </r>
  </si>
  <si>
    <r>
      <t xml:space="preserve">Английский язык              </t>
    </r>
    <r>
      <rPr>
        <i/>
        <sz val="10"/>
        <rFont val="Arial"/>
      </rPr>
      <t xml:space="preserve"> Атанова И.И.</t>
    </r>
  </si>
  <si>
    <t>Подготовка к контрольной работе</t>
  </si>
  <si>
    <t>Повторить лексику и грамматику разделов, повторить правила написания  личного письма</t>
  </si>
  <si>
    <t>Учебник, стр.114, упр.2</t>
  </si>
  <si>
    <r>
      <t xml:space="preserve">Английский язык              </t>
    </r>
    <r>
      <rPr>
        <i/>
        <sz val="10"/>
        <rFont val="Arial"/>
      </rPr>
      <t xml:space="preserve"> Кузьмина Т.В.</t>
    </r>
  </si>
  <si>
    <t>Средства массовой информации.</t>
  </si>
  <si>
    <t>учебник стр.108-109</t>
  </si>
  <si>
    <r>
      <t xml:space="preserve">Немецкий язык
</t>
    </r>
    <r>
      <rPr>
        <i/>
        <sz val="10"/>
        <rFont val="Arial"/>
      </rPr>
      <t>Кузьмина Т.В.</t>
    </r>
  </si>
  <si>
    <t>Германия и Россия важнейшие стратегические партнеры</t>
  </si>
  <si>
    <r>
      <t xml:space="preserve">Литература                         </t>
    </r>
    <r>
      <rPr>
        <i/>
        <sz val="10"/>
        <rFont val="Arial"/>
      </rPr>
      <t xml:space="preserve"> Иванова А.А.</t>
    </r>
  </si>
  <si>
    <t>Д.Б. Шоу. «Дом, где разбиваются сердца»</t>
  </si>
  <si>
    <t xml:space="preserve">Изучите материал, перейдя по ссылке, выполните конспект, фото работ пришлите на проверку </t>
  </si>
  <si>
    <t>12:40-13:10</t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</si>
  <si>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</si>
  <si>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>Основы проектирования</t>
    </r>
    <r>
      <rPr>
        <sz val="10"/>
        <color rgb="FF000000"/>
        <rFont val="Arial"/>
      </rPr>
      <t xml:space="preserve"> Мастерова М.В.</t>
    </r>
  </si>
  <si>
    <r>
      <t xml:space="preserve">ЭК"Прикладная физика" 
</t>
    </r>
    <r>
      <rPr>
        <i/>
        <sz val="10"/>
        <color rgb="FF000000"/>
        <rFont val="Arial"/>
      </rPr>
      <t>Морозова Т. Н.</t>
    </r>
    <r>
      <rPr>
        <sz val="10"/>
        <color rgb="FF000000"/>
        <rFont val="Arial"/>
      </rPr>
      <t xml:space="preserve">
</t>
    </r>
  </si>
  <si>
    <r>
      <rPr>
        <sz val="10"/>
        <color rgb="FF9900FF"/>
        <rFont val="Arial"/>
      </rPr>
      <t>ФК "Ловушки" русской орфографии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Иванова А.А.</t>
    </r>
  </si>
  <si>
    <t>Расписание занятий 11 класса (социально-гуманитарный профиль)</t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</si>
  <si>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</si>
  <si>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t>Простейшие текстовые задачи</t>
  </si>
  <si>
    <t>Самостоятельная работа с учебным материалом /ЭОР</t>
  </si>
  <si>
    <r>
      <t xml:space="preserve">Русский язык
</t>
    </r>
    <r>
      <rPr>
        <i/>
        <sz val="10"/>
        <rFont val="Arial"/>
      </rPr>
      <t>Иванова А.А.</t>
    </r>
  </si>
  <si>
    <t>Дефисное, слитное, раздельное написание наречий</t>
  </si>
  <si>
    <t>Прослушайте аудиофайл, размещенный в беседе ВК, выполните задание, фото ответов пришлите в беседу</t>
  </si>
  <si>
    <t>п.104, читать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</si>
  <si>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</si>
  <si>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t xml:space="preserve">Английский язык
</t>
    </r>
    <r>
      <rPr>
        <i/>
        <sz val="10"/>
        <rFont val="Arial"/>
      </rPr>
      <t>Кузьмина Т. В.</t>
    </r>
  </si>
  <si>
    <t>https://www.youtube.com/watch?v=UWjGNAdQKds</t>
  </si>
  <si>
    <r>
      <t xml:space="preserve">Немецкий язык
</t>
    </r>
    <r>
      <rPr>
        <i/>
        <sz val="10"/>
        <rFont val="Arial"/>
      </rPr>
      <t>Кузьмина Т. В.</t>
    </r>
  </si>
  <si>
    <t>https://www.youtube.com/watch?time_continue=3&amp;v=jV7yMlCVu90&amp;feature=emb_logo</t>
  </si>
  <si>
    <r>
      <t xml:space="preserve">Обществознание(включая экономику и право) 
</t>
    </r>
    <r>
      <rPr>
        <i/>
        <sz val="10"/>
        <rFont val="Arial"/>
      </rPr>
      <t>Павлов А.А.</t>
    </r>
  </si>
  <si>
    <t>Гражданское право.</t>
  </si>
  <si>
    <r>
      <t xml:space="preserve">Литература 
</t>
    </r>
    <r>
      <rPr>
        <i/>
        <sz val="10"/>
        <rFont val="Arial"/>
      </rPr>
      <t>Иванова А.А.</t>
    </r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</si>
  <si>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</si>
  <si>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t>Расписание занятий 11 класса (биолого-химический профиль)</t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</si>
  <si>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</si>
  <si>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t>Анализ графиков и диаграмм</t>
  </si>
  <si>
    <r>
      <rPr>
        <b/>
        <sz val="10"/>
        <rFont val="Arial"/>
      </rPr>
      <t xml:space="preserve">ФК 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</si>
  <si>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ФК "Решение расчётных задач по химии"
</t>
    </r>
    <r>
      <rPr>
        <i/>
        <sz val="10"/>
        <color rgb="FF000000"/>
        <rFont val="Arial"/>
      </rPr>
      <t xml:space="preserve">Гилязова Г.Х. </t>
    </r>
  </si>
  <si>
    <t>Генетическая связь между соединениями ,содержащими неметаллы.</t>
  </si>
  <si>
    <r>
      <t xml:space="preserve">ЭК "Сочиняем. Рассуждаем. Анализируем" 
</t>
    </r>
    <r>
      <rPr>
        <i/>
        <sz val="10"/>
        <color rgb="FF000000"/>
        <rFont val="Arial"/>
      </rPr>
      <t>Иванова А.А.</t>
    </r>
  </si>
  <si>
    <r>
      <t xml:space="preserve">Химия
</t>
    </r>
    <r>
      <rPr>
        <i/>
        <sz val="10"/>
        <rFont val="Arial"/>
      </rPr>
      <t>Гилязова Г.Х.</t>
    </r>
  </si>
  <si>
    <t xml:space="preserve"> Генетическая связь неорганических и органических веществ </t>
  </si>
  <si>
    <t>пар.41.Решить цепочки на стр.188-(а,б,в,г,д)</t>
  </si>
  <si>
    <r>
      <rPr>
        <b/>
        <sz val="10"/>
        <rFont val="Arial"/>
      </rPr>
      <t xml:space="preserve">ФК 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</si>
  <si>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</si>
  <si>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t>CРЕДА. 13 мая</t>
  </si>
  <si>
    <r>
      <t xml:space="preserve">Английский язык
</t>
    </r>
    <r>
      <rPr>
        <i/>
        <sz val="10"/>
        <rFont val="Arial"/>
      </rPr>
      <t>Кузьмина Т. В.</t>
    </r>
  </si>
  <si>
    <r>
      <t xml:space="preserve">Физика
</t>
    </r>
    <r>
      <rPr>
        <i/>
        <sz val="10"/>
        <rFont val="Arial"/>
      </rPr>
      <t>Морозова Т.Н.</t>
    </r>
  </si>
  <si>
    <t>Повторение темы "Переменный ток"</t>
  </si>
  <si>
    <t>Повторить п. 21 - 28, решить тест в прикрепленном в АСУ файле. задания должны быть с решениями.</t>
  </si>
  <si>
    <t>Дорешать тест, решения выслать в ВК до 16.00</t>
  </si>
  <si>
    <r>
      <t xml:space="preserve">Немецкий язык
</t>
    </r>
    <r>
      <rPr>
        <i/>
        <sz val="10"/>
        <rFont val="Arial"/>
      </rPr>
      <t>Кузьмина Т. В.</t>
    </r>
  </si>
  <si>
    <r>
      <rPr>
        <b/>
        <sz val="10"/>
        <rFont val="Arial"/>
      </rPr>
      <t>Математика (алгебра и начала математического анализа)</t>
    </r>
    <r>
      <rPr>
        <sz val="10"/>
        <color rgb="FF000000"/>
        <rFont val="Arial"/>
      </rPr>
      <t xml:space="preserve">
Александров А.В.</t>
    </r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</si>
  <si>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</si>
  <si>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t xml:space="preserve"> Самостоятельная работа</t>
  </si>
  <si>
    <r>
      <t xml:space="preserve">Химия
</t>
    </r>
    <r>
      <rPr>
        <i/>
        <sz val="10"/>
        <rFont val="Arial"/>
      </rPr>
      <t>Гилязова Г.Х.</t>
    </r>
  </si>
  <si>
    <t>Генетическая связь неорганических и органических веществ</t>
  </si>
  <si>
    <t>РЭШ урок № 16</t>
  </si>
  <si>
    <r>
      <t xml:space="preserve">Литература
</t>
    </r>
    <r>
      <rPr>
        <i/>
        <sz val="10"/>
        <rFont val="Arial"/>
      </rPr>
      <t>Иванова А.А.</t>
    </r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</si>
  <si>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Атанова И. И.</t>
    </r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</si>
  <si>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</si>
  <si>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</si>
  <si>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</si>
  <si>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Астрономия    </t>
    </r>
    <r>
      <rPr>
        <sz val="10"/>
        <color rgb="FF000000"/>
        <rFont val="Arial"/>
      </rPr>
      <t xml:space="preserve">                                         </t>
    </r>
    <r>
      <rPr>
        <i/>
        <sz val="10"/>
        <rFont val="Arial"/>
      </rPr>
      <t xml:space="preserve"> Мастерова М.В.</t>
    </r>
  </si>
  <si>
    <r>
      <rPr>
        <b/>
        <sz val="10"/>
        <rFont val="Arial"/>
      </rPr>
      <t xml:space="preserve">ФК 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</si>
  <si>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История
</t>
    </r>
    <r>
      <rPr>
        <i/>
        <sz val="10"/>
        <rFont val="Arial"/>
      </rPr>
      <t>Павлов А.А.</t>
    </r>
  </si>
  <si>
    <r>
      <rPr>
        <b/>
        <sz val="10"/>
        <rFont val="Arial"/>
      </rPr>
      <t xml:space="preserve">Биология 
</t>
    </r>
    <r>
      <rPr>
        <i/>
        <sz val="10"/>
        <rFont val="Arial"/>
      </rPr>
      <t>Хмелева В.В.</t>
    </r>
  </si>
  <si>
    <r>
      <t xml:space="preserve">ЭК "Сочиняем. Рассуждаем. Анализируем"
</t>
    </r>
    <r>
      <rPr>
        <i/>
        <sz val="10"/>
        <color rgb="FF000000"/>
        <rFont val="Arial"/>
      </rPr>
      <t>Иванова А.А.</t>
    </r>
  </si>
  <si>
    <r>
      <rPr>
        <b/>
        <sz val="10"/>
        <rFont val="Arial"/>
      </rPr>
      <t xml:space="preserve">ФК 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</si>
  <si>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ЭК "Подводные рифы математики" 
</t>
    </r>
    <r>
      <rPr>
        <i/>
        <sz val="10"/>
        <color rgb="FF000000"/>
        <rFont val="Arial"/>
      </rPr>
      <t>Александров А.В.</t>
    </r>
  </si>
  <si>
    <t xml:space="preserve">СРЕДА.13 мая </t>
  </si>
  <si>
    <r>
      <t xml:space="preserve">ЭК"Практическая экономика" 
</t>
    </r>
    <r>
      <rPr>
        <i/>
        <sz val="10"/>
        <color rgb="FF000000"/>
        <rFont val="Arial"/>
      </rPr>
      <t>Павлов А.А.</t>
    </r>
  </si>
  <si>
    <t>Как формируется и расходуется государственный бюджет.</t>
  </si>
  <si>
    <r>
      <t xml:space="preserve">Физика
</t>
    </r>
    <r>
      <rPr>
        <i/>
        <sz val="10"/>
        <rFont val="Arial"/>
      </rPr>
      <t>Морозова Т.Н.</t>
    </r>
  </si>
  <si>
    <r>
      <t xml:space="preserve">Русский язык                      </t>
    </r>
    <r>
      <rPr>
        <i/>
        <sz val="10"/>
        <rFont val="Arial"/>
      </rPr>
      <t>Иванова А.А.</t>
    </r>
  </si>
  <si>
    <r>
      <t xml:space="preserve">ЭК"Практическая экономика" 
</t>
    </r>
    <r>
      <rPr>
        <i/>
        <sz val="10"/>
        <color rgb="FF000000"/>
        <rFont val="Arial"/>
      </rPr>
      <t>Павлов А.А.</t>
    </r>
  </si>
  <si>
    <r>
      <t xml:space="preserve">Химия
</t>
    </r>
    <r>
      <rPr>
        <i/>
        <sz val="10"/>
        <rFont val="Arial"/>
      </rPr>
      <t>Гилязова Г.Х.</t>
    </r>
  </si>
  <si>
    <t>РЭШ урок №16</t>
  </si>
  <si>
    <t>скрин оценок в вк</t>
  </si>
  <si>
    <r>
      <rPr>
        <b/>
        <sz val="10"/>
        <rFont val="Arial"/>
      </rPr>
      <t>ИГК "Говорим по- английски"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 xml:space="preserve">Атанова И.И. </t>
    </r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</si>
  <si>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Атанова И. И.</t>
    </r>
  </si>
  <si>
    <t>ЧЕТВЕРГ.   14 мая</t>
  </si>
  <si>
    <t>Посмотреть видео по ссылке  и написать самые интересные факты про одного из знаменитых людей из видео</t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</si>
  <si>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</si>
  <si>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</si>
  <si>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 xml:space="preserve">Биология 
</t>
    </r>
    <r>
      <rPr>
        <i/>
        <sz val="10"/>
        <rFont val="Arial"/>
      </rPr>
      <t>Хмелева В.В.</t>
    </r>
  </si>
  <si>
    <r>
      <rPr>
        <b/>
        <sz val="10"/>
        <rFont val="Arial"/>
      </rPr>
      <t xml:space="preserve">Астрономия    </t>
    </r>
    <r>
      <rPr>
        <sz val="10"/>
        <color rgb="FF000000"/>
        <rFont val="Arial"/>
      </rPr>
      <t xml:space="preserve">                                         </t>
    </r>
    <r>
      <rPr>
        <i/>
        <sz val="10"/>
        <rFont val="Arial"/>
      </rPr>
      <t xml:space="preserve"> Мастерова М.В.</t>
    </r>
  </si>
  <si>
    <r>
      <t xml:space="preserve">Обществознание (включая экономику и право) 
</t>
    </r>
    <r>
      <rPr>
        <i/>
        <sz val="10"/>
        <rFont val="Arial"/>
      </rPr>
      <t>Павлов А.А.</t>
    </r>
  </si>
  <si>
    <t>Контрольная работа. Онлайн-тестирование в формате ЕГЭ. Внимательно прочитать инструкцию в АСУ РСО</t>
  </si>
  <si>
    <t>Контрольная работа № 6168917</t>
  </si>
  <si>
    <r>
      <t xml:space="preserve">История
</t>
    </r>
    <r>
      <rPr>
        <i/>
        <sz val="10"/>
        <rFont val="Arial"/>
      </rPr>
      <t>Павлов А.А.</t>
    </r>
  </si>
  <si>
    <r>
      <t xml:space="preserve">Русский язык
</t>
    </r>
    <r>
      <rPr>
        <i/>
        <sz val="10"/>
        <rFont val="Arial"/>
      </rPr>
      <t>Иванова А.А.</t>
    </r>
  </si>
  <si>
    <t>Синтаксические функции наречий</t>
  </si>
  <si>
    <r>
      <rPr>
        <b/>
        <sz val="10"/>
        <rFont val="Arial"/>
      </rPr>
      <t xml:space="preserve">Литература </t>
    </r>
    <r>
      <rPr>
        <sz val="10"/>
        <color rgb="FF000000"/>
        <rFont val="Arial"/>
      </rPr>
      <t xml:space="preserve">                        </t>
    </r>
    <r>
      <rPr>
        <b/>
        <i/>
        <sz val="10"/>
        <rFont val="Arial"/>
      </rPr>
      <t xml:space="preserve"> 
</t>
    </r>
    <r>
      <rPr>
        <i/>
        <sz val="10"/>
        <rFont val="Arial"/>
      </rPr>
      <t>Иванова А.А.</t>
    </r>
  </si>
  <si>
    <r>
      <t xml:space="preserve">ЭК"Практическая экономика" 
</t>
    </r>
    <r>
      <rPr>
        <i/>
        <sz val="10"/>
        <color rgb="FF000000"/>
        <rFont val="Arial"/>
      </rPr>
      <t>Павлов А.А.</t>
    </r>
  </si>
  <si>
    <r>
      <t xml:space="preserve">ЭК"Практическая экономика" 
</t>
    </r>
    <r>
      <rPr>
        <i/>
        <sz val="10"/>
        <color rgb="FF000000"/>
        <rFont val="Arial"/>
      </rPr>
      <t>Павлов А.А.</t>
    </r>
  </si>
  <si>
    <t>Что такое экономический рост и как можно его ускорить</t>
  </si>
  <si>
    <r>
      <t xml:space="preserve">ИГК "Говорим на иностранных языках"
</t>
    </r>
    <r>
      <rPr>
        <i/>
        <sz val="10"/>
        <color rgb="FF000000"/>
        <rFont val="Arial"/>
      </rPr>
      <t>Кузьмина Т.В.</t>
    </r>
  </si>
  <si>
    <t>https://www.youtube.com/watch?time_continue=11&amp;v=zkJVBFCiDq0&amp;feature=emb_logo</t>
  </si>
  <si>
    <r>
      <t xml:space="preserve">ИГК "Говорим по- английски" 
</t>
    </r>
    <r>
      <rPr>
        <i/>
        <sz val="10"/>
        <color rgb="FF000000"/>
        <rFont val="Arial"/>
      </rPr>
      <t>Атанова И.А.</t>
    </r>
  </si>
  <si>
    <r>
      <t xml:space="preserve">ИГК "Сложные вопросы обществознания" 
</t>
    </r>
    <r>
      <rPr>
        <i/>
        <sz val="10"/>
        <color rgb="FF000000"/>
        <rFont val="Arial"/>
      </rPr>
      <t>Павлов А.А.</t>
    </r>
  </si>
  <si>
    <t>Системное строение общества</t>
  </si>
  <si>
    <r>
      <rPr>
        <sz val="10"/>
        <color rgb="FF9900FF"/>
        <rFont val="Arial"/>
      </rPr>
      <t>ИГК "Говорим по- английски"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Атанова И.И.</t>
    </r>
    <r>
      <rPr>
        <sz val="10"/>
        <color rgb="FF000000"/>
        <rFont val="Arial"/>
      </rPr>
      <t xml:space="preserve"> </t>
    </r>
  </si>
  <si>
    <r>
      <t xml:space="preserve">Физика
</t>
    </r>
    <r>
      <rPr>
        <i/>
        <sz val="10"/>
        <rFont val="Arial"/>
      </rPr>
      <t>Морозова Т.Н.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</si>
  <si>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</si>
  <si>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t xml:space="preserve">Основы проектирования                             </t>
    </r>
    <r>
      <rPr>
        <i/>
        <sz val="10"/>
        <rFont val="Arial"/>
      </rPr>
      <t>Мастерова М.В.</t>
    </r>
  </si>
  <si>
    <r>
      <t xml:space="preserve">Обществознание (включая экономику и право) 
</t>
    </r>
    <r>
      <rPr>
        <i/>
        <sz val="10"/>
        <rFont val="Arial"/>
      </rPr>
      <t>Павлов А.А.</t>
    </r>
  </si>
  <si>
    <t>Правовое регулирование занятости и трудоустройства.</t>
  </si>
  <si>
    <t>Изучить материал. Решить тренировочные задания.</t>
  </si>
  <si>
    <r>
      <t xml:space="preserve">История
</t>
    </r>
    <r>
      <rPr>
        <i/>
        <sz val="10"/>
        <rFont val="Arial"/>
      </rPr>
      <t>Павлов А.А.</t>
    </r>
  </si>
  <si>
    <r>
      <rPr>
        <u/>
        <sz val="10"/>
        <color rgb="FF1155CC"/>
        <rFont val="Arial"/>
      </rPr>
      <t xml:space="preserve">Прочитать п. 50-51. Изучить материал по ссылке и выполнить контрольные задания В1 и В2 </t>
    </r>
    <r>
      <rPr>
        <sz val="10"/>
        <color rgb="FF000000"/>
        <rFont val="Arial"/>
      </rPr>
      <t xml:space="preserve"> Задания отправить учителю в ВК</t>
    </r>
  </si>
  <si>
    <r>
      <t xml:space="preserve">ФК"Ловушки" русской орфографии
</t>
    </r>
    <r>
      <rPr>
        <i/>
        <sz val="10"/>
        <color rgb="FF000000"/>
        <rFont val="Arial"/>
      </rPr>
      <t>Иванова А.А</t>
    </r>
  </si>
  <si>
    <t>Правописание суффиксов причастий</t>
  </si>
  <si>
    <t>Прослушайте аудиофайл, размещенный в беседе ВК, выполните задание</t>
  </si>
  <si>
    <r>
      <t xml:space="preserve">ФК"Ловушки" русской орфографии
</t>
    </r>
    <r>
      <rPr>
        <i/>
        <sz val="10"/>
        <color rgb="FF000000"/>
        <rFont val="Arial"/>
      </rPr>
      <t>Иванова А.А.</t>
    </r>
  </si>
  <si>
    <t>Выполните задание 5, 7, 8, размещенные в беседе</t>
  </si>
  <si>
    <r>
      <t xml:space="preserve">ИГК "Сложные вопросы обществознания" 
</t>
    </r>
    <r>
      <rPr>
        <i/>
        <sz val="10"/>
        <color rgb="FF000000"/>
        <rFont val="Arial"/>
      </rPr>
      <t>Павлов А.А.</t>
    </r>
  </si>
  <si>
    <r>
      <rPr>
        <sz val="10"/>
        <color rgb="FF9900FF"/>
        <rFont val="Arial"/>
      </rPr>
      <t>ИГК "Говорим по- английски"</t>
    </r>
    <r>
      <rPr>
        <sz val="10"/>
        <color rgb="FF000000"/>
        <rFont val="Arial"/>
      </rPr>
      <t xml:space="preserve">
Атанова И.И. </t>
    </r>
  </si>
  <si>
    <r>
      <t xml:space="preserve">ИГК "Информатизация современного мира" 
</t>
    </r>
    <r>
      <rPr>
        <i/>
        <sz val="10"/>
        <color rgb="FF000000"/>
        <rFont val="Arial"/>
      </rPr>
      <t>Решетникова Ю.С.</t>
    </r>
  </si>
  <si>
    <t xml:space="preserve">Работа с ЭОР  </t>
  </si>
  <si>
    <r>
      <rPr>
        <b/>
        <sz val="10"/>
        <rFont val="Arial"/>
      </rPr>
      <t xml:space="preserve">Биология 
</t>
    </r>
    <r>
      <rPr>
        <i/>
        <sz val="10"/>
        <rFont val="Arial"/>
      </rPr>
      <t>Хмелева В.В.</t>
    </r>
  </si>
  <si>
    <r>
      <t xml:space="preserve">ЭК "Подводные рифы математики" 
</t>
    </r>
    <r>
      <rPr>
        <i/>
        <sz val="10"/>
        <color rgb="FF000000"/>
        <rFont val="Arial"/>
      </rPr>
      <t>Александров А.В.</t>
    </r>
  </si>
  <si>
    <r>
      <t>Русский язык</t>
    </r>
    <r>
      <rPr>
        <i/>
        <sz val="10"/>
        <rFont val="Arial"/>
      </rPr>
      <t xml:space="preserve">
Иванова А.А.</t>
    </r>
  </si>
  <si>
    <t>Выполните задание, размещенное в беседе ВК, работы пришлите на проверку</t>
  </si>
  <si>
    <r>
      <t xml:space="preserve">ФК"Решение расчётных задач по химии"
</t>
    </r>
    <r>
      <rPr>
        <i/>
        <sz val="10"/>
        <color rgb="FF000000"/>
        <rFont val="Arial"/>
      </rPr>
      <t xml:space="preserve">Гилязова Г.Х. </t>
    </r>
  </si>
  <si>
    <t xml:space="preserve">Генетическая связь между соединениями ,содержащими металлы главных подгрупп </t>
  </si>
  <si>
    <r>
      <t xml:space="preserve">Русский язык
</t>
    </r>
    <r>
      <rPr>
        <i/>
        <sz val="10"/>
        <rFont val="Arial"/>
      </rPr>
      <t>Иванова А.А.</t>
    </r>
  </si>
  <si>
    <t>Повторение изученного материала за курс 11 класса</t>
  </si>
  <si>
    <t xml:space="preserve">Выполните задание, размещенное в беседе ВК, работы пришлите на проверку </t>
  </si>
  <si>
    <r>
      <rPr>
        <b/>
        <sz val="10"/>
        <rFont val="Arial"/>
      </rPr>
      <t>ИГК "Говорим по- английски"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 xml:space="preserve">Атанова И.И. </t>
    </r>
  </si>
  <si>
    <t>Не  предусмотрено</t>
  </si>
  <si>
    <r>
      <t xml:space="preserve">Химия
</t>
    </r>
    <r>
      <rPr>
        <i/>
        <sz val="10"/>
        <rFont val="Arial"/>
      </rPr>
      <t>Гилязова Г.Х.</t>
    </r>
  </si>
  <si>
    <t xml:space="preserve"> Генетическая связь неорганических и органических веществ. </t>
  </si>
  <si>
    <t>На стр.183 решить письменно задания№2,3</t>
  </si>
  <si>
    <t>фото отправить в вк</t>
  </si>
  <si>
    <r>
      <t xml:space="preserve">ИГК "Учимся говорить правильно"
</t>
    </r>
    <r>
      <rPr>
        <i/>
        <sz val="10"/>
        <color rgb="FF000000"/>
        <rFont val="Arial"/>
      </rPr>
      <t>Иванова А.А.</t>
    </r>
  </si>
  <si>
    <r>
      <t xml:space="preserve">Английский язык                            </t>
    </r>
    <r>
      <rPr>
        <i/>
        <sz val="10"/>
        <rFont val="Arial"/>
      </rPr>
      <t>Атанова И.И.</t>
    </r>
  </si>
  <si>
    <r>
      <t xml:space="preserve">ИГК "Математика-это интересно"
</t>
    </r>
    <r>
      <rPr>
        <i/>
        <sz val="10"/>
        <color rgb="FF000000"/>
        <rFont val="Arial"/>
      </rPr>
      <t>Александров А.В.</t>
    </r>
  </si>
  <si>
    <r>
      <t xml:space="preserve">Английский язык 
</t>
    </r>
    <r>
      <rPr>
        <i/>
        <sz val="10"/>
        <rFont val="Arial"/>
      </rPr>
      <t>Кузьмина Т.В.</t>
    </r>
  </si>
  <si>
    <r>
      <t xml:space="preserve">Немецкий язык  
</t>
    </r>
    <r>
      <rPr>
        <i/>
        <sz val="10"/>
        <rFont val="Arial"/>
      </rPr>
      <t>Кузьмина Т.В.</t>
    </r>
  </si>
  <si>
    <r>
      <t xml:space="preserve">Литература                   
</t>
    </r>
    <r>
      <rPr>
        <i/>
        <sz val="10"/>
        <rFont val="Arial"/>
      </rPr>
      <t>Иванова А.А.</t>
    </r>
  </si>
  <si>
    <t xml:space="preserve">https://nsportal.ru/shkola/literatura/library/2012/01/21/bshou-zhizn-i-tvorchestvo </t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</si>
  <si>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</si>
  <si>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Биология 
</t>
    </r>
    <r>
      <rPr>
        <i/>
        <sz val="10"/>
        <rFont val="Arial"/>
      </rPr>
      <t>Хмелева В.В.</t>
    </r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</si>
  <si>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</si>
  <si>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 xml:space="preserve">Биология 
</t>
    </r>
    <r>
      <rPr>
        <i/>
        <sz val="10"/>
        <rFont val="Arial"/>
      </rPr>
      <t>Хмелева В.В.</t>
    </r>
  </si>
  <si>
    <t>Основы экологии(повторение)</t>
  </si>
  <si>
    <t>выполнить   тематический тест на сайте РЕШУ  ЕГЭ( задано ученикам в личном кабинете на сайте)</t>
  </si>
  <si>
    <r>
      <rPr>
        <b/>
        <sz val="10"/>
        <rFont val="Arial"/>
      </rPr>
      <t xml:space="preserve">Основы проектирования </t>
    </r>
    <r>
      <rPr>
        <i/>
        <sz val="10"/>
        <rFont val="Arial"/>
      </rPr>
      <t>Мастерова М.В.</t>
    </r>
  </si>
  <si>
    <t>14.00-14-30</t>
  </si>
  <si>
    <r>
      <t xml:space="preserve">ФК"Ловушки" русской орфографии
</t>
    </r>
    <r>
      <rPr>
        <i/>
        <sz val="10"/>
        <color rgb="FF000000"/>
        <rFont val="Arial"/>
      </rPr>
      <t>Иванова А.А.</t>
    </r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</si>
  <si>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</si>
  <si>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r>
      <t>Решить индивидуальное задание (</t>
    </r>
    <r>
      <rPr>
        <u/>
        <sz val="10"/>
        <color rgb="FF1155CC"/>
        <rFont val="Arial"/>
      </rPr>
      <t>сайт "Решу ЕГЭ"</t>
    </r>
    <r>
      <rPr>
        <sz val="10"/>
        <color rgb="FF000000"/>
        <rFont val="Arial"/>
      </rPr>
      <t>)</t>
    </r>
  </si>
  <si>
    <r>
      <t xml:space="preserve">Литература                          </t>
    </r>
    <r>
      <rPr>
        <i/>
        <sz val="10"/>
        <rFont val="Arial"/>
      </rPr>
      <t>Иванова А.А.</t>
    </r>
  </si>
  <si>
    <r>
      <t xml:space="preserve">Биология
</t>
    </r>
    <r>
      <rPr>
        <i/>
        <sz val="10"/>
        <rFont val="Arial"/>
      </rPr>
      <t>Хмелева В.В.</t>
    </r>
  </si>
  <si>
    <t xml:space="preserve">Итоговое занятие </t>
  </si>
  <si>
    <t xml:space="preserve">Подведение итогов и выставление оценок </t>
  </si>
  <si>
    <r>
      <t xml:space="preserve">ИГК "Говорим на иностранных языках"
</t>
    </r>
    <r>
      <rPr>
        <i/>
        <sz val="10"/>
        <color rgb="FF000000"/>
        <rFont val="Arial"/>
      </rPr>
      <t>Кузьмина Т.В.</t>
    </r>
  </si>
  <si>
    <r>
      <t xml:space="preserve">ИГК "Говорим по- английски"
</t>
    </r>
    <r>
      <rPr>
        <i/>
        <sz val="10"/>
        <color rgb="FF000000"/>
        <rFont val="Arial"/>
      </rPr>
      <t>Атанова И.И.</t>
    </r>
    <r>
      <rPr>
        <sz val="10"/>
        <color rgb="FF000000"/>
        <rFont val="Arial"/>
      </rPr>
      <t xml:space="preserve"> </t>
    </r>
  </si>
  <si>
    <r>
      <t xml:space="preserve">ИГК "Говорим по- английски"
</t>
    </r>
    <r>
      <rPr>
        <i/>
        <sz val="10"/>
        <color rgb="FF000000"/>
        <rFont val="Arial"/>
      </rPr>
      <t xml:space="preserve">Атанова И.И. </t>
    </r>
  </si>
  <si>
    <r>
      <rPr>
        <b/>
        <sz val="10"/>
        <rFont val="Arial"/>
      </rPr>
      <t xml:space="preserve">ФК"Финансовая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</si>
  <si>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Физика
</t>
    </r>
    <r>
      <rPr>
        <i/>
        <sz val="10"/>
        <rFont val="Arial"/>
      </rPr>
      <t>Морозова Т. Н.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</si>
  <si>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</si>
  <si>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t xml:space="preserve">Основы проектирования                             </t>
    </r>
    <r>
      <rPr>
        <i/>
        <sz val="10"/>
        <rFont val="Arial"/>
      </rPr>
      <t>Мастерова М.В.</t>
    </r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</si>
  <si>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</si>
  <si>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r>
      <t>Решить индивидуальное задание (</t>
    </r>
    <r>
      <rPr>
        <u/>
        <sz val="10"/>
        <color rgb="FF1155CC"/>
        <rFont val="Arial"/>
      </rPr>
      <t>сайт "Решу ЕГЭ"</t>
    </r>
    <r>
      <rPr>
        <sz val="10"/>
        <color rgb="FF000000"/>
        <rFont val="Arial"/>
      </rPr>
      <t>)</t>
    </r>
  </si>
  <si>
    <r>
      <t xml:space="preserve">История
</t>
    </r>
    <r>
      <rPr>
        <i/>
        <sz val="10"/>
        <rFont val="Arial"/>
      </rPr>
      <t>Павлов А.А.</t>
    </r>
  </si>
  <si>
    <r>
      <rPr>
        <u/>
        <sz val="10"/>
        <color rgb="FF1155CC"/>
        <rFont val="Arial"/>
      </rPr>
      <t xml:space="preserve">Прочитать п. 50-51. Изучить материал по ссылке и выполнить контрольные задания В1 и В2 </t>
    </r>
    <r>
      <rPr>
        <sz val="10"/>
        <color rgb="FF000000"/>
        <rFont val="Arial"/>
      </rPr>
      <t xml:space="preserve"> Задания отправить учителю в ВК</t>
    </r>
  </si>
  <si>
    <r>
      <t xml:space="preserve">Обществознание (включая экономику и право)
</t>
    </r>
    <r>
      <rPr>
        <i/>
        <sz val="10"/>
        <rFont val="Arial"/>
      </rPr>
      <t>Павлов А.А.</t>
    </r>
  </si>
  <si>
    <r>
      <t xml:space="preserve">ЭК "Решение задач повышенной сложности по химии"
</t>
    </r>
    <r>
      <rPr>
        <i/>
        <sz val="10"/>
        <color rgb="FF000000"/>
        <rFont val="Arial"/>
      </rPr>
      <t xml:space="preserve">Гилязова Г.Х. </t>
    </r>
  </si>
  <si>
    <t>Практическая работа №3 «Гидролиз полисахаридов: целлюлозы и крахмала»</t>
  </si>
  <si>
    <r>
      <t xml:space="preserve">ФК"Решение расчётных задач по химии"
</t>
    </r>
    <r>
      <rPr>
        <i/>
        <sz val="10"/>
        <color rgb="FF000000"/>
        <rFont val="Arial"/>
      </rPr>
      <t xml:space="preserve">Гилязова Г.Х. </t>
    </r>
  </si>
  <si>
    <t xml:space="preserve">Генетическая связь между соединениями ,содержащими металлы побочных подгрупп </t>
  </si>
  <si>
    <r>
      <t xml:space="preserve">ИГК "Информатизация современного мира" 
</t>
    </r>
    <r>
      <rPr>
        <i/>
        <sz val="10"/>
        <color rgb="FF000000"/>
        <rFont val="Arial"/>
      </rPr>
      <t>Решетникова Ю.С.</t>
    </r>
  </si>
  <si>
    <t xml:space="preserve">9. </t>
  </si>
  <si>
    <r>
      <t xml:space="preserve">ФК"Решение расчётных задач по химии"
</t>
    </r>
    <r>
      <rPr>
        <i/>
        <sz val="10"/>
        <color rgb="FF000000"/>
        <rFont val="Arial"/>
      </rPr>
      <t xml:space="preserve">Гилязова Г.Х. </t>
    </r>
  </si>
  <si>
    <t xml:space="preserve"> Генетическая связь между группами углеводородов </t>
  </si>
  <si>
    <r>
      <t xml:space="preserve">Физика
</t>
    </r>
    <r>
      <rPr>
        <i/>
        <sz val="10"/>
        <rFont val="Arial"/>
      </rPr>
      <t>Морозова Т. Н.</t>
    </r>
  </si>
  <si>
    <r>
      <t xml:space="preserve">Физика
</t>
    </r>
    <r>
      <rPr>
        <i/>
        <sz val="10"/>
        <rFont val="Arial"/>
      </rPr>
      <t>Морозова Т. Н.</t>
    </r>
  </si>
  <si>
    <r>
      <t xml:space="preserve">Химия
</t>
    </r>
    <r>
      <rPr>
        <i/>
        <sz val="10"/>
        <rFont val="Arial"/>
      </rPr>
      <t>Гилязова Г.Х.</t>
    </r>
  </si>
  <si>
    <t xml:space="preserve">Химия в промышленности Химико –технологические принципы промышленного получения металлов.Производство чугуна и стали </t>
  </si>
  <si>
    <t>пар.45 РЭШ урок №17 (обязателен для всех)</t>
  </si>
  <si>
    <r>
      <t xml:space="preserve">Английский язык                  </t>
    </r>
    <r>
      <rPr>
        <i/>
        <sz val="10"/>
        <rFont val="Arial"/>
      </rPr>
      <t xml:space="preserve">  Атанова И.И.</t>
    </r>
  </si>
  <si>
    <t>Английский язык
Кузьмина Т. В.</t>
  </si>
  <si>
    <r>
      <t xml:space="preserve">Немецкий язык
</t>
    </r>
    <r>
      <rPr>
        <i/>
        <sz val="10"/>
        <rFont val="Arial"/>
      </rPr>
      <t>Кузьмина Т. В.</t>
    </r>
  </si>
  <si>
    <r>
      <t xml:space="preserve">Литература                        
</t>
    </r>
    <r>
      <rPr>
        <i/>
        <sz val="10"/>
        <rFont val="Arial"/>
      </rPr>
      <t>Иванова А.А.</t>
    </r>
  </si>
  <si>
    <t>https://nsportal.ru/shkola/literatura/library/2012/01/21/bshou-zhizn-i-tvorchestvo</t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</si>
  <si>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</si>
  <si>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>Основы проектирования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Мастерова М.В.</t>
    </r>
  </si>
  <si>
    <r>
      <t xml:space="preserve">ЭК "Решение задач повышенной сложности по химии"
</t>
    </r>
    <r>
      <rPr>
        <i/>
        <sz val="10"/>
        <color rgb="FF000000"/>
        <rFont val="Arial"/>
      </rPr>
      <t xml:space="preserve">Гилязова Г.Х. </t>
    </r>
  </si>
  <si>
    <r>
      <t xml:space="preserve">ФК"Ловушки" русской орфографии
</t>
    </r>
    <r>
      <rPr>
        <i/>
        <sz val="10"/>
        <color rgb="FF000000"/>
        <rFont val="Arial"/>
      </rPr>
      <t>Иванова А.А.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</si>
</sst>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5">
    <font>
      <sz val="10"/>
      <color rgb="FF000000"/>
      <name val="Arial"/>
    </font>
    <font>
      <b/>
      <sz val="18"/>
      <color rgb="FF000000"/>
      <name val="Arial"/>
    </font>
    <font>
      <sz val="10"/>
      <name val="Arial"/>
    </font>
    <font>
      <b/>
      <sz val="12"/>
      <color theme="1"/>
      <name val="Arial"/>
    </font>
    <font>
      <b/>
      <sz val="14"/>
      <color rgb="FFFF0000"/>
      <name val="Arial"/>
    </font>
    <font>
      <b/>
      <sz val="10"/>
      <color theme="1"/>
      <name val="Arial"/>
    </font>
    <font>
      <sz val="12"/>
      <color rgb="FF000000"/>
      <name val="Arial"/>
    </font>
    <font>
      <sz val="11"/>
      <color rgb="FF000000"/>
      <name val="Arial"/>
    </font>
    <font>
      <sz val="10"/>
      <color theme="1"/>
      <name val="Arial"/>
    </font>
    <font>
      <u/>
      <sz val="10"/>
      <color rgb="FF1155CC"/>
      <name val="Arial"/>
    </font>
    <font>
      <sz val="10"/>
      <color rgb="FF351C75"/>
      <name val="Arial"/>
    </font>
    <font>
      <sz val="10"/>
      <color theme="1"/>
      <name val="Arial"/>
    </font>
    <font>
      <b/>
      <sz val="10"/>
      <color theme="1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theme="1"/>
      <name val="Arial"/>
    </font>
    <font>
      <sz val="10"/>
      <color rgb="FFFF0000"/>
      <name val="Arial"/>
    </font>
    <font>
      <sz val="18"/>
      <color theme="1"/>
      <name val="Arial"/>
    </font>
    <font>
      <u/>
      <sz val="10"/>
      <color rgb="FF0000FF"/>
      <name val="Arial"/>
    </font>
    <font>
      <sz val="10"/>
      <color rgb="FF000000"/>
      <name val="Roboto"/>
    </font>
    <font>
      <b/>
      <sz val="14"/>
      <color theme="1"/>
      <name val="Arial"/>
    </font>
    <font>
      <sz val="14"/>
      <color theme="1"/>
      <name val="Arial"/>
    </font>
    <font>
      <b/>
      <sz val="10"/>
      <color rgb="FF4C1130"/>
      <name val="Arial"/>
    </font>
    <font>
      <b/>
      <sz val="10"/>
      <color rgb="FF1C4587"/>
      <name val="Arial"/>
    </font>
    <font>
      <u/>
      <sz val="10"/>
      <color rgb="FF000000"/>
      <name val="Arial"/>
    </font>
    <font>
      <b/>
      <sz val="10"/>
      <color rgb="FF9900FF"/>
      <name val="Arial"/>
    </font>
    <font>
      <b/>
      <sz val="10"/>
      <color rgb="FF9900FF"/>
      <name val="Arial"/>
    </font>
    <font>
      <sz val="10"/>
      <color rgb="FF9900FF"/>
      <name val="Arial"/>
    </font>
    <font>
      <b/>
      <sz val="10"/>
      <color rgb="FFFF0000"/>
      <name val="Arial"/>
    </font>
    <font>
      <sz val="12"/>
      <color theme="1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b/>
      <sz val="10"/>
      <color rgb="FF434343"/>
      <name val="Arial"/>
    </font>
    <font>
      <b/>
      <sz val="10"/>
      <color rgb="FF000000"/>
      <name val="Arial"/>
    </font>
    <font>
      <b/>
      <sz val="10"/>
      <color rgb="FF000000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i/>
      <sz val="10"/>
      <color rgb="FF000000"/>
      <name val="Arial"/>
    </font>
    <font>
      <u/>
      <sz val="10"/>
      <color rgb="FF0000FF"/>
      <name val="Arial"/>
    </font>
    <font>
      <sz val="9"/>
      <color rgb="FF000000"/>
      <name val="Arial"/>
    </font>
    <font>
      <sz val="14"/>
      <color rgb="FF000000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sz val="10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sz val="10"/>
      <color rgb="FF0000FF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sz val="11"/>
      <color theme="1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sz val="10"/>
      <name val="Arial"/>
    </font>
    <font>
      <u/>
      <sz val="10"/>
      <color rgb="FF1155CC"/>
      <name val="Arial"/>
    </font>
    <font>
      <u/>
      <sz val="9"/>
      <color rgb="FF0000FF"/>
      <name val="Sans-serif"/>
    </font>
    <font>
      <u/>
      <sz val="10"/>
      <color rgb="FF1155CC"/>
      <name val="Arial"/>
    </font>
    <font>
      <u/>
      <sz val="10"/>
      <color rgb="FF0000FF"/>
      <name val="Arial"/>
    </font>
    <font>
      <sz val="9"/>
      <color theme="1"/>
      <name val="Sans-serif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1"/>
      <color rgb="FF000000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1"/>
      <color rgb="FF0000FF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1"/>
      <color rgb="FF00000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b/>
      <sz val="9"/>
      <color rgb="FF000000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i/>
      <sz val="10"/>
      <color theme="1"/>
      <name val="Arial"/>
    </font>
    <font>
      <u/>
      <sz val="10"/>
      <color rgb="FF0000FF"/>
      <name val="Arial"/>
    </font>
    <font>
      <b/>
      <u/>
      <sz val="10"/>
      <color rgb="FF0000FF"/>
      <name val="Arial"/>
    </font>
    <font>
      <u/>
      <sz val="10"/>
      <color rgb="FF0000FF"/>
      <name val="Arial"/>
    </font>
    <font>
      <u/>
      <sz val="10"/>
      <color rgb="FF4A86E8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sz val="10"/>
      <color rgb="FF000000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sz val="10"/>
      <color rgb="FF9900FF"/>
      <name val="Arial"/>
    </font>
    <font>
      <u/>
      <sz val="11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b/>
      <sz val="12"/>
      <color rgb="FF000000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sz val="9"/>
      <color theme="1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sz val="10"/>
      <color rgb="FF000000"/>
      <name val="PT Sans Caption"/>
    </font>
    <font>
      <u/>
      <sz val="10"/>
      <color rgb="FF0000FF"/>
      <name val="Arial"/>
    </font>
    <font>
      <sz val="10"/>
      <color rgb="FF051379"/>
      <name val="Arial"/>
    </font>
    <font>
      <u/>
      <sz val="10"/>
      <color rgb="FF051379"/>
      <name val="Arial"/>
    </font>
    <font>
      <b/>
      <i/>
      <sz val="10"/>
      <color rgb="FF9900FF"/>
      <name val="Arial"/>
    </font>
    <font>
      <u/>
      <sz val="10"/>
      <color rgb="FF0000FF"/>
      <name val="Arial"/>
    </font>
    <font>
      <u/>
      <sz val="10"/>
      <color rgb="FF1963A1"/>
      <name val="Arial"/>
    </font>
    <font>
      <u/>
      <sz val="11"/>
      <color rgb="FF1155CC"/>
      <name val="Arial"/>
    </font>
    <font>
      <u/>
      <sz val="10"/>
      <color rgb="FF0000FF"/>
      <name val="Arial"/>
    </font>
    <font>
      <u/>
      <sz val="11"/>
      <color rgb="FF1155CC"/>
      <name val="Arial"/>
    </font>
    <font>
      <sz val="10"/>
      <color rgb="FF000000"/>
      <name val="Inconsolata"/>
    </font>
    <font>
      <u/>
      <sz val="11"/>
      <color rgb="FF000000"/>
      <name val="Arial"/>
    </font>
    <font>
      <sz val="10"/>
      <color rgb="FF1963A1"/>
      <name val="Arial"/>
    </font>
    <font>
      <u/>
      <sz val="10"/>
      <color rgb="FF1963A1"/>
      <name val="Arial"/>
    </font>
    <font>
      <sz val="10"/>
      <color rgb="FF4A86E8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000000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i/>
      <sz val="10"/>
      <color rgb="FF000000"/>
      <name val="Arial"/>
    </font>
    <font>
      <u/>
      <sz val="10"/>
      <color rgb="FF0000FF"/>
      <name val="Arial"/>
    </font>
    <font>
      <b/>
      <i/>
      <sz val="10"/>
      <color theme="1"/>
      <name val="Arial"/>
    </font>
    <font>
      <b/>
      <sz val="10"/>
      <name val="Arial"/>
    </font>
    <font>
      <i/>
      <sz val="10"/>
      <name val="Arial"/>
    </font>
    <font>
      <b/>
      <i/>
      <sz val="10"/>
      <name val="Arial"/>
    </font>
    <font>
      <i/>
      <sz val="10"/>
      <color rgb="FF6AA84F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2CC"/>
        <bgColor rgb="FFFFF2CC"/>
      </patternFill>
    </fill>
    <fill>
      <patternFill patternType="solid">
        <fgColor rgb="FFCFE2F3"/>
        <bgColor rgb="FFCFE2F3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F3F3F3"/>
        <bgColor rgb="FFF3F3F3"/>
      </patternFill>
    </fill>
    <fill>
      <patternFill patternType="solid">
        <fgColor rgb="FFD9EAD3"/>
        <bgColor rgb="FFD9EAD3"/>
      </patternFill>
    </fill>
    <fill>
      <patternFill patternType="solid">
        <fgColor theme="0"/>
        <bgColor theme="0"/>
      </patternFill>
    </fill>
    <fill>
      <patternFill patternType="solid">
        <fgColor rgb="FFEFEFEF"/>
        <bgColor rgb="FFEFEFEF"/>
      </patternFill>
    </fill>
    <fill>
      <patternFill patternType="solid">
        <fgColor rgb="FFC9DAF8"/>
        <bgColor rgb="FFC9DAF8"/>
      </patternFill>
    </fill>
  </fills>
  <borders count="1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92">
    <xf numFmtId="0" fontId="0" fillId="0" borderId="0" xfId="0" applyFont="1" applyAlignment="1"/>
    <xf numFmtId="0" fontId="1" fillId="2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vertical="top" wrapText="1"/>
    </xf>
    <xf numFmtId="0" fontId="8" fillId="0" borderId="4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left" vertical="top" wrapText="1"/>
    </xf>
    <xf numFmtId="0" fontId="7" fillId="0" borderId="4" xfId="0" applyFont="1" applyBorder="1" applyAlignment="1">
      <alignment vertical="top" wrapText="1"/>
    </xf>
    <xf numFmtId="0" fontId="10" fillId="7" borderId="4" xfId="0" applyFont="1" applyFill="1" applyBorder="1" applyAlignment="1">
      <alignment wrapText="1"/>
    </xf>
    <xf numFmtId="0" fontId="8" fillId="0" borderId="4" xfId="0" applyFont="1" applyBorder="1" applyAlignment="1">
      <alignment horizontal="left" vertical="top" wrapText="1"/>
    </xf>
    <xf numFmtId="0" fontId="4" fillId="2" borderId="0" xfId="0" applyFont="1" applyFill="1" applyAlignment="1">
      <alignment horizontal="center" wrapText="1"/>
    </xf>
    <xf numFmtId="0" fontId="10" fillId="7" borderId="4" xfId="0" applyFont="1" applyFill="1" applyBorder="1" applyAlignment="1">
      <alignment wrapText="1"/>
    </xf>
    <xf numFmtId="0" fontId="8" fillId="0" borderId="4" xfId="0" applyFont="1" applyBorder="1" applyAlignment="1">
      <alignment vertical="top" wrapText="1"/>
    </xf>
    <xf numFmtId="0" fontId="8" fillId="0" borderId="4" xfId="0" applyFont="1" applyBorder="1" applyAlignment="1">
      <alignment vertical="top" wrapText="1"/>
    </xf>
    <xf numFmtId="0" fontId="11" fillId="0" borderId="4" xfId="0" applyFont="1" applyBorder="1" applyAlignment="1">
      <alignment horizontal="left" vertical="top" wrapText="1"/>
    </xf>
    <xf numFmtId="0" fontId="5" fillId="2" borderId="0" xfId="0" applyFont="1" applyFill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12" fillId="0" borderId="4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0" fontId="8" fillId="2" borderId="0" xfId="0" applyFont="1" applyFill="1" applyAlignment="1">
      <alignment horizontal="left" vertical="top" wrapText="1"/>
    </xf>
    <xf numFmtId="0" fontId="0" fillId="2" borderId="4" xfId="0" applyFont="1" applyFill="1" applyBorder="1" applyAlignment="1">
      <alignment horizontal="left" vertical="top" wrapText="1"/>
    </xf>
    <xf numFmtId="0" fontId="13" fillId="0" borderId="0" xfId="0" applyFont="1" applyAlignment="1">
      <alignment wrapText="1"/>
    </xf>
    <xf numFmtId="0" fontId="5" fillId="2" borderId="4" xfId="0" applyFont="1" applyFill="1" applyBorder="1" applyAlignment="1">
      <alignment vertical="top" wrapText="1"/>
    </xf>
    <xf numFmtId="0" fontId="10" fillId="7" borderId="0" xfId="0" applyFont="1" applyFill="1" applyAlignment="1">
      <alignment horizontal="left"/>
    </xf>
    <xf numFmtId="0" fontId="14" fillId="2" borderId="4" xfId="0" applyFont="1" applyFill="1" applyBorder="1" applyAlignment="1">
      <alignment vertical="top" wrapText="1"/>
    </xf>
    <xf numFmtId="0" fontId="8" fillId="2" borderId="4" xfId="0" applyFont="1" applyFill="1" applyBorder="1" applyAlignment="1">
      <alignment horizontal="left" vertical="top" wrapText="1"/>
    </xf>
    <xf numFmtId="0" fontId="0" fillId="2" borderId="4" xfId="0" applyFont="1" applyFill="1" applyBorder="1" applyAlignment="1">
      <alignment vertical="top" wrapText="1"/>
    </xf>
    <xf numFmtId="0" fontId="16" fillId="0" borderId="0" xfId="0" applyFont="1"/>
    <xf numFmtId="0" fontId="8" fillId="2" borderId="4" xfId="0" applyFont="1" applyFill="1" applyBorder="1" applyAlignment="1">
      <alignment horizontal="left" vertical="top" wrapText="1"/>
    </xf>
    <xf numFmtId="0" fontId="7" fillId="2" borderId="4" xfId="0" applyFont="1" applyFill="1" applyBorder="1" applyAlignment="1">
      <alignment horizontal="left"/>
    </xf>
    <xf numFmtId="0" fontId="11" fillId="2" borderId="4" xfId="0" applyFont="1" applyFill="1" applyBorder="1" applyAlignment="1">
      <alignment vertical="top" wrapText="1"/>
    </xf>
    <xf numFmtId="0" fontId="5" fillId="0" borderId="4" xfId="0" applyFont="1" applyBorder="1" applyAlignment="1">
      <alignment horizontal="center" vertical="center" wrapText="1"/>
    </xf>
    <xf numFmtId="0" fontId="8" fillId="2" borderId="4" xfId="0" applyFont="1" applyFill="1" applyBorder="1" applyAlignment="1">
      <alignment vertical="top" wrapText="1"/>
    </xf>
    <xf numFmtId="0" fontId="3" fillId="0" borderId="4" xfId="0" applyFont="1" applyBorder="1" applyAlignment="1">
      <alignment horizontal="center" vertical="top"/>
    </xf>
    <xf numFmtId="0" fontId="11" fillId="2" borderId="4" xfId="0" applyFont="1" applyFill="1" applyBorder="1" applyAlignment="1">
      <alignment vertical="top" wrapText="1"/>
    </xf>
    <xf numFmtId="0" fontId="13" fillId="2" borderId="4" xfId="0" applyFont="1" applyFill="1" applyBorder="1" applyAlignment="1">
      <alignment vertical="top" wrapText="1"/>
    </xf>
    <xf numFmtId="0" fontId="5" fillId="0" borderId="4" xfId="0" applyFont="1" applyBorder="1" applyAlignment="1">
      <alignment vertical="top" wrapText="1"/>
    </xf>
    <xf numFmtId="0" fontId="5" fillId="2" borderId="4" xfId="0" applyFont="1" applyFill="1" applyBorder="1" applyAlignment="1">
      <alignment horizontal="left" vertical="top" wrapText="1"/>
    </xf>
    <xf numFmtId="0" fontId="8" fillId="0" borderId="4" xfId="0" applyFont="1" applyBorder="1" applyAlignment="1">
      <alignment wrapText="1"/>
    </xf>
    <xf numFmtId="0" fontId="10" fillId="7" borderId="4" xfId="0" applyFont="1" applyFill="1" applyBorder="1" applyAlignment="1">
      <alignment horizontal="left" wrapText="1"/>
    </xf>
    <xf numFmtId="0" fontId="8" fillId="2" borderId="4" xfId="0" applyFont="1" applyFill="1" applyBorder="1" applyAlignment="1">
      <alignment vertical="top" wrapText="1"/>
    </xf>
    <xf numFmtId="0" fontId="8" fillId="0" borderId="4" xfId="0" applyFont="1" applyBorder="1"/>
    <xf numFmtId="0" fontId="8" fillId="0" borderId="4" xfId="0" applyFont="1" applyBorder="1" applyAlignment="1"/>
    <xf numFmtId="0" fontId="5" fillId="2" borderId="0" xfId="0" applyFont="1" applyFill="1" applyAlignment="1">
      <alignment horizontal="center" vertical="top" wrapText="1"/>
    </xf>
    <xf numFmtId="0" fontId="7" fillId="2" borderId="4" xfId="0" applyFont="1" applyFill="1" applyBorder="1" applyAlignment="1">
      <alignment horizontal="left" vertical="top"/>
    </xf>
    <xf numFmtId="0" fontId="3" fillId="0" borderId="4" xfId="0" applyFont="1" applyBorder="1" applyAlignment="1">
      <alignment horizontal="center" wrapText="1"/>
    </xf>
    <xf numFmtId="0" fontId="0" fillId="2" borderId="4" xfId="0" applyFont="1" applyFill="1" applyBorder="1" applyAlignment="1">
      <alignment vertical="top" wrapText="1"/>
    </xf>
    <xf numFmtId="0" fontId="3" fillId="0" borderId="4" xfId="0" applyFont="1" applyBorder="1" applyAlignment="1">
      <alignment horizontal="center" vertical="center" wrapText="1"/>
    </xf>
    <xf numFmtId="0" fontId="18" fillId="2" borderId="4" xfId="0" applyFont="1" applyFill="1" applyBorder="1" applyAlignment="1">
      <alignment vertical="top" wrapText="1"/>
    </xf>
    <xf numFmtId="0" fontId="7" fillId="2" borderId="4" xfId="0" applyFont="1" applyFill="1" applyBorder="1" applyAlignment="1">
      <alignment horizontal="left" vertical="top" wrapText="1"/>
    </xf>
    <xf numFmtId="0" fontId="10" fillId="7" borderId="4" xfId="0" applyFont="1" applyFill="1" applyBorder="1" applyAlignment="1">
      <alignment vertical="top" wrapText="1"/>
    </xf>
    <xf numFmtId="0" fontId="13" fillId="2" borderId="0" xfId="0" applyFont="1" applyFill="1" applyAlignment="1">
      <alignment vertical="top" wrapText="1"/>
    </xf>
    <xf numFmtId="0" fontId="13" fillId="2" borderId="4" xfId="0" applyFont="1" applyFill="1" applyBorder="1" applyAlignment="1">
      <alignment vertical="top" wrapText="1"/>
    </xf>
    <xf numFmtId="0" fontId="3" fillId="2" borderId="4" xfId="0" applyFont="1" applyFill="1" applyBorder="1" applyAlignment="1">
      <alignment horizontal="center" vertical="top"/>
    </xf>
    <xf numFmtId="0" fontId="13" fillId="2" borderId="0" xfId="0" applyFont="1" applyFill="1" applyAlignment="1">
      <alignment horizontal="left" vertical="top" wrapText="1"/>
    </xf>
    <xf numFmtId="0" fontId="16" fillId="0" borderId="4" xfId="0" applyFont="1" applyBorder="1" applyAlignment="1">
      <alignment horizontal="center" vertical="center" wrapText="1"/>
    </xf>
    <xf numFmtId="0" fontId="19" fillId="2" borderId="4" xfId="0" applyFont="1" applyFill="1" applyBorder="1" applyAlignment="1">
      <alignment wrapText="1"/>
    </xf>
    <xf numFmtId="0" fontId="8" fillId="0" borderId="0" xfId="0" applyFont="1" applyAlignment="1">
      <alignment wrapText="1"/>
    </xf>
    <xf numFmtId="0" fontId="21" fillId="0" borderId="4" xfId="0" applyFont="1" applyBorder="1" applyAlignment="1">
      <alignment horizontal="left" vertical="top" wrapText="1"/>
    </xf>
    <xf numFmtId="0" fontId="21" fillId="0" borderId="4" xfId="0" applyFont="1" applyBorder="1" applyAlignment="1">
      <alignment horizontal="left" vertical="top" wrapText="1"/>
    </xf>
    <xf numFmtId="0" fontId="8" fillId="0" borderId="4" xfId="0" applyFont="1" applyBorder="1" applyAlignment="1">
      <alignment vertical="top"/>
    </xf>
    <xf numFmtId="0" fontId="0" fillId="9" borderId="4" xfId="0" applyFont="1" applyFill="1" applyBorder="1" applyAlignment="1">
      <alignment horizontal="left" vertical="top" wrapText="1"/>
    </xf>
    <xf numFmtId="0" fontId="8" fillId="0" borderId="4" xfId="0" applyFont="1" applyBorder="1" applyAlignment="1">
      <alignment horizontal="center" vertical="top"/>
    </xf>
    <xf numFmtId="0" fontId="22" fillId="0" borderId="0" xfId="0" applyFont="1"/>
    <xf numFmtId="0" fontId="5" fillId="0" borderId="0" xfId="0" applyFont="1" applyAlignment="1">
      <alignment horizontal="center" vertical="top"/>
    </xf>
    <xf numFmtId="0" fontId="8" fillId="0" borderId="0" xfId="0" applyFont="1" applyAlignment="1">
      <alignment horizontal="center"/>
    </xf>
    <xf numFmtId="0" fontId="23" fillId="7" borderId="0" xfId="0" applyFont="1" applyFill="1" applyAlignment="1">
      <alignment wrapText="1"/>
    </xf>
    <xf numFmtId="0" fontId="8" fillId="7" borderId="0" xfId="0" applyFont="1" applyFill="1"/>
    <xf numFmtId="0" fontId="24" fillId="9" borderId="4" xfId="0" applyFont="1" applyFill="1" applyBorder="1" applyAlignment="1">
      <alignment horizontal="left" vertical="top" wrapText="1"/>
    </xf>
    <xf numFmtId="0" fontId="25" fillId="0" borderId="4" xfId="0" applyFont="1" applyBorder="1" applyAlignment="1">
      <alignment horizontal="left" vertical="top" wrapText="1"/>
    </xf>
    <xf numFmtId="0" fontId="26" fillId="2" borderId="4" xfId="0" applyFont="1" applyFill="1" applyBorder="1" applyAlignment="1">
      <alignment vertical="top" wrapText="1"/>
    </xf>
    <xf numFmtId="0" fontId="27" fillId="2" borderId="4" xfId="0" applyFont="1" applyFill="1" applyBorder="1" applyAlignment="1">
      <alignment horizontal="left" vertical="top" wrapText="1"/>
    </xf>
    <xf numFmtId="0" fontId="0" fillId="9" borderId="4" xfId="0" applyFont="1" applyFill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28" fillId="0" borderId="4" xfId="0" applyFont="1" applyBorder="1" applyAlignment="1">
      <alignment horizontal="left" vertical="top" wrapText="1"/>
    </xf>
    <xf numFmtId="0" fontId="29" fillId="0" borderId="4" xfId="0" applyFont="1" applyBorder="1"/>
    <xf numFmtId="0" fontId="25" fillId="2" borderId="4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wrapText="1"/>
    </xf>
    <xf numFmtId="0" fontId="30" fillId="2" borderId="4" xfId="0" applyFont="1" applyFill="1" applyBorder="1" applyAlignment="1">
      <alignment vertical="top" wrapText="1"/>
    </xf>
    <xf numFmtId="0" fontId="4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vertical="top" wrapText="1"/>
    </xf>
    <xf numFmtId="0" fontId="0" fillId="2" borderId="0" xfId="0" applyFont="1" applyFill="1" applyAlignment="1">
      <alignment vertical="top" wrapText="1"/>
    </xf>
    <xf numFmtId="0" fontId="11" fillId="2" borderId="0" xfId="0" applyFont="1" applyFill="1" applyAlignment="1">
      <alignment horizontal="left" vertical="top" wrapText="1"/>
    </xf>
    <xf numFmtId="0" fontId="12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vertical="top" wrapText="1"/>
    </xf>
    <xf numFmtId="0" fontId="11" fillId="2" borderId="4" xfId="0" applyFont="1" applyFill="1" applyBorder="1" applyAlignment="1">
      <alignment horizontal="left" vertical="top" wrapText="1"/>
    </xf>
    <xf numFmtId="0" fontId="11" fillId="2" borderId="4" xfId="0" applyFont="1" applyFill="1" applyBorder="1" applyAlignment="1">
      <alignment horizontal="left" vertical="top" wrapText="1"/>
    </xf>
    <xf numFmtId="0" fontId="12" fillId="2" borderId="4" xfId="0" applyFont="1" applyFill="1" applyBorder="1" applyAlignment="1">
      <alignment horizontal="center" vertical="center" wrapText="1"/>
    </xf>
    <xf numFmtId="0" fontId="11" fillId="9" borderId="4" xfId="0" applyFont="1" applyFill="1" applyBorder="1" applyAlignment="1">
      <alignment vertical="top" wrapText="1"/>
    </xf>
    <xf numFmtId="0" fontId="32" fillId="2" borderId="4" xfId="0" applyFont="1" applyFill="1" applyBorder="1" applyAlignment="1">
      <alignment vertical="top" wrapText="1"/>
    </xf>
    <xf numFmtId="0" fontId="13" fillId="2" borderId="0" xfId="0" applyFont="1" applyFill="1" applyAlignment="1">
      <alignment horizontal="left" vertical="top" wrapText="1"/>
    </xf>
    <xf numFmtId="0" fontId="33" fillId="0" borderId="4" xfId="0" applyFont="1" applyBorder="1" applyAlignment="1">
      <alignment vertical="top" wrapText="1"/>
    </xf>
    <xf numFmtId="0" fontId="5" fillId="2" borderId="4" xfId="0" applyFont="1" applyFill="1" applyBorder="1" applyAlignment="1">
      <alignment horizontal="center" vertical="center" wrapText="1"/>
    </xf>
    <xf numFmtId="0" fontId="34" fillId="0" borderId="4" xfId="0" applyFont="1" applyBorder="1" applyAlignment="1">
      <alignment vertical="top" wrapText="1"/>
    </xf>
    <xf numFmtId="0" fontId="11" fillId="2" borderId="0" xfId="0" applyFont="1" applyFill="1" applyAlignment="1">
      <alignment vertical="top" wrapText="1"/>
    </xf>
    <xf numFmtId="0" fontId="35" fillId="2" borderId="4" xfId="0" applyFont="1" applyFill="1" applyBorder="1" applyAlignment="1">
      <alignment vertical="top" wrapText="1"/>
    </xf>
    <xf numFmtId="0" fontId="36" fillId="2" borderId="4" xfId="0" applyFont="1" applyFill="1" applyBorder="1" applyAlignment="1">
      <alignment horizontal="center" vertical="center" wrapText="1"/>
    </xf>
    <xf numFmtId="0" fontId="37" fillId="2" borderId="4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top"/>
    </xf>
    <xf numFmtId="0" fontId="38" fillId="2" borderId="0" xfId="0" applyFont="1" applyFill="1" applyAlignment="1">
      <alignment horizontal="center" vertical="center" wrapText="1"/>
    </xf>
    <xf numFmtId="0" fontId="8" fillId="2" borderId="4" xfId="0" applyFont="1" applyFill="1" applyBorder="1" applyAlignment="1">
      <alignment wrapText="1"/>
    </xf>
    <xf numFmtId="0" fontId="38" fillId="9" borderId="4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11" fillId="2" borderId="4" xfId="0" applyFont="1" applyFill="1" applyBorder="1" applyAlignment="1">
      <alignment horizontal="left" vertical="top" wrapText="1"/>
    </xf>
    <xf numFmtId="0" fontId="11" fillId="2" borderId="0" xfId="0" applyFont="1" applyFill="1" applyAlignment="1">
      <alignment horizontal="left" vertical="top" wrapText="1"/>
    </xf>
    <xf numFmtId="0" fontId="11" fillId="0" borderId="0" xfId="0" applyFont="1" applyAlignment="1">
      <alignment vertical="top" wrapText="1"/>
    </xf>
    <xf numFmtId="0" fontId="11" fillId="0" borderId="4" xfId="0" applyFont="1" applyBorder="1" applyAlignment="1">
      <alignment vertical="top" wrapText="1"/>
    </xf>
    <xf numFmtId="0" fontId="39" fillId="2" borderId="4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wrapText="1"/>
    </xf>
    <xf numFmtId="0" fontId="40" fillId="2" borderId="4" xfId="0" applyFont="1" applyFill="1" applyBorder="1" applyAlignment="1">
      <alignment horizontal="left" vertical="top" wrapText="1"/>
    </xf>
    <xf numFmtId="0" fontId="5" fillId="2" borderId="0" xfId="0" applyFont="1" applyFill="1" applyAlignment="1">
      <alignment vertical="top" wrapText="1"/>
    </xf>
    <xf numFmtId="0" fontId="12" fillId="0" borderId="4" xfId="0" applyFont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left" vertical="top" wrapText="1"/>
    </xf>
    <xf numFmtId="0" fontId="26" fillId="3" borderId="4" xfId="0" applyFont="1" applyFill="1" applyBorder="1" applyAlignment="1">
      <alignment vertical="top" wrapText="1"/>
    </xf>
    <xf numFmtId="0" fontId="8" fillId="2" borderId="0" xfId="0" applyFont="1" applyFill="1"/>
    <xf numFmtId="0" fontId="25" fillId="2" borderId="0" xfId="0" applyFont="1" applyFill="1" applyAlignment="1">
      <alignment horizontal="left" vertical="top" wrapText="1"/>
    </xf>
    <xf numFmtId="0" fontId="13" fillId="2" borderId="0" xfId="0" applyFont="1" applyFill="1" applyAlignment="1">
      <alignment vertical="top"/>
    </xf>
    <xf numFmtId="0" fontId="12" fillId="2" borderId="4" xfId="0" applyFont="1" applyFill="1" applyBorder="1" applyAlignment="1">
      <alignment vertical="top" wrapText="1"/>
    </xf>
    <xf numFmtId="0" fontId="0" fillId="0" borderId="4" xfId="0" applyFont="1" applyBorder="1" applyAlignment="1">
      <alignment horizontal="left" vertical="top" wrapText="1"/>
    </xf>
    <xf numFmtId="0" fontId="41" fillId="2" borderId="4" xfId="0" applyFont="1" applyFill="1" applyBorder="1" applyAlignment="1">
      <alignment horizontal="left" vertical="top" wrapText="1"/>
    </xf>
    <xf numFmtId="0" fontId="5" fillId="2" borderId="0" xfId="0" applyFont="1" applyFill="1" applyAlignment="1">
      <alignment horizontal="left" vertical="top" wrapText="1"/>
    </xf>
    <xf numFmtId="0" fontId="42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/>
    </xf>
    <xf numFmtId="0" fontId="5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vertical="top" wrapText="1"/>
    </xf>
    <xf numFmtId="0" fontId="11" fillId="0" borderId="4" xfId="0" applyFont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13" fillId="2" borderId="4" xfId="0" applyFont="1" applyFill="1" applyBorder="1" applyAlignment="1">
      <alignment horizontal="left" vertical="top"/>
    </xf>
    <xf numFmtId="0" fontId="43" fillId="2" borderId="4" xfId="0" applyFont="1" applyFill="1" applyBorder="1" applyAlignment="1">
      <alignment horizontal="left" wrapText="1"/>
    </xf>
    <xf numFmtId="0" fontId="13" fillId="2" borderId="4" xfId="0" applyFont="1" applyFill="1" applyBorder="1" applyAlignment="1">
      <alignment horizontal="left" wrapText="1"/>
    </xf>
    <xf numFmtId="0" fontId="44" fillId="2" borderId="4" xfId="0" applyFont="1" applyFill="1" applyBorder="1" applyAlignment="1">
      <alignment wrapText="1"/>
    </xf>
    <xf numFmtId="0" fontId="8" fillId="0" borderId="4" xfId="0" applyFont="1" applyBorder="1" applyAlignment="1">
      <alignment wrapText="1"/>
    </xf>
    <xf numFmtId="0" fontId="45" fillId="0" borderId="4" xfId="0" applyFont="1" applyBorder="1" applyAlignment="1"/>
    <xf numFmtId="0" fontId="11" fillId="2" borderId="0" xfId="0" applyFont="1" applyFill="1" applyAlignment="1">
      <alignment vertical="top" wrapText="1"/>
    </xf>
    <xf numFmtId="0" fontId="46" fillId="2" borderId="4" xfId="0" applyFont="1" applyFill="1" applyBorder="1" applyAlignment="1">
      <alignment vertical="top" wrapText="1"/>
    </xf>
    <xf numFmtId="0" fontId="47" fillId="2" borderId="4" xfId="0" applyFont="1" applyFill="1" applyBorder="1" applyAlignment="1">
      <alignment vertical="top" wrapText="1"/>
    </xf>
    <xf numFmtId="0" fontId="5" fillId="2" borderId="0" xfId="0" applyFont="1" applyFill="1" applyAlignment="1">
      <alignment horizontal="center" vertical="top" wrapText="1"/>
    </xf>
    <xf numFmtId="0" fontId="13" fillId="2" borderId="0" xfId="0" applyFont="1" applyFill="1" applyAlignment="1">
      <alignment horizontal="left" wrapText="1"/>
    </xf>
    <xf numFmtId="0" fontId="8" fillId="2" borderId="4" xfId="0" applyFont="1" applyFill="1" applyBorder="1" applyAlignment="1">
      <alignment vertical="top" wrapText="1"/>
    </xf>
    <xf numFmtId="0" fontId="27" fillId="2" borderId="0" xfId="0" applyFont="1" applyFill="1" applyAlignment="1">
      <alignment horizontal="left" vertical="top" wrapText="1"/>
    </xf>
    <xf numFmtId="0" fontId="12" fillId="0" borderId="5" xfId="0" applyFont="1" applyBorder="1" applyAlignment="1">
      <alignment horizontal="center" vertical="center" wrapText="1"/>
    </xf>
    <xf numFmtId="0" fontId="13" fillId="2" borderId="0" xfId="0" applyFont="1" applyFill="1" applyAlignment="1">
      <alignment vertical="top" wrapText="1"/>
    </xf>
    <xf numFmtId="0" fontId="8" fillId="2" borderId="0" xfId="0" applyFont="1" applyFill="1" applyAlignment="1">
      <alignment vertical="top" wrapText="1"/>
    </xf>
    <xf numFmtId="0" fontId="8" fillId="0" borderId="4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48" fillId="2" borderId="4" xfId="0" applyFont="1" applyFill="1" applyBorder="1" applyAlignment="1">
      <alignment vertical="top" wrapText="1"/>
    </xf>
    <xf numFmtId="0" fontId="49" fillId="2" borderId="4" xfId="0" applyFont="1" applyFill="1" applyBorder="1" applyAlignment="1">
      <alignment vertical="top" wrapText="1"/>
    </xf>
    <xf numFmtId="0" fontId="8" fillId="0" borderId="4" xfId="0" applyFont="1" applyBorder="1" applyAlignment="1">
      <alignment horizontal="left" vertical="top" wrapText="1"/>
    </xf>
    <xf numFmtId="0" fontId="50" fillId="9" borderId="4" xfId="0" applyFont="1" applyFill="1" applyBorder="1" applyAlignment="1">
      <alignment horizontal="left" wrapText="1"/>
    </xf>
    <xf numFmtId="0" fontId="8" fillId="2" borderId="4" xfId="0" applyFont="1" applyFill="1" applyBorder="1" applyAlignment="1">
      <alignment vertical="top" wrapText="1"/>
    </xf>
    <xf numFmtId="0" fontId="8" fillId="2" borderId="0" xfId="0" applyFont="1" applyFill="1" applyAlignment="1">
      <alignment vertical="top" wrapText="1"/>
    </xf>
    <xf numFmtId="0" fontId="8" fillId="2" borderId="0" xfId="0" applyFont="1" applyFill="1" applyAlignment="1">
      <alignment vertical="top" wrapText="1"/>
    </xf>
    <xf numFmtId="0" fontId="51" fillId="2" borderId="0" xfId="0" applyFont="1" applyFill="1" applyAlignment="1">
      <alignment horizontal="center" wrapText="1"/>
    </xf>
    <xf numFmtId="0" fontId="52" fillId="2" borderId="4" xfId="0" applyFont="1" applyFill="1" applyBorder="1" applyAlignment="1">
      <alignment wrapText="1"/>
    </xf>
    <xf numFmtId="0" fontId="53" fillId="2" borderId="4" xfId="0" applyFont="1" applyFill="1" applyBorder="1" applyAlignment="1">
      <alignment vertical="top" wrapText="1"/>
    </xf>
    <xf numFmtId="0" fontId="50" fillId="9" borderId="4" xfId="0" applyFont="1" applyFill="1" applyBorder="1" applyAlignment="1">
      <alignment horizontal="center" wrapText="1"/>
    </xf>
    <xf numFmtId="0" fontId="27" fillId="0" borderId="4" xfId="0" applyFont="1" applyBorder="1" applyAlignment="1">
      <alignment vertical="top" wrapText="1"/>
    </xf>
    <xf numFmtId="0" fontId="27" fillId="2" borderId="0" xfId="0" applyFont="1" applyFill="1" applyAlignment="1">
      <alignment vertical="top" wrapText="1"/>
    </xf>
    <xf numFmtId="0" fontId="5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wrapText="1"/>
    </xf>
    <xf numFmtId="0" fontId="54" fillId="2" borderId="4" xfId="0" applyFont="1" applyFill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55" fillId="0" borderId="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5" fillId="0" borderId="4" xfId="0" applyFont="1" applyBorder="1" applyAlignment="1">
      <alignment vertical="top" wrapText="1"/>
    </xf>
    <xf numFmtId="0" fontId="5" fillId="0" borderId="4" xfId="0" applyFont="1" applyBorder="1" applyAlignment="1">
      <alignment horizontal="center" vertical="center"/>
    </xf>
    <xf numFmtId="0" fontId="56" fillId="2" borderId="4" xfId="0" applyFont="1" applyFill="1" applyBorder="1" applyAlignment="1">
      <alignment horizontal="left" vertical="top"/>
    </xf>
    <xf numFmtId="0" fontId="37" fillId="9" borderId="4" xfId="0" applyFont="1" applyFill="1" applyBorder="1" applyAlignment="1">
      <alignment horizontal="center" vertical="center" wrapText="1"/>
    </xf>
    <xf numFmtId="0" fontId="13" fillId="9" borderId="4" xfId="0" applyFont="1" applyFill="1" applyBorder="1" applyAlignment="1">
      <alignment vertical="top" wrapText="1"/>
    </xf>
    <xf numFmtId="0" fontId="13" fillId="9" borderId="4" xfId="0" applyFont="1" applyFill="1" applyBorder="1" applyAlignment="1">
      <alignment vertical="top" wrapText="1"/>
    </xf>
    <xf numFmtId="0" fontId="25" fillId="2" borderId="0" xfId="0" applyFont="1" applyFill="1" applyAlignment="1">
      <alignment vertical="top" wrapText="1"/>
    </xf>
    <xf numFmtId="0" fontId="57" fillId="9" borderId="4" xfId="0" applyFont="1" applyFill="1" applyBorder="1" applyAlignment="1">
      <alignment horizontal="left" vertical="top" wrapText="1"/>
    </xf>
    <xf numFmtId="0" fontId="5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left"/>
    </xf>
    <xf numFmtId="0" fontId="13" fillId="2" borderId="0" xfId="0" applyFont="1" applyFill="1" applyAlignment="1">
      <alignment vertical="top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2" borderId="4" xfId="0" applyFont="1" applyFill="1" applyBorder="1" applyAlignment="1">
      <alignment vertical="top" wrapText="1"/>
    </xf>
    <xf numFmtId="0" fontId="13" fillId="0" borderId="0" xfId="0" applyFont="1" applyAlignment="1">
      <alignment vertical="top" wrapText="1"/>
    </xf>
    <xf numFmtId="0" fontId="5" fillId="2" borderId="4" xfId="0" applyFont="1" applyFill="1" applyBorder="1" applyAlignment="1">
      <alignment horizontal="center" vertical="center" wrapText="1"/>
    </xf>
    <xf numFmtId="0" fontId="59" fillId="0" borderId="4" xfId="0" applyFont="1" applyBorder="1" applyAlignment="1">
      <alignment horizontal="left" vertical="top" wrapText="1"/>
    </xf>
    <xf numFmtId="0" fontId="60" fillId="2" borderId="0" xfId="0" applyFont="1" applyFill="1" applyAlignment="1">
      <alignment horizontal="left" vertical="top"/>
    </xf>
    <xf numFmtId="0" fontId="5" fillId="0" borderId="4" xfId="0" applyFont="1" applyBorder="1" applyAlignment="1">
      <alignment horizontal="center" vertical="top" wrapText="1"/>
    </xf>
    <xf numFmtId="0" fontId="25" fillId="2" borderId="4" xfId="0" applyFont="1" applyFill="1" applyBorder="1" applyAlignment="1">
      <alignment vertical="top" wrapText="1"/>
    </xf>
    <xf numFmtId="0" fontId="2" fillId="0" borderId="4" xfId="0" applyFont="1" applyBorder="1" applyAlignment="1">
      <alignment horizontal="left" vertical="top" wrapText="1"/>
    </xf>
    <xf numFmtId="0" fontId="61" fillId="0" borderId="4" xfId="0" applyFont="1" applyBorder="1" applyAlignment="1"/>
    <xf numFmtId="0" fontId="11" fillId="0" borderId="4" xfId="0" applyFont="1" applyBorder="1" applyAlignment="1">
      <alignment wrapText="1"/>
    </xf>
    <xf numFmtId="0" fontId="37" fillId="2" borderId="4" xfId="0" applyFont="1" applyFill="1" applyBorder="1" applyAlignment="1">
      <alignment horizontal="center" vertical="center"/>
    </xf>
    <xf numFmtId="0" fontId="62" fillId="2" borderId="4" xfId="0" applyFont="1" applyFill="1" applyBorder="1" applyAlignment="1">
      <alignment horizontal="left" vertical="top" wrapText="1"/>
    </xf>
    <xf numFmtId="0" fontId="0" fillId="2" borderId="4" xfId="0" applyFont="1" applyFill="1" applyBorder="1" applyAlignment="1">
      <alignment vertical="top" wrapText="1"/>
    </xf>
    <xf numFmtId="0" fontId="11" fillId="2" borderId="0" xfId="0" applyFont="1" applyFill="1" applyAlignment="1">
      <alignment wrapText="1"/>
    </xf>
    <xf numFmtId="0" fontId="8" fillId="2" borderId="0" xfId="0" applyFont="1" applyFill="1" applyAlignment="1">
      <alignment vertical="top"/>
    </xf>
    <xf numFmtId="0" fontId="37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horizontal="left" wrapText="1"/>
    </xf>
    <xf numFmtId="0" fontId="0" fillId="2" borderId="4" xfId="0" applyFont="1" applyFill="1" applyBorder="1" applyAlignment="1">
      <alignment horizontal="left" wrapText="1"/>
    </xf>
    <xf numFmtId="0" fontId="58" fillId="2" borderId="4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wrapText="1"/>
    </xf>
    <xf numFmtId="0" fontId="0" fillId="2" borderId="4" xfId="0" applyFont="1" applyFill="1" applyBorder="1" applyAlignment="1">
      <alignment wrapText="1"/>
    </xf>
    <xf numFmtId="0" fontId="8" fillId="0" borderId="0" xfId="0" applyFont="1" applyAlignment="1">
      <alignment wrapText="1"/>
    </xf>
    <xf numFmtId="0" fontId="13" fillId="2" borderId="0" xfId="0" applyFont="1" applyFill="1" applyAlignment="1">
      <alignment horizontal="left"/>
    </xf>
    <xf numFmtId="0" fontId="13" fillId="2" borderId="4" xfId="0" applyFont="1" applyFill="1" applyBorder="1" applyAlignment="1">
      <alignment horizontal="left"/>
    </xf>
    <xf numFmtId="0" fontId="2" fillId="0" borderId="4" xfId="0" applyFont="1" applyBorder="1" applyAlignment="1"/>
    <xf numFmtId="0" fontId="0" fillId="0" borderId="0" xfId="0" applyFont="1" applyAlignment="1">
      <alignment horizontal="left" vertical="top"/>
    </xf>
    <xf numFmtId="0" fontId="63" fillId="2" borderId="4" xfId="0" applyFont="1" applyFill="1" applyBorder="1" applyAlignment="1">
      <alignment horizontal="left" vertical="top" wrapText="1"/>
    </xf>
    <xf numFmtId="0" fontId="0" fillId="2" borderId="4" xfId="0" applyFont="1" applyFill="1" applyBorder="1" applyAlignment="1">
      <alignment horizontal="left" vertical="top" wrapText="1"/>
    </xf>
    <xf numFmtId="0" fontId="0" fillId="0" borderId="4" xfId="0" applyFont="1" applyBorder="1" applyAlignment="1">
      <alignment vertical="top"/>
    </xf>
    <xf numFmtId="0" fontId="64" fillId="0" borderId="4" xfId="0" applyFont="1" applyBorder="1" applyAlignment="1">
      <alignment vertical="top" wrapText="1"/>
    </xf>
    <xf numFmtId="0" fontId="48" fillId="2" borderId="0" xfId="0" applyFont="1" applyFill="1" applyAlignment="1">
      <alignment horizontal="left"/>
    </xf>
    <xf numFmtId="0" fontId="48" fillId="0" borderId="0" xfId="0" applyFont="1" applyAlignment="1">
      <alignment horizontal="left"/>
    </xf>
    <xf numFmtId="0" fontId="0" fillId="2" borderId="0" xfId="0" applyFont="1" applyFill="1" applyAlignment="1">
      <alignment vertical="top"/>
    </xf>
    <xf numFmtId="0" fontId="13" fillId="0" borderId="4" xfId="0" applyFont="1" applyBorder="1" applyAlignment="1">
      <alignment vertical="top" wrapText="1"/>
    </xf>
    <xf numFmtId="0" fontId="65" fillId="2" borderId="4" xfId="0" applyFont="1" applyFill="1" applyBorder="1" applyAlignment="1">
      <alignment horizontal="left" vertical="top" wrapText="1"/>
    </xf>
    <xf numFmtId="0" fontId="66" fillId="2" borderId="4" xfId="0" applyFont="1" applyFill="1" applyBorder="1" applyAlignment="1">
      <alignment horizontal="left" vertical="top" wrapText="1"/>
    </xf>
    <xf numFmtId="0" fontId="8" fillId="0" borderId="0" xfId="0" applyFont="1" applyAlignment="1">
      <alignment vertical="top"/>
    </xf>
    <xf numFmtId="0" fontId="67" fillId="2" borderId="4" xfId="0" applyFont="1" applyFill="1" applyBorder="1" applyAlignment="1">
      <alignment vertical="top" wrapText="1"/>
    </xf>
    <xf numFmtId="0" fontId="67" fillId="0" borderId="4" xfId="0" applyFont="1" applyBorder="1" applyAlignment="1">
      <alignment vertical="top" wrapText="1"/>
    </xf>
    <xf numFmtId="0" fontId="27" fillId="2" borderId="4" xfId="0" applyFont="1" applyFill="1" applyBorder="1" applyAlignment="1">
      <alignment vertical="top" wrapText="1"/>
    </xf>
    <xf numFmtId="0" fontId="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vertical="top" wrapText="1"/>
    </xf>
    <xf numFmtId="0" fontId="38" fillId="0" borderId="0" xfId="0" applyFont="1" applyAlignment="1">
      <alignment horizontal="center" vertical="top" wrapText="1"/>
    </xf>
    <xf numFmtId="0" fontId="38" fillId="2" borderId="0" xfId="0" applyFont="1" applyFill="1" applyAlignment="1">
      <alignment horizontal="center" vertical="top" wrapText="1"/>
    </xf>
    <xf numFmtId="0" fontId="68" fillId="2" borderId="0" xfId="0" applyFont="1" applyFill="1" applyAlignment="1">
      <alignment horizontal="left" vertical="top" wrapText="1"/>
    </xf>
    <xf numFmtId="0" fontId="26" fillId="0" borderId="4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0" fontId="69" fillId="0" borderId="4" xfId="0" applyFont="1" applyBorder="1" applyAlignment="1">
      <alignment vertical="top" wrapText="1"/>
    </xf>
    <xf numFmtId="0" fontId="70" fillId="0" borderId="4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37" fillId="0" borderId="0" xfId="0" applyFont="1" applyAlignment="1">
      <alignment horizontal="center" vertical="top" wrapText="1"/>
    </xf>
    <xf numFmtId="0" fontId="37" fillId="2" borderId="0" xfId="0" applyFont="1" applyFill="1" applyAlignment="1">
      <alignment horizontal="center" vertical="top" wrapText="1"/>
    </xf>
    <xf numFmtId="0" fontId="11" fillId="0" borderId="0" xfId="0" applyFont="1" applyAlignment="1">
      <alignment vertical="top" wrapText="1"/>
    </xf>
    <xf numFmtId="0" fontId="13" fillId="0" borderId="8" xfId="0" applyFont="1" applyBorder="1" applyAlignment="1">
      <alignment vertical="top" wrapText="1"/>
    </xf>
    <xf numFmtId="0" fontId="13" fillId="0" borderId="9" xfId="0" applyFont="1" applyBorder="1" applyAlignment="1">
      <alignment vertical="top" wrapText="1"/>
    </xf>
    <xf numFmtId="0" fontId="8" fillId="0" borderId="9" xfId="0" applyFont="1" applyBorder="1" applyAlignment="1">
      <alignment vertical="top" wrapText="1"/>
    </xf>
    <xf numFmtId="0" fontId="5" fillId="0" borderId="0" xfId="0" applyFont="1" applyAlignment="1">
      <alignment horizontal="center" vertical="top" wrapText="1"/>
    </xf>
    <xf numFmtId="0" fontId="4" fillId="2" borderId="4" xfId="0" applyFont="1" applyFill="1" applyBorder="1" applyAlignment="1">
      <alignment horizontal="left" vertical="top" wrapText="1"/>
    </xf>
    <xf numFmtId="0" fontId="5" fillId="3" borderId="4" xfId="0" applyFont="1" applyFill="1" applyBorder="1" applyAlignment="1">
      <alignment horizontal="left" vertical="top" wrapText="1"/>
    </xf>
    <xf numFmtId="0" fontId="13" fillId="0" borderId="0" xfId="0" applyFont="1" applyAlignment="1">
      <alignment horizontal="left" vertical="top"/>
    </xf>
    <xf numFmtId="0" fontId="8" fillId="0" borderId="4" xfId="0" applyFont="1" applyBorder="1" applyAlignment="1">
      <alignment vertical="top"/>
    </xf>
    <xf numFmtId="0" fontId="8" fillId="0" borderId="4" xfId="0" applyFont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11" fillId="0" borderId="4" xfId="0" applyFont="1" applyBorder="1" applyAlignment="1">
      <alignment horizontal="left" vertical="top" wrapText="1"/>
    </xf>
    <xf numFmtId="0" fontId="0" fillId="2" borderId="0" xfId="0" applyFont="1" applyFill="1" applyAlignment="1">
      <alignment vertical="top" wrapText="1"/>
    </xf>
    <xf numFmtId="0" fontId="11" fillId="0" borderId="0" xfId="0" applyFont="1" applyAlignment="1">
      <alignment vertical="top" wrapText="1"/>
    </xf>
    <xf numFmtId="0" fontId="8" fillId="2" borderId="0" xfId="0" applyFont="1" applyFill="1" applyAlignment="1">
      <alignment horizontal="left" vertical="top" wrapText="1"/>
    </xf>
    <xf numFmtId="0" fontId="71" fillId="0" borderId="4" xfId="0" applyFont="1" applyBorder="1" applyAlignment="1">
      <alignment vertical="top" wrapText="1"/>
    </xf>
    <xf numFmtId="0" fontId="8" fillId="0" borderId="4" xfId="0" applyFont="1" applyBorder="1" applyAlignment="1">
      <alignment vertical="top" wrapText="1"/>
    </xf>
    <xf numFmtId="0" fontId="13" fillId="0" borderId="4" xfId="0" applyFont="1" applyBorder="1" applyAlignment="1">
      <alignment horizontal="left" vertical="top" wrapText="1"/>
    </xf>
    <xf numFmtId="0" fontId="0" fillId="2" borderId="0" xfId="0" applyFont="1" applyFill="1" applyAlignment="1">
      <alignment vertical="top" wrapText="1"/>
    </xf>
    <xf numFmtId="0" fontId="72" fillId="0" borderId="0" xfId="0" applyFont="1" applyAlignment="1">
      <alignment vertical="top" wrapText="1"/>
    </xf>
    <xf numFmtId="0" fontId="37" fillId="0" borderId="4" xfId="0" applyFont="1" applyBorder="1" applyAlignment="1">
      <alignment horizontal="center" vertical="center" wrapText="1"/>
    </xf>
    <xf numFmtId="0" fontId="19" fillId="2" borderId="0" xfId="0" applyFont="1" applyFill="1" applyAlignment="1">
      <alignment vertical="top" wrapText="1"/>
    </xf>
    <xf numFmtId="0" fontId="19" fillId="2" borderId="4" xfId="0" applyFont="1" applyFill="1" applyBorder="1" applyAlignment="1">
      <alignment vertical="top" wrapText="1"/>
    </xf>
    <xf numFmtId="0" fontId="73" fillId="0" borderId="4" xfId="0" applyFont="1" applyBorder="1" applyAlignment="1"/>
    <xf numFmtId="0" fontId="74" fillId="0" borderId="0" xfId="0" applyFont="1" applyAlignment="1">
      <alignment vertical="top" wrapText="1"/>
    </xf>
    <xf numFmtId="0" fontId="75" fillId="0" borderId="4" xfId="0" applyFont="1" applyBorder="1" applyAlignment="1">
      <alignment vertical="top" wrapText="1"/>
    </xf>
    <xf numFmtId="0" fontId="8" fillId="2" borderId="0" xfId="0" applyFont="1" applyFill="1" applyAlignment="1"/>
    <xf numFmtId="0" fontId="75" fillId="2" borderId="0" xfId="0" applyFont="1" applyFill="1" applyAlignment="1">
      <alignment vertical="top" wrapText="1"/>
    </xf>
    <xf numFmtId="0" fontId="48" fillId="2" borderId="4" xfId="0" applyFont="1" applyFill="1" applyBorder="1" applyAlignment="1">
      <alignment horizontal="left" wrapText="1"/>
    </xf>
    <xf numFmtId="0" fontId="76" fillId="0" borderId="4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14" fillId="0" borderId="4" xfId="0" applyFont="1" applyBorder="1" applyAlignment="1">
      <alignment horizontal="left" vertical="top" wrapText="1"/>
    </xf>
    <xf numFmtId="0" fontId="77" fillId="0" borderId="4" xfId="0" applyFont="1" applyBorder="1" applyAlignment="1">
      <alignment vertical="top"/>
    </xf>
    <xf numFmtId="0" fontId="78" fillId="0" borderId="4" xfId="0" applyFont="1" applyBorder="1" applyAlignment="1">
      <alignment vertical="top" wrapText="1"/>
    </xf>
    <xf numFmtId="0" fontId="5" fillId="0" borderId="3" xfId="0" applyFont="1" applyBorder="1" applyAlignment="1">
      <alignment horizontal="center" vertical="center" wrapText="1"/>
    </xf>
    <xf numFmtId="0" fontId="79" fillId="0" borderId="3" xfId="0" applyFont="1" applyBorder="1" applyAlignment="1">
      <alignment vertical="top" wrapText="1"/>
    </xf>
    <xf numFmtId="0" fontId="5" fillId="2" borderId="3" xfId="0" applyFont="1" applyFill="1" applyBorder="1" applyAlignment="1">
      <alignment vertical="top" wrapText="1"/>
    </xf>
    <xf numFmtId="0" fontId="80" fillId="0" borderId="3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0" fontId="5" fillId="0" borderId="6" xfId="0" applyFont="1" applyBorder="1" applyAlignment="1">
      <alignment horizontal="center" vertical="center" wrapText="1"/>
    </xf>
    <xf numFmtId="0" fontId="81" fillId="0" borderId="4" xfId="0" applyFont="1" applyBorder="1" applyAlignment="1">
      <alignment vertical="top" wrapText="1"/>
    </xf>
    <xf numFmtId="0" fontId="5" fillId="0" borderId="10" xfId="0" applyFont="1" applyBorder="1" applyAlignment="1">
      <alignment horizontal="center" vertical="center" wrapText="1"/>
    </xf>
    <xf numFmtId="0" fontId="5" fillId="2" borderId="10" xfId="0" applyFont="1" applyFill="1" applyBorder="1" applyAlignment="1">
      <alignment vertical="top" wrapText="1"/>
    </xf>
    <xf numFmtId="0" fontId="8" fillId="0" borderId="10" xfId="0" applyFont="1" applyBorder="1" applyAlignment="1">
      <alignment vertical="top"/>
    </xf>
    <xf numFmtId="0" fontId="82" fillId="2" borderId="10" xfId="0" applyFont="1" applyFill="1" applyBorder="1" applyAlignment="1">
      <alignment vertical="top"/>
    </xf>
    <xf numFmtId="0" fontId="83" fillId="2" borderId="4" xfId="0" applyFont="1" applyFill="1" applyBorder="1" applyAlignment="1">
      <alignment horizontal="left" vertical="top" wrapText="1"/>
    </xf>
    <xf numFmtId="0" fontId="2" fillId="0" borderId="4" xfId="0" applyFont="1" applyBorder="1" applyAlignment="1">
      <alignment wrapText="1"/>
    </xf>
    <xf numFmtId="0" fontId="48" fillId="2" borderId="4" xfId="0" applyFont="1" applyFill="1" applyBorder="1" applyAlignment="1">
      <alignment horizontal="left" vertical="top" wrapText="1"/>
    </xf>
    <xf numFmtId="0" fontId="37" fillId="0" borderId="4" xfId="0" applyFont="1" applyBorder="1" applyAlignment="1">
      <alignment horizontal="center" vertical="center"/>
    </xf>
    <xf numFmtId="0" fontId="85" fillId="9" borderId="4" xfId="0" applyFont="1" applyFill="1" applyBorder="1" applyAlignment="1">
      <alignment horizontal="left" wrapText="1"/>
    </xf>
    <xf numFmtId="0" fontId="8" fillId="2" borderId="0" xfId="0" applyFont="1" applyFill="1" applyAlignment="1">
      <alignment vertical="top" wrapText="1"/>
    </xf>
    <xf numFmtId="0" fontId="8" fillId="0" borderId="10" xfId="0" applyFont="1" applyBorder="1" applyAlignment="1">
      <alignment vertical="top" wrapText="1"/>
    </xf>
    <xf numFmtId="0" fontId="8" fillId="2" borderId="10" xfId="0" applyFont="1" applyFill="1" applyBorder="1" applyAlignment="1">
      <alignment vertical="top"/>
    </xf>
    <xf numFmtId="0" fontId="86" fillId="2" borderId="4" xfId="0" applyFont="1" applyFill="1" applyBorder="1" applyAlignment="1">
      <alignment vertical="top"/>
    </xf>
    <xf numFmtId="0" fontId="38" fillId="2" borderId="0" xfId="0" applyFont="1" applyFill="1" applyAlignment="1">
      <alignment horizontal="center" wrapText="1"/>
    </xf>
    <xf numFmtId="0" fontId="8" fillId="2" borderId="4" xfId="0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center" vertical="top" wrapText="1"/>
    </xf>
    <xf numFmtId="0" fontId="11" fillId="2" borderId="4" xfId="0" applyFont="1" applyFill="1" applyBorder="1" applyAlignment="1">
      <alignment horizontal="left" vertical="top" wrapText="1"/>
    </xf>
    <xf numFmtId="0" fontId="11" fillId="2" borderId="0" xfId="0" applyFont="1" applyFill="1" applyAlignment="1">
      <alignment horizontal="left" vertical="top" wrapText="1"/>
    </xf>
    <xf numFmtId="0" fontId="13" fillId="2" borderId="4" xfId="0" applyFont="1" applyFill="1" applyBorder="1" applyAlignment="1">
      <alignment horizontal="left" vertical="top" wrapText="1"/>
    </xf>
    <xf numFmtId="0" fontId="87" fillId="2" borderId="4" xfId="0" applyFont="1" applyFill="1" applyBorder="1" applyAlignment="1">
      <alignment horizontal="left" wrapText="1"/>
    </xf>
    <xf numFmtId="0" fontId="27" fillId="0" borderId="4" xfId="0" applyFont="1" applyBorder="1" applyAlignment="1">
      <alignment horizontal="left" vertical="top" wrapText="1"/>
    </xf>
    <xf numFmtId="0" fontId="37" fillId="0" borderId="4" xfId="0" applyFont="1" applyBorder="1" applyAlignment="1">
      <alignment horizontal="center" vertical="center"/>
    </xf>
    <xf numFmtId="0" fontId="88" fillId="0" borderId="4" xfId="0" applyFont="1" applyBorder="1" applyAlignment="1">
      <alignment horizontal="left" vertical="top" wrapText="1"/>
    </xf>
    <xf numFmtId="0" fontId="13" fillId="0" borderId="4" xfId="0" applyFont="1" applyBorder="1" applyAlignment="1">
      <alignment horizontal="left" vertical="top" wrapText="1"/>
    </xf>
    <xf numFmtId="0" fontId="89" fillId="0" borderId="0" xfId="0" applyFont="1" applyAlignment="1">
      <alignment vertical="top" wrapText="1"/>
    </xf>
    <xf numFmtId="0" fontId="0" fillId="9" borderId="4" xfId="0" applyFont="1" applyFill="1" applyBorder="1" applyAlignment="1">
      <alignment vertical="top" wrapText="1"/>
    </xf>
    <xf numFmtId="0" fontId="13" fillId="0" borderId="4" xfId="0" applyFont="1" applyBorder="1" applyAlignment="1">
      <alignment vertical="top"/>
    </xf>
    <xf numFmtId="0" fontId="13" fillId="2" borderId="4" xfId="0" applyFont="1" applyFill="1" applyBorder="1" applyAlignment="1">
      <alignment vertical="top"/>
    </xf>
    <xf numFmtId="0" fontId="90" fillId="2" borderId="4" xfId="0" applyFont="1" applyFill="1" applyBorder="1" applyAlignment="1">
      <alignment horizontal="left" vertical="top" wrapText="1"/>
    </xf>
    <xf numFmtId="0" fontId="13" fillId="0" borderId="4" xfId="0" applyFont="1" applyBorder="1" applyAlignment="1">
      <alignment horizontal="left" vertical="top"/>
    </xf>
    <xf numFmtId="0" fontId="91" fillId="2" borderId="4" xfId="0" applyFont="1" applyFill="1" applyBorder="1" applyAlignment="1">
      <alignment vertical="top" wrapText="1"/>
    </xf>
    <xf numFmtId="0" fontId="92" fillId="2" borderId="0" xfId="0" applyFont="1" applyFill="1" applyAlignment="1">
      <alignment vertical="top" wrapText="1"/>
    </xf>
    <xf numFmtId="0" fontId="93" fillId="2" borderId="4" xfId="0" applyFont="1" applyFill="1" applyBorder="1" applyAlignment="1">
      <alignment vertical="top" wrapText="1"/>
    </xf>
    <xf numFmtId="0" fontId="37" fillId="2" borderId="0" xfId="0" applyFont="1" applyFill="1" applyAlignment="1">
      <alignment horizontal="center" vertical="top"/>
    </xf>
    <xf numFmtId="0" fontId="15" fillId="2" borderId="0" xfId="0" applyFont="1" applyFill="1" applyAlignment="1">
      <alignment horizontal="center" vertical="top"/>
    </xf>
    <xf numFmtId="0" fontId="94" fillId="2" borderId="0" xfId="0" applyFont="1" applyFill="1" applyAlignment="1">
      <alignment vertical="top" wrapText="1"/>
    </xf>
    <xf numFmtId="0" fontId="13" fillId="2" borderId="0" xfId="0" applyFont="1" applyFill="1" applyAlignment="1">
      <alignment vertical="top"/>
    </xf>
    <xf numFmtId="0" fontId="95" fillId="0" borderId="0" xfId="0" applyFont="1" applyAlignment="1">
      <alignment vertical="top" wrapText="1"/>
    </xf>
    <xf numFmtId="0" fontId="96" fillId="0" borderId="4" xfId="0" applyFont="1" applyBorder="1" applyAlignment="1">
      <alignment vertical="top" wrapText="1"/>
    </xf>
    <xf numFmtId="0" fontId="97" fillId="0" borderId="4" xfId="0" applyFont="1" applyBorder="1" applyAlignment="1">
      <alignment vertical="top" wrapText="1"/>
    </xf>
    <xf numFmtId="0" fontId="4" fillId="2" borderId="0" xfId="0" applyFont="1" applyFill="1" applyAlignment="1">
      <alignment horizontal="center"/>
    </xf>
    <xf numFmtId="0" fontId="13" fillId="0" borderId="4" xfId="0" applyFont="1" applyBorder="1" applyAlignment="1">
      <alignment vertical="top" wrapText="1"/>
    </xf>
    <xf numFmtId="0" fontId="13" fillId="2" borderId="0" xfId="0" applyFont="1" applyFill="1" applyAlignment="1">
      <alignment horizontal="left" wrapText="1"/>
    </xf>
    <xf numFmtId="0" fontId="11" fillId="2" borderId="0" xfId="0" applyFont="1" applyFill="1" applyAlignment="1">
      <alignment vertical="top" wrapText="1"/>
    </xf>
    <xf numFmtId="0" fontId="84" fillId="2" borderId="0" xfId="0" applyFont="1" applyFill="1" applyAlignment="1">
      <alignment vertical="top" wrapText="1"/>
    </xf>
    <xf numFmtId="0" fontId="98" fillId="2" borderId="0" xfId="0" applyFont="1" applyFill="1" applyAlignment="1">
      <alignment vertical="top" wrapText="1"/>
    </xf>
    <xf numFmtId="0" fontId="99" fillId="2" borderId="0" xfId="0" applyFont="1" applyFill="1" applyAlignment="1">
      <alignment vertical="top"/>
    </xf>
    <xf numFmtId="0" fontId="100" fillId="2" borderId="0" xfId="0" applyFont="1" applyFill="1" applyAlignment="1">
      <alignment horizontal="center" vertical="top" wrapText="1"/>
    </xf>
    <xf numFmtId="0" fontId="101" fillId="2" borderId="0" xfId="0" applyFont="1" applyFill="1" applyAlignment="1">
      <alignment vertical="top" wrapText="1"/>
    </xf>
    <xf numFmtId="0" fontId="102" fillId="2" borderId="0" xfId="0" applyFont="1" applyFill="1" applyAlignment="1">
      <alignment vertical="top" wrapText="1"/>
    </xf>
    <xf numFmtId="0" fontId="48" fillId="2" borderId="0" xfId="0" applyFont="1" applyFill="1" applyAlignment="1">
      <alignment horizontal="left" wrapText="1"/>
    </xf>
    <xf numFmtId="0" fontId="103" fillId="0" borderId="4" xfId="0" applyFont="1" applyBorder="1" applyAlignment="1">
      <alignment horizontal="left" vertical="top" wrapText="1"/>
    </xf>
    <xf numFmtId="0" fontId="5" fillId="0" borderId="3" xfId="0" applyFont="1" applyBorder="1" applyAlignment="1">
      <alignment horizontal="center" vertical="center" wrapText="1"/>
    </xf>
    <xf numFmtId="0" fontId="104" fillId="0" borderId="0" xfId="0" applyFont="1" applyAlignment="1">
      <alignment vertical="top" wrapText="1"/>
    </xf>
    <xf numFmtId="0" fontId="8" fillId="0" borderId="3" xfId="0" applyFont="1" applyBorder="1" applyAlignment="1">
      <alignment horizontal="left" vertical="top" wrapText="1"/>
    </xf>
    <xf numFmtId="0" fontId="105" fillId="0" borderId="3" xfId="0" applyFont="1" applyBorder="1" applyAlignment="1">
      <alignment horizontal="left" vertical="top" wrapText="1"/>
    </xf>
    <xf numFmtId="0" fontId="5" fillId="0" borderId="3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4" xfId="0" applyFont="1" applyBorder="1" applyAlignment="1">
      <alignment vertical="top" wrapText="1"/>
    </xf>
    <xf numFmtId="0" fontId="5" fillId="0" borderId="6" xfId="0" applyFont="1" applyBorder="1" applyAlignment="1">
      <alignment horizontal="center" vertical="center"/>
    </xf>
    <xf numFmtId="0" fontId="5" fillId="0" borderId="4" xfId="0" applyFont="1" applyBorder="1" applyAlignment="1">
      <alignment vertical="top"/>
    </xf>
    <xf numFmtId="0" fontId="8" fillId="2" borderId="10" xfId="0" applyFont="1" applyFill="1" applyBorder="1" applyAlignment="1">
      <alignment vertical="top" wrapText="1"/>
    </xf>
    <xf numFmtId="0" fontId="8" fillId="2" borderId="0" xfId="0" applyFont="1" applyFill="1" applyAlignment="1">
      <alignment vertical="top" wrapText="1"/>
    </xf>
    <xf numFmtId="0" fontId="106" fillId="0" borderId="10" xfId="0" applyFont="1" applyBorder="1" applyAlignment="1">
      <alignment vertical="top" wrapText="1"/>
    </xf>
    <xf numFmtId="0" fontId="37" fillId="0" borderId="0" xfId="0" applyFont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/>
    </xf>
    <xf numFmtId="0" fontId="8" fillId="2" borderId="10" xfId="0" applyFont="1" applyFill="1" applyBorder="1" applyAlignment="1">
      <alignment horizontal="left" vertical="top" wrapText="1"/>
    </xf>
    <xf numFmtId="0" fontId="8" fillId="2" borderId="10" xfId="0" applyFont="1" applyFill="1" applyBorder="1" applyAlignment="1">
      <alignment horizontal="left" vertical="top"/>
    </xf>
    <xf numFmtId="0" fontId="5" fillId="0" borderId="6" xfId="0" applyFont="1" applyBorder="1" applyAlignment="1">
      <alignment horizontal="center" vertical="center" wrapText="1"/>
    </xf>
    <xf numFmtId="0" fontId="107" fillId="0" borderId="4" xfId="0" applyFont="1" applyBorder="1" applyAlignment="1">
      <alignment horizontal="left" vertical="top" wrapText="1"/>
    </xf>
    <xf numFmtId="0" fontId="8" fillId="2" borderId="10" xfId="0" applyFont="1" applyFill="1" applyBorder="1" applyAlignment="1">
      <alignment vertical="top" wrapText="1"/>
    </xf>
    <xf numFmtId="0" fontId="37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vertical="top" wrapText="1"/>
    </xf>
    <xf numFmtId="0" fontId="25" fillId="0" borderId="0" xfId="0" applyFont="1" applyAlignment="1">
      <alignment vertical="top" wrapText="1"/>
    </xf>
    <xf numFmtId="0" fontId="0" fillId="2" borderId="4" xfId="0" applyFont="1" applyFill="1" applyBorder="1" applyAlignment="1">
      <alignment vertical="top"/>
    </xf>
    <xf numFmtId="0" fontId="5" fillId="0" borderId="10" xfId="0" applyFont="1" applyBorder="1" applyAlignment="1">
      <alignment vertical="top"/>
    </xf>
    <xf numFmtId="0" fontId="8" fillId="0" borderId="4" xfId="0" applyFont="1" applyBorder="1" applyAlignment="1">
      <alignment vertical="top" wrapText="1"/>
    </xf>
    <xf numFmtId="0" fontId="109" fillId="0" borderId="10" xfId="0" applyFont="1" applyBorder="1" applyAlignment="1">
      <alignment vertical="top" wrapText="1"/>
    </xf>
    <xf numFmtId="0" fontId="8" fillId="0" borderId="10" xfId="0" applyFont="1" applyBorder="1" applyAlignment="1">
      <alignment horizontal="left" vertical="top" wrapText="1"/>
    </xf>
    <xf numFmtId="0" fontId="79" fillId="0" borderId="10" xfId="0" applyFont="1" applyBorder="1" applyAlignment="1">
      <alignment vertical="top"/>
    </xf>
    <xf numFmtId="0" fontId="8" fillId="0" borderId="10" xfId="0" applyFont="1" applyBorder="1" applyAlignment="1">
      <alignment vertical="top" wrapText="1"/>
    </xf>
    <xf numFmtId="0" fontId="110" fillId="0" borderId="4" xfId="0" applyFont="1" applyBorder="1" applyAlignment="1">
      <alignment vertical="top" wrapText="1"/>
    </xf>
    <xf numFmtId="0" fontId="8" fillId="2" borderId="4" xfId="0" applyFont="1" applyFill="1" applyBorder="1" applyAlignment="1">
      <alignment vertical="top"/>
    </xf>
    <xf numFmtId="0" fontId="111" fillId="2" borderId="10" xfId="0" applyFont="1" applyFill="1" applyBorder="1" applyAlignment="1">
      <alignment vertical="top" wrapText="1"/>
    </xf>
    <xf numFmtId="0" fontId="112" fillId="0" borderId="10" xfId="0" applyFont="1" applyBorder="1" applyAlignment="1">
      <alignment vertical="top"/>
    </xf>
    <xf numFmtId="0" fontId="5" fillId="2" borderId="4" xfId="0" applyFont="1" applyFill="1" applyBorder="1" applyAlignment="1">
      <alignment vertical="top"/>
    </xf>
    <xf numFmtId="0" fontId="79" fillId="0" borderId="10" xfId="0" applyFont="1" applyBorder="1" applyAlignment="1">
      <alignment vertical="top" wrapText="1"/>
    </xf>
    <xf numFmtId="0" fontId="113" fillId="2" borderId="4" xfId="0" applyFont="1" applyFill="1" applyBorder="1" applyAlignment="1">
      <alignment vertical="top" wrapText="1"/>
    </xf>
    <xf numFmtId="0" fontId="5" fillId="0" borderId="6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 wrapText="1"/>
    </xf>
    <xf numFmtId="0" fontId="114" fillId="2" borderId="4" xfId="0" applyFont="1" applyFill="1" applyBorder="1" applyAlignment="1">
      <alignment vertical="top" wrapText="1"/>
    </xf>
    <xf numFmtId="0" fontId="8" fillId="2" borderId="5" xfId="0" applyFont="1" applyFill="1" applyBorder="1" applyAlignment="1">
      <alignment vertical="top" wrapText="1"/>
    </xf>
    <xf numFmtId="0" fontId="8" fillId="2" borderId="10" xfId="0" applyFont="1" applyFill="1" applyBorder="1" applyAlignment="1">
      <alignment horizontal="left" vertical="top" wrapText="1"/>
    </xf>
    <xf numFmtId="0" fontId="79" fillId="2" borderId="10" xfId="0" applyFont="1" applyFill="1" applyBorder="1" applyAlignment="1">
      <alignment vertical="top" wrapText="1"/>
    </xf>
    <xf numFmtId="0" fontId="5" fillId="0" borderId="6" xfId="0" applyFont="1" applyBorder="1" applyAlignment="1">
      <alignment horizontal="center" vertical="center"/>
    </xf>
    <xf numFmtId="0" fontId="79" fillId="2" borderId="4" xfId="0" applyFont="1" applyFill="1" applyBorder="1" applyAlignment="1">
      <alignment vertical="top" wrapText="1"/>
    </xf>
    <xf numFmtId="0" fontId="116" fillId="9" borderId="6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center"/>
    </xf>
    <xf numFmtId="0" fontId="79" fillId="0" borderId="4" xfId="0" applyFont="1" applyBorder="1" applyAlignment="1">
      <alignment vertical="top" wrapText="1"/>
    </xf>
    <xf numFmtId="0" fontId="37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vertical="top" wrapText="1"/>
    </xf>
    <xf numFmtId="0" fontId="0" fillId="9" borderId="6" xfId="0" applyFont="1" applyFill="1" applyBorder="1" applyAlignment="1">
      <alignment horizontal="left" vertical="top"/>
    </xf>
    <xf numFmtId="0" fontId="13" fillId="9" borderId="0" xfId="0" applyFont="1" applyFill="1" applyAlignment="1">
      <alignment horizontal="left" vertical="top"/>
    </xf>
    <xf numFmtId="0" fontId="19" fillId="2" borderId="0" xfId="0" applyFont="1" applyFill="1" applyAlignment="1">
      <alignment wrapText="1"/>
    </xf>
    <xf numFmtId="0" fontId="0" fillId="2" borderId="0" xfId="0" applyFont="1" applyFill="1" applyAlignment="1">
      <alignment horizontal="left" vertical="top"/>
    </xf>
    <xf numFmtId="0" fontId="117" fillId="2" borderId="4" xfId="0" applyFont="1" applyFill="1" applyBorder="1" applyAlignment="1">
      <alignment vertical="top" wrapText="1"/>
    </xf>
    <xf numFmtId="0" fontId="5" fillId="2" borderId="10" xfId="0" applyFont="1" applyFill="1" applyBorder="1" applyAlignment="1">
      <alignment vertical="top"/>
    </xf>
    <xf numFmtId="0" fontId="118" fillId="0" borderId="4" xfId="0" applyFont="1" applyBorder="1" applyAlignment="1">
      <alignment vertical="top"/>
    </xf>
    <xf numFmtId="0" fontId="5" fillId="0" borderId="10" xfId="0" applyFont="1" applyBorder="1" applyAlignment="1">
      <alignment horizontal="center" vertical="center" wrapText="1"/>
    </xf>
    <xf numFmtId="0" fontId="38" fillId="9" borderId="4" xfId="0" applyFont="1" applyFill="1" applyBorder="1" applyAlignment="1">
      <alignment horizontal="center" vertical="center"/>
    </xf>
    <xf numFmtId="0" fontId="0" fillId="9" borderId="10" xfId="0" applyFont="1" applyFill="1" applyBorder="1" applyAlignment="1">
      <alignment horizontal="left" vertical="top" wrapText="1"/>
    </xf>
    <xf numFmtId="0" fontId="0" fillId="9" borderId="4" xfId="0" applyFont="1" applyFill="1" applyBorder="1" applyAlignment="1">
      <alignment horizontal="left" vertical="top"/>
    </xf>
    <xf numFmtId="0" fontId="0" fillId="9" borderId="10" xfId="0" applyFont="1" applyFill="1" applyBorder="1" applyAlignment="1">
      <alignment horizontal="left" vertical="top"/>
    </xf>
    <xf numFmtId="0" fontId="119" fillId="0" borderId="10" xfId="0" applyFont="1" applyBorder="1" applyAlignment="1">
      <alignment horizontal="left" vertical="top" wrapText="1"/>
    </xf>
    <xf numFmtId="0" fontId="13" fillId="9" borderId="0" xfId="0" applyFont="1" applyFill="1" applyAlignment="1">
      <alignment horizontal="left" vertical="top" wrapText="1"/>
    </xf>
    <xf numFmtId="0" fontId="0" fillId="9" borderId="6" xfId="0" applyFont="1" applyFill="1" applyBorder="1" applyAlignment="1">
      <alignment horizontal="left"/>
    </xf>
    <xf numFmtId="0" fontId="120" fillId="9" borderId="10" xfId="0" applyFont="1" applyFill="1" applyBorder="1" applyAlignment="1">
      <alignment horizontal="left" vertical="top"/>
    </xf>
    <xf numFmtId="0" fontId="0" fillId="2" borderId="10" xfId="0" applyFont="1" applyFill="1" applyBorder="1" applyAlignment="1">
      <alignment horizontal="left" vertical="top"/>
    </xf>
    <xf numFmtId="0" fontId="121" fillId="9" borderId="10" xfId="0" applyFont="1" applyFill="1" applyBorder="1" applyAlignment="1">
      <alignment horizontal="left" vertical="top"/>
    </xf>
    <xf numFmtId="0" fontId="50" fillId="2" borderId="10" xfId="0" applyFont="1" applyFill="1" applyBorder="1" applyAlignment="1">
      <alignment horizontal="left" vertical="top"/>
    </xf>
    <xf numFmtId="0" fontId="8" fillId="2" borderId="0" xfId="0" applyFont="1" applyFill="1" applyAlignment="1">
      <alignment horizontal="left" vertical="top" wrapText="1"/>
    </xf>
    <xf numFmtId="0" fontId="13" fillId="0" borderId="4" xfId="0" applyFont="1" applyBorder="1" applyAlignment="1">
      <alignment vertical="top" wrapText="1"/>
    </xf>
    <xf numFmtId="0" fontId="8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top" wrapText="1"/>
    </xf>
    <xf numFmtId="0" fontId="122" fillId="2" borderId="4" xfId="0" applyFont="1" applyFill="1" applyBorder="1" applyAlignment="1">
      <alignment vertical="top" wrapText="1"/>
    </xf>
    <xf numFmtId="0" fontId="11" fillId="2" borderId="10" xfId="0" applyFont="1" applyFill="1" applyBorder="1" applyAlignment="1">
      <alignment vertical="top" wrapText="1"/>
    </xf>
    <xf numFmtId="0" fontId="123" fillId="2" borderId="10" xfId="0" applyFont="1" applyFill="1" applyBorder="1" applyAlignment="1">
      <alignment vertical="top" wrapText="1"/>
    </xf>
    <xf numFmtId="0" fontId="11" fillId="2" borderId="10" xfId="0" applyFont="1" applyFill="1" applyBorder="1" applyAlignment="1">
      <alignment horizontal="left" vertical="top" wrapText="1"/>
    </xf>
    <xf numFmtId="0" fontId="124" fillId="2" borderId="4" xfId="0" applyFont="1" applyFill="1" applyBorder="1" applyAlignment="1">
      <alignment horizontal="left" vertical="top" wrapText="1"/>
    </xf>
    <xf numFmtId="0" fontId="11" fillId="0" borderId="10" xfId="0" applyFont="1" applyBorder="1" applyAlignment="1">
      <alignment vertical="top" wrapText="1"/>
    </xf>
    <xf numFmtId="0" fontId="0" fillId="2" borderId="4" xfId="0" applyFont="1" applyFill="1" applyBorder="1" applyAlignment="1">
      <alignment horizontal="left" vertical="top" wrapText="1"/>
    </xf>
    <xf numFmtId="0" fontId="5" fillId="2" borderId="0" xfId="0" applyFont="1" applyFill="1" applyAlignment="1">
      <alignment horizontal="center" vertical="top"/>
    </xf>
    <xf numFmtId="0" fontId="125" fillId="2" borderId="10" xfId="0" applyFont="1" applyFill="1" applyBorder="1" applyAlignment="1">
      <alignment vertical="top" wrapText="1"/>
    </xf>
    <xf numFmtId="0" fontId="126" fillId="2" borderId="10" xfId="0" applyFont="1" applyFill="1" applyBorder="1" applyAlignment="1">
      <alignment vertical="top" wrapText="1"/>
    </xf>
    <xf numFmtId="0" fontId="11" fillId="0" borderId="10" xfId="0" applyFont="1" applyBorder="1" applyAlignment="1">
      <alignment vertical="top" wrapText="1"/>
    </xf>
    <xf numFmtId="0" fontId="0" fillId="2" borderId="4" xfId="0" applyFont="1" applyFill="1" applyBorder="1" applyAlignment="1">
      <alignment vertical="top" wrapText="1"/>
    </xf>
    <xf numFmtId="0" fontId="5" fillId="0" borderId="10" xfId="0" applyFont="1" applyBorder="1" applyAlignment="1">
      <alignment horizontal="center" vertical="center"/>
    </xf>
    <xf numFmtId="0" fontId="8" fillId="2" borderId="10" xfId="0" applyFont="1" applyFill="1" applyBorder="1" applyAlignment="1">
      <alignment vertical="top" wrapText="1"/>
    </xf>
    <xf numFmtId="0" fontId="7" fillId="2" borderId="6" xfId="0" applyFont="1" applyFill="1" applyBorder="1" applyAlignment="1">
      <alignment vertical="top" wrapText="1"/>
    </xf>
    <xf numFmtId="0" fontId="8" fillId="0" borderId="6" xfId="0" applyFont="1" applyBorder="1" applyAlignment="1">
      <alignment vertical="top" wrapText="1"/>
    </xf>
    <xf numFmtId="0" fontId="8" fillId="0" borderId="6" xfId="0" applyFont="1" applyBorder="1" applyAlignment="1">
      <alignment vertical="top" wrapText="1"/>
    </xf>
    <xf numFmtId="0" fontId="38" fillId="9" borderId="6" xfId="0" applyFont="1" applyFill="1" applyBorder="1" applyAlignment="1">
      <alignment horizontal="center" vertical="center"/>
    </xf>
    <xf numFmtId="0" fontId="38" fillId="9" borderId="10" xfId="0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vertical="top" wrapText="1"/>
    </xf>
    <xf numFmtId="0" fontId="13" fillId="9" borderId="0" xfId="0" applyFont="1" applyFill="1" applyAlignment="1">
      <alignment wrapText="1"/>
    </xf>
    <xf numFmtId="0" fontId="127" fillId="0" borderId="4" xfId="0" applyFont="1" applyBorder="1" applyAlignment="1">
      <alignment horizontal="left" vertical="top"/>
    </xf>
    <xf numFmtId="0" fontId="1" fillId="9" borderId="0" xfId="0" applyFont="1" applyFill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4" fillId="9" borderId="0" xfId="0" applyFont="1" applyFill="1" applyAlignment="1">
      <alignment horizontal="center" wrapText="1"/>
    </xf>
    <xf numFmtId="0" fontId="5" fillId="9" borderId="0" xfId="0" applyFont="1" applyFill="1" applyAlignment="1">
      <alignment horizontal="center" vertical="center" wrapText="1"/>
    </xf>
    <xf numFmtId="0" fontId="8" fillId="9" borderId="0" xfId="0" applyFont="1" applyFill="1" applyAlignment="1">
      <alignment horizontal="left" vertical="top" wrapText="1"/>
    </xf>
    <xf numFmtId="0" fontId="11" fillId="9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vertical="top" wrapText="1"/>
    </xf>
    <xf numFmtId="0" fontId="8" fillId="9" borderId="4" xfId="0" applyFont="1" applyFill="1" applyBorder="1" applyAlignment="1">
      <alignment horizontal="left" vertical="top" wrapText="1"/>
    </xf>
    <xf numFmtId="0" fontId="3" fillId="9" borderId="0" xfId="0" applyFont="1" applyFill="1" applyAlignment="1">
      <alignment horizontal="center" vertical="top" wrapText="1"/>
    </xf>
    <xf numFmtId="0" fontId="3" fillId="2" borderId="0" xfId="0" applyFont="1" applyFill="1" applyAlignment="1">
      <alignment horizontal="center" vertical="top" wrapText="1"/>
    </xf>
    <xf numFmtId="0" fontId="8" fillId="9" borderId="0" xfId="0" applyFont="1" applyFill="1" applyAlignment="1">
      <alignment vertical="top" wrapText="1"/>
    </xf>
    <xf numFmtId="0" fontId="13" fillId="9" borderId="0" xfId="0" applyFont="1" applyFill="1" applyAlignment="1">
      <alignment vertical="top" wrapText="1"/>
    </xf>
    <xf numFmtId="0" fontId="37" fillId="2" borderId="4" xfId="0" applyFont="1" applyFill="1" applyBorder="1" applyAlignment="1">
      <alignment vertical="top" wrapText="1"/>
    </xf>
    <xf numFmtId="0" fontId="128" fillId="0" borderId="4" xfId="0" applyFont="1" applyBorder="1" applyAlignment="1">
      <alignment horizontal="left" vertical="top" wrapText="1"/>
    </xf>
    <xf numFmtId="0" fontId="13" fillId="2" borderId="0" xfId="0" applyFont="1" applyFill="1" applyAlignment="1">
      <alignment vertical="top" wrapText="1"/>
    </xf>
    <xf numFmtId="0" fontId="4" fillId="9" borderId="0" xfId="0" applyFont="1" applyFill="1" applyAlignment="1">
      <alignment horizontal="center" vertical="top" wrapText="1"/>
    </xf>
    <xf numFmtId="0" fontId="8" fillId="9" borderId="6" xfId="0" applyFont="1" applyFill="1" applyBorder="1" applyAlignment="1">
      <alignment vertical="top" wrapText="1"/>
    </xf>
    <xf numFmtId="0" fontId="11" fillId="9" borderId="0" xfId="0" applyFont="1" applyFill="1" applyAlignment="1">
      <alignment vertical="top" wrapText="1"/>
    </xf>
    <xf numFmtId="0" fontId="26" fillId="0" borderId="10" xfId="0" applyFont="1" applyBorder="1" applyAlignment="1">
      <alignment vertical="top" wrapText="1"/>
    </xf>
    <xf numFmtId="0" fontId="0" fillId="0" borderId="4" xfId="0" applyFont="1" applyBorder="1" applyAlignment="1">
      <alignment horizontal="left" vertical="top"/>
    </xf>
    <xf numFmtId="0" fontId="13" fillId="2" borderId="0" xfId="0" applyFont="1" applyFill="1" applyAlignment="1">
      <alignment wrapText="1"/>
    </xf>
    <xf numFmtId="0" fontId="0" fillId="2" borderId="4" xfId="0" applyFont="1" applyFill="1" applyBorder="1" applyAlignment="1">
      <alignment horizontal="left" vertical="top"/>
    </xf>
    <xf numFmtId="0" fontId="11" fillId="9" borderId="0" xfId="0" applyFont="1" applyFill="1" applyAlignment="1">
      <alignment vertical="top" wrapText="1"/>
    </xf>
    <xf numFmtId="0" fontId="129" fillId="2" borderId="4" xfId="0" applyFont="1" applyFill="1" applyBorder="1" applyAlignment="1">
      <alignment horizontal="left" vertical="top" wrapText="1"/>
    </xf>
    <xf numFmtId="0" fontId="11" fillId="2" borderId="0" xfId="0" applyFont="1" applyFill="1" applyAlignment="1">
      <alignment vertical="top" wrapText="1"/>
    </xf>
    <xf numFmtId="0" fontId="27" fillId="9" borderId="4" xfId="0" applyFont="1" applyFill="1" applyBorder="1" applyAlignment="1">
      <alignment vertical="top" wrapText="1"/>
    </xf>
    <xf numFmtId="0" fontId="13" fillId="9" borderId="0" xfId="0" applyFont="1" applyFill="1" applyAlignment="1">
      <alignment vertical="top" wrapText="1"/>
    </xf>
    <xf numFmtId="0" fontId="13" fillId="2" borderId="0" xfId="0" applyFont="1" applyFill="1" applyAlignment="1">
      <alignment vertical="top" wrapText="1"/>
    </xf>
    <xf numFmtId="0" fontId="13" fillId="0" borderId="4" xfId="0" applyFont="1" applyBorder="1" applyAlignment="1">
      <alignment vertical="top" wrapText="1"/>
    </xf>
    <xf numFmtId="0" fontId="13" fillId="9" borderId="0" xfId="0" applyFont="1" applyFill="1" applyAlignment="1">
      <alignment vertical="top"/>
    </xf>
    <xf numFmtId="0" fontId="130" fillId="0" borderId="4" xfId="0" applyFont="1" applyBorder="1" applyAlignment="1">
      <alignment vertical="top" wrapText="1"/>
    </xf>
    <xf numFmtId="0" fontId="13" fillId="2" borderId="0" xfId="0" applyFont="1" applyFill="1" applyAlignment="1">
      <alignment vertical="top"/>
    </xf>
    <xf numFmtId="0" fontId="13" fillId="0" borderId="4" xfId="0" applyFont="1" applyBorder="1" applyAlignment="1">
      <alignment vertical="top" wrapText="1"/>
    </xf>
    <xf numFmtId="0" fontId="13" fillId="0" borderId="4" xfId="0" applyFont="1" applyBorder="1" applyAlignment="1">
      <alignment vertical="top"/>
    </xf>
    <xf numFmtId="0" fontId="4" fillId="9" borderId="0" xfId="0" applyFont="1" applyFill="1" applyAlignment="1">
      <alignment horizontal="center" wrapText="1"/>
    </xf>
    <xf numFmtId="0" fontId="131" fillId="0" borderId="4" xfId="0" applyFont="1" applyBorder="1" applyAlignment="1">
      <alignment vertical="top" wrapText="1"/>
    </xf>
    <xf numFmtId="0" fontId="4" fillId="2" borderId="0" xfId="0" applyFont="1" applyFill="1" applyAlignment="1">
      <alignment horizontal="center" wrapText="1"/>
    </xf>
    <xf numFmtId="0" fontId="12" fillId="0" borderId="4" xfId="0" applyFont="1" applyBorder="1" applyAlignment="1">
      <alignment horizontal="center" vertical="top" wrapText="1"/>
    </xf>
    <xf numFmtId="0" fontId="37" fillId="0" borderId="10" xfId="0" applyFont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top" wrapText="1"/>
    </xf>
    <xf numFmtId="0" fontId="26" fillId="0" borderId="4" xfId="0" applyFont="1" applyBorder="1" applyAlignment="1">
      <alignment horizontal="left" vertical="top" wrapText="1"/>
    </xf>
    <xf numFmtId="0" fontId="58" fillId="0" borderId="4" xfId="0" applyFont="1" applyBorder="1" applyAlignment="1">
      <alignment horizontal="left" vertical="top" wrapText="1"/>
    </xf>
    <xf numFmtId="0" fontId="132" fillId="0" borderId="4" xfId="0" applyFont="1" applyBorder="1" applyAlignment="1">
      <alignment horizontal="left" vertical="top" wrapText="1"/>
    </xf>
    <xf numFmtId="0" fontId="13" fillId="2" borderId="4" xfId="0" applyFont="1" applyFill="1" applyBorder="1" applyAlignment="1">
      <alignment wrapText="1"/>
    </xf>
    <xf numFmtId="0" fontId="12" fillId="0" borderId="4" xfId="0" applyFont="1" applyBorder="1" applyAlignment="1">
      <alignment horizontal="left" vertical="top" wrapText="1"/>
    </xf>
    <xf numFmtId="0" fontId="133" fillId="0" borderId="10" xfId="0" applyFont="1" applyBorder="1" applyAlignment="1">
      <alignment vertical="top" wrapText="1"/>
    </xf>
    <xf numFmtId="0" fontId="11" fillId="9" borderId="0" xfId="0" applyFont="1" applyFill="1" applyAlignment="1">
      <alignment horizontal="left" vertical="top" wrapText="1"/>
    </xf>
    <xf numFmtId="0" fontId="12" fillId="9" borderId="4" xfId="0" applyFont="1" applyFill="1" applyBorder="1" applyAlignment="1">
      <alignment horizontal="left" vertical="top" wrapText="1"/>
    </xf>
    <xf numFmtId="0" fontId="38" fillId="9" borderId="4" xfId="0" applyFont="1" applyFill="1" applyBorder="1" applyAlignment="1">
      <alignment horizontal="left" vertical="top" wrapText="1"/>
    </xf>
    <xf numFmtId="0" fontId="58" fillId="0" borderId="4" xfId="0" applyFont="1" applyBorder="1" applyAlignment="1">
      <alignment horizontal="left" vertical="top" wrapText="1"/>
    </xf>
    <xf numFmtId="0" fontId="37" fillId="0" borderId="4" xfId="0" applyFont="1" applyBorder="1" applyAlignment="1">
      <alignment vertical="top" wrapText="1"/>
    </xf>
    <xf numFmtId="0" fontId="134" fillId="9" borderId="4" xfId="0" applyFont="1" applyFill="1" applyBorder="1" applyAlignment="1">
      <alignment horizontal="left" vertical="top" wrapText="1"/>
    </xf>
    <xf numFmtId="0" fontId="135" fillId="0" borderId="4" xfId="0" applyFont="1" applyBorder="1" applyAlignment="1">
      <alignment vertical="top" wrapText="1"/>
    </xf>
    <xf numFmtId="0" fontId="8" fillId="0" borderId="4" xfId="0" applyFont="1" applyBorder="1" applyAlignment="1">
      <alignment wrapText="1"/>
    </xf>
    <xf numFmtId="0" fontId="25" fillId="2" borderId="3" xfId="0" applyFont="1" applyFill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4" fillId="2" borderId="0" xfId="0" applyFont="1" applyFill="1" applyAlignment="1">
      <alignment horizontal="center" vertical="top"/>
    </xf>
    <xf numFmtId="0" fontId="37" fillId="0" borderId="4" xfId="0" applyFont="1" applyBorder="1" applyAlignment="1">
      <alignment horizontal="center"/>
    </xf>
    <xf numFmtId="0" fontId="37" fillId="2" borderId="4" xfId="0" applyFont="1" applyFill="1" applyBorder="1" applyAlignment="1">
      <alignment vertical="top" wrapText="1"/>
    </xf>
    <xf numFmtId="0" fontId="136" fillId="0" borderId="4" xfId="0" applyFont="1" applyBorder="1" applyAlignment="1">
      <alignment vertical="top" wrapText="1"/>
    </xf>
    <xf numFmtId="0" fontId="12" fillId="0" borderId="6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37" fillId="0" borderId="10" xfId="0" applyFont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13" fillId="2" borderId="4" xfId="0" applyFont="1" applyFill="1" applyBorder="1" applyAlignment="1">
      <alignment vertical="top"/>
    </xf>
    <xf numFmtId="0" fontId="79" fillId="2" borderId="4" xfId="0" applyFont="1" applyFill="1" applyBorder="1" applyAlignment="1">
      <alignment vertical="top" wrapText="1"/>
    </xf>
    <xf numFmtId="0" fontId="12" fillId="0" borderId="10" xfId="0" applyFont="1" applyBorder="1" applyAlignment="1">
      <alignment horizontal="left" vertical="top" wrapText="1"/>
    </xf>
    <xf numFmtId="0" fontId="11" fillId="0" borderId="10" xfId="0" applyFont="1" applyBorder="1" applyAlignment="1">
      <alignment horizontal="left" vertical="top" wrapText="1"/>
    </xf>
    <xf numFmtId="0" fontId="0" fillId="0" borderId="10" xfId="0" applyFont="1" applyBorder="1" applyAlignment="1">
      <alignment vertical="top" wrapText="1"/>
    </xf>
    <xf numFmtId="0" fontId="37" fillId="2" borderId="4" xfId="0" applyFont="1" applyFill="1" applyBorder="1" applyAlignment="1">
      <alignment vertical="top"/>
    </xf>
    <xf numFmtId="0" fontId="11" fillId="9" borderId="10" xfId="0" applyFont="1" applyFill="1" applyBorder="1" applyAlignment="1">
      <alignment vertical="top" wrapText="1"/>
    </xf>
    <xf numFmtId="0" fontId="139" fillId="2" borderId="0" xfId="0" applyFont="1" applyFill="1" applyAlignment="1">
      <alignment vertical="top" wrapText="1"/>
    </xf>
    <xf numFmtId="0" fontId="12" fillId="9" borderId="6" xfId="0" applyFont="1" applyFill="1" applyBorder="1" applyAlignment="1">
      <alignment horizontal="center" vertical="center" wrapText="1"/>
    </xf>
    <xf numFmtId="0" fontId="12" fillId="9" borderId="10" xfId="0" applyFont="1" applyFill="1" applyBorder="1" applyAlignment="1">
      <alignment horizontal="center" vertical="center" wrapText="1"/>
    </xf>
    <xf numFmtId="0" fontId="26" fillId="9" borderId="10" xfId="0" applyFont="1" applyFill="1" applyBorder="1" applyAlignment="1">
      <alignment vertical="top" wrapText="1"/>
    </xf>
    <xf numFmtId="0" fontId="19" fillId="9" borderId="4" xfId="0" applyFont="1" applyFill="1" applyBorder="1" applyAlignment="1">
      <alignment vertical="top" wrapText="1"/>
    </xf>
    <xf numFmtId="0" fontId="140" fillId="0" borderId="4" xfId="0" applyFont="1" applyBorder="1" applyAlignment="1">
      <alignment horizontal="left" vertical="top"/>
    </xf>
    <xf numFmtId="0" fontId="138" fillId="2" borderId="0" xfId="0" applyFont="1" applyFill="1" applyAlignment="1">
      <alignment horizontal="center" vertical="top"/>
    </xf>
    <xf numFmtId="0" fontId="141" fillId="9" borderId="10" xfId="0" applyFont="1" applyFill="1" applyBorder="1" applyAlignment="1">
      <alignment vertical="top" wrapText="1"/>
    </xf>
    <xf numFmtId="0" fontId="142" fillId="2" borderId="0" xfId="0" applyFont="1" applyFill="1" applyAlignment="1">
      <alignment horizontal="left" vertical="top"/>
    </xf>
    <xf numFmtId="0" fontId="11" fillId="9" borderId="0" xfId="0" applyFont="1" applyFill="1" applyAlignment="1">
      <alignment horizontal="left" vertical="top" wrapText="1"/>
    </xf>
    <xf numFmtId="0" fontId="19" fillId="2" borderId="0" xfId="0" applyFont="1" applyFill="1" applyAlignment="1">
      <alignment vertical="top"/>
    </xf>
    <xf numFmtId="0" fontId="19" fillId="9" borderId="0" xfId="0" applyFont="1" applyFill="1" applyAlignment="1">
      <alignment vertical="top" wrapText="1"/>
    </xf>
    <xf numFmtId="0" fontId="12" fillId="0" borderId="4" xfId="0" applyFont="1" applyBorder="1" applyAlignment="1">
      <alignment horizontal="center" vertical="center" wrapText="1"/>
    </xf>
    <xf numFmtId="0" fontId="58" fillId="0" borderId="10" xfId="0" applyFont="1" applyBorder="1" applyAlignment="1">
      <alignment vertical="top" wrapText="1"/>
    </xf>
    <xf numFmtId="0" fontId="13" fillId="0" borderId="0" xfId="0" applyFont="1" applyAlignment="1">
      <alignment vertical="top"/>
    </xf>
    <xf numFmtId="0" fontId="13" fillId="0" borderId="4" xfId="0" applyFont="1" applyBorder="1" applyAlignment="1">
      <alignment vertical="top" wrapText="1"/>
    </xf>
    <xf numFmtId="0" fontId="8" fillId="9" borderId="0" xfId="0" applyFont="1" applyFill="1" applyAlignment="1">
      <alignment wrapText="1"/>
    </xf>
    <xf numFmtId="0" fontId="38" fillId="0" borderId="10" xfId="0" applyFont="1" applyBorder="1" applyAlignment="1">
      <alignment horizontal="center" vertical="center" wrapText="1"/>
    </xf>
    <xf numFmtId="0" fontId="26" fillId="9" borderId="4" xfId="0" applyFont="1" applyFill="1" applyBorder="1" applyAlignment="1">
      <alignment vertical="top" wrapText="1"/>
    </xf>
    <xf numFmtId="0" fontId="38" fillId="0" borderId="4" xfId="0" applyFont="1" applyBorder="1" applyAlignment="1">
      <alignment horizontal="center" vertical="center" wrapText="1"/>
    </xf>
    <xf numFmtId="0" fontId="12" fillId="2" borderId="10" xfId="0" applyFont="1" applyFill="1" applyBorder="1" applyAlignment="1">
      <alignment vertical="top" wrapText="1"/>
    </xf>
    <xf numFmtId="0" fontId="143" fillId="0" borderId="10" xfId="0" applyFont="1" applyBorder="1" applyAlignment="1">
      <alignment vertical="top" wrapText="1"/>
    </xf>
    <xf numFmtId="0" fontId="11" fillId="2" borderId="10" xfId="0" applyFont="1" applyFill="1" applyBorder="1" applyAlignment="1">
      <alignment vertical="top" wrapText="1"/>
    </xf>
    <xf numFmtId="0" fontId="144" fillId="9" borderId="4" xfId="0" applyFont="1" applyFill="1" applyBorder="1" applyAlignment="1">
      <alignment vertical="top" wrapText="1"/>
    </xf>
    <xf numFmtId="0" fontId="12" fillId="0" borderId="6" xfId="0" applyFont="1" applyBorder="1" applyAlignment="1">
      <alignment horizontal="center" vertical="center" wrapText="1"/>
    </xf>
    <xf numFmtId="0" fontId="122" fillId="0" borderId="10" xfId="0" applyFont="1" applyBorder="1" applyAlignment="1">
      <alignment vertical="top" wrapText="1"/>
    </xf>
    <xf numFmtId="0" fontId="5" fillId="0" borderId="4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center"/>
    </xf>
    <xf numFmtId="0" fontId="12" fillId="2" borderId="0" xfId="0" applyFont="1" applyFill="1" applyAlignment="1">
      <alignment horizontal="center" vertical="center" wrapText="1"/>
    </xf>
    <xf numFmtId="0" fontId="12" fillId="0" borderId="4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1" fillId="9" borderId="6" xfId="0" applyFont="1" applyFill="1" applyBorder="1" applyAlignment="1">
      <alignment vertical="top" wrapText="1"/>
    </xf>
    <xf numFmtId="0" fontId="0" fillId="9" borderId="0" xfId="0" applyFont="1" applyFill="1" applyAlignment="1">
      <alignment vertical="top" wrapText="1"/>
    </xf>
    <xf numFmtId="0" fontId="5" fillId="2" borderId="10" xfId="0" applyFont="1" applyFill="1" applyBorder="1" applyAlignment="1">
      <alignment horizontal="left" vertical="top" wrapText="1"/>
    </xf>
    <xf numFmtId="0" fontId="12" fillId="0" borderId="10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26" fillId="2" borderId="10" xfId="0" applyFont="1" applyFill="1" applyBorder="1" applyAlignment="1">
      <alignment vertical="top" wrapText="1"/>
    </xf>
    <xf numFmtId="0" fontId="145" fillId="0" borderId="10" xfId="0" applyFont="1" applyBorder="1" applyAlignment="1">
      <alignment vertical="top" wrapText="1"/>
    </xf>
    <xf numFmtId="0" fontId="146" fillId="0" borderId="4" xfId="0" applyFont="1" applyBorder="1" applyAlignment="1">
      <alignment vertical="top"/>
    </xf>
    <xf numFmtId="0" fontId="11" fillId="2" borderId="0" xfId="0" applyFont="1" applyFill="1" applyAlignment="1">
      <alignment horizontal="left" vertical="top" wrapText="1"/>
    </xf>
    <xf numFmtId="0" fontId="147" fillId="0" borderId="4" xfId="0" applyFont="1" applyBorder="1" applyAlignment="1">
      <alignment vertical="top" wrapText="1"/>
    </xf>
    <xf numFmtId="0" fontId="29" fillId="2" borderId="0" xfId="0" applyFont="1" applyFill="1" applyAlignment="1">
      <alignment vertical="top" wrapText="1"/>
    </xf>
    <xf numFmtId="0" fontId="12" fillId="2" borderId="0" xfId="0" applyFont="1" applyFill="1" applyAlignment="1">
      <alignment horizontal="center" wrapText="1"/>
    </xf>
    <xf numFmtId="0" fontId="58" fillId="2" borderId="4" xfId="0" applyFont="1" applyFill="1" applyBorder="1" applyAlignment="1">
      <alignment horizontal="left" vertical="top" wrapText="1"/>
    </xf>
    <xf numFmtId="0" fontId="12" fillId="9" borderId="4" xfId="0" applyFont="1" applyFill="1" applyBorder="1" applyAlignment="1">
      <alignment vertical="top" wrapText="1"/>
    </xf>
    <xf numFmtId="0" fontId="138" fillId="2" borderId="0" xfId="0" applyFont="1" applyFill="1" applyAlignment="1">
      <alignment horizontal="center" vertical="top" wrapText="1"/>
    </xf>
    <xf numFmtId="0" fontId="148" fillId="0" borderId="4" xfId="0" applyFont="1" applyBorder="1" applyAlignment="1">
      <alignment wrapText="1"/>
    </xf>
    <xf numFmtId="0" fontId="26" fillId="9" borderId="4" xfId="0" applyFont="1" applyFill="1" applyBorder="1" applyAlignment="1">
      <alignment horizontal="left" vertical="top" wrapText="1"/>
    </xf>
    <xf numFmtId="0" fontId="12" fillId="2" borderId="10" xfId="0" applyFont="1" applyFill="1" applyBorder="1" applyAlignment="1">
      <alignment horizontal="left" vertical="top" wrapText="1"/>
    </xf>
    <xf numFmtId="0" fontId="12" fillId="0" borderId="3" xfId="0" applyFont="1" applyBorder="1" applyAlignment="1">
      <alignment horizontal="center" vertical="center" wrapText="1"/>
    </xf>
    <xf numFmtId="0" fontId="149" fillId="2" borderId="4" xfId="0" applyFont="1" applyFill="1" applyBorder="1" applyAlignment="1">
      <alignment vertical="top" wrapText="1"/>
    </xf>
    <xf numFmtId="0" fontId="38" fillId="9" borderId="6" xfId="0" applyFont="1" applyFill="1" applyBorder="1" applyAlignment="1">
      <alignment horizontal="center" wrapText="1"/>
    </xf>
    <xf numFmtId="0" fontId="38" fillId="9" borderId="10" xfId="0" applyFont="1" applyFill="1" applyBorder="1" applyAlignment="1">
      <alignment horizontal="center" wrapText="1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wrapText="1"/>
    </xf>
    <xf numFmtId="0" fontId="0" fillId="0" borderId="4" xfId="0" applyFont="1" applyBorder="1" applyAlignment="1">
      <alignment horizontal="left" vertical="top" wrapText="1"/>
    </xf>
    <xf numFmtId="0" fontId="150" fillId="9" borderId="10" xfId="0" applyFont="1" applyFill="1" applyBorder="1" applyAlignment="1">
      <alignment horizontal="left" vertical="top" wrapText="1"/>
    </xf>
    <xf numFmtId="0" fontId="5" fillId="0" borderId="0" xfId="0" applyFont="1" applyAlignment="1">
      <alignment horizontal="center" vertical="center" wrapText="1"/>
    </xf>
    <xf numFmtId="0" fontId="38" fillId="2" borderId="0" xfId="0" applyFont="1" applyFill="1" applyAlignment="1">
      <alignment horizontal="center" wrapText="1"/>
    </xf>
    <xf numFmtId="0" fontId="151" fillId="0" borderId="3" xfId="0" applyFont="1" applyBorder="1" applyAlignment="1">
      <alignment vertical="top" wrapText="1"/>
    </xf>
    <xf numFmtId="0" fontId="11" fillId="0" borderId="0" xfId="0" applyFont="1" applyAlignment="1">
      <alignment horizontal="left" vertical="top" wrapText="1"/>
    </xf>
    <xf numFmtId="0" fontId="0" fillId="2" borderId="10" xfId="0" applyFont="1" applyFill="1" applyBorder="1" applyAlignment="1">
      <alignment vertical="top" wrapText="1"/>
    </xf>
    <xf numFmtId="0" fontId="152" fillId="0" borderId="0" xfId="0" applyFont="1" applyAlignment="1">
      <alignment horizontal="left" vertical="top" wrapText="1"/>
    </xf>
    <xf numFmtId="0" fontId="153" fillId="0" borderId="10" xfId="0" applyFont="1" applyBorder="1" applyAlignment="1">
      <alignment vertical="top"/>
    </xf>
    <xf numFmtId="0" fontId="5" fillId="9" borderId="10" xfId="0" applyFont="1" applyFill="1" applyBorder="1" applyAlignment="1">
      <alignment vertical="top" wrapText="1"/>
    </xf>
    <xf numFmtId="0" fontId="0" fillId="2" borderId="0" xfId="0" applyFont="1" applyFill="1" applyAlignment="1">
      <alignment horizontal="center" wrapText="1"/>
    </xf>
    <xf numFmtId="0" fontId="8" fillId="0" borderId="1" xfId="0" applyFont="1" applyBorder="1" applyAlignment="1">
      <alignment horizontal="left" vertical="top" wrapText="1"/>
    </xf>
    <xf numFmtId="0" fontId="154" fillId="0" borderId="10" xfId="0" applyFont="1" applyBorder="1" applyAlignment="1">
      <alignment vertical="top" wrapText="1"/>
    </xf>
    <xf numFmtId="0" fontId="5" fillId="0" borderId="10" xfId="0" applyFont="1" applyBorder="1" applyAlignment="1">
      <alignment horizontal="left" vertical="top" wrapText="1"/>
    </xf>
    <xf numFmtId="0" fontId="8" fillId="0" borderId="10" xfId="0" applyFont="1" applyBorder="1" applyAlignment="1">
      <alignment vertical="top" wrapText="1"/>
    </xf>
    <xf numFmtId="0" fontId="13" fillId="0" borderId="10" xfId="0" applyFont="1" applyBorder="1" applyAlignment="1">
      <alignment vertical="top" wrapText="1"/>
    </xf>
    <xf numFmtId="0" fontId="155" fillId="0" borderId="4" xfId="0" applyFont="1" applyBorder="1" applyAlignment="1">
      <alignment vertical="top"/>
    </xf>
    <xf numFmtId="0" fontId="25" fillId="2" borderId="10" xfId="0" applyFont="1" applyFill="1" applyBorder="1" applyAlignment="1">
      <alignment vertical="top" wrapText="1"/>
    </xf>
    <xf numFmtId="0" fontId="25" fillId="0" borderId="10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0" fontId="0" fillId="2" borderId="0" xfId="0" applyFont="1" applyFill="1" applyAlignment="1">
      <alignment vertical="top" wrapText="1"/>
    </xf>
    <xf numFmtId="0" fontId="156" fillId="0" borderId="10" xfId="0" applyFont="1" applyBorder="1" applyAlignment="1">
      <alignment vertical="top" wrapText="1"/>
    </xf>
    <xf numFmtId="0" fontId="75" fillId="0" borderId="4" xfId="0" applyFont="1" applyBorder="1" applyAlignment="1">
      <alignment vertical="top" wrapText="1"/>
    </xf>
    <xf numFmtId="0" fontId="108" fillId="2" borderId="6" xfId="0" applyFont="1" applyFill="1" applyBorder="1" applyAlignment="1">
      <alignment horizontal="center" wrapText="1"/>
    </xf>
    <xf numFmtId="0" fontId="38" fillId="2" borderId="3" xfId="0" applyFont="1" applyFill="1" applyBorder="1" applyAlignment="1">
      <alignment horizontal="center" wrapText="1"/>
    </xf>
    <xf numFmtId="0" fontId="13" fillId="2" borderId="0" xfId="0" applyFont="1" applyFill="1" applyAlignment="1">
      <alignment vertical="top"/>
    </xf>
    <xf numFmtId="0" fontId="13" fillId="2" borderId="4" xfId="0" applyFont="1" applyFill="1" applyBorder="1" applyAlignment="1">
      <alignment wrapText="1"/>
    </xf>
    <xf numFmtId="0" fontId="13" fillId="2" borderId="4" xfId="0" applyFont="1" applyFill="1" applyBorder="1" applyAlignment="1">
      <alignment vertical="top" wrapText="1"/>
    </xf>
    <xf numFmtId="0" fontId="157" fillId="2" borderId="4" xfId="0" applyFont="1" applyFill="1" applyBorder="1" applyAlignment="1">
      <alignment vertical="top" wrapText="1"/>
    </xf>
    <xf numFmtId="0" fontId="37" fillId="0" borderId="4" xfId="0" applyFont="1" applyBorder="1" applyAlignment="1">
      <alignment vertical="top" wrapText="1"/>
    </xf>
    <xf numFmtId="0" fontId="8" fillId="0" borderId="9" xfId="0" applyFont="1" applyBorder="1" applyAlignment="1">
      <alignment wrapText="1"/>
    </xf>
    <xf numFmtId="0" fontId="8" fillId="9" borderId="4" xfId="0" applyFont="1" applyFill="1" applyBorder="1" applyAlignment="1">
      <alignment vertical="top" wrapText="1"/>
    </xf>
    <xf numFmtId="0" fontId="37" fillId="0" borderId="4" xfId="0" applyFont="1" applyBorder="1" applyAlignment="1">
      <alignment horizontal="center" vertical="center"/>
    </xf>
    <xf numFmtId="0" fontId="8" fillId="0" borderId="4" xfId="0" applyFont="1" applyBorder="1" applyAlignment="1"/>
    <xf numFmtId="0" fontId="8" fillId="0" borderId="4" xfId="0" applyFont="1" applyBorder="1" applyAlignment="1">
      <alignment horizontal="left" vertical="top"/>
    </xf>
    <xf numFmtId="0" fontId="11" fillId="0" borderId="0" xfId="0" applyFont="1" applyAlignment="1">
      <alignment horizontal="left" vertical="top" wrapText="1"/>
    </xf>
    <xf numFmtId="0" fontId="138" fillId="0" borderId="0" xfId="0" applyFont="1" applyAlignment="1">
      <alignment horizontal="center" vertical="top" wrapText="1"/>
    </xf>
    <xf numFmtId="0" fontId="159" fillId="0" borderId="0" xfId="0" applyFont="1" applyAlignment="1">
      <alignment vertical="top"/>
    </xf>
    <xf numFmtId="0" fontId="0" fillId="0" borderId="0" xfId="0" applyFont="1" applyAlignment="1">
      <alignment horizontal="left" vertical="top" wrapText="1"/>
    </xf>
    <xf numFmtId="0" fontId="160" fillId="0" borderId="4" xfId="0" applyFont="1" applyBorder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48" fillId="0" borderId="0" xfId="0" applyFont="1" applyAlignment="1">
      <alignment vertical="top"/>
    </xf>
    <xf numFmtId="0" fontId="161" fillId="0" borderId="4" xfId="0" applyFont="1" applyBorder="1" applyAlignment="1">
      <alignment horizontal="left" vertical="top" wrapText="1"/>
    </xf>
    <xf numFmtId="0" fontId="38" fillId="0" borderId="4" xfId="0" applyFont="1" applyBorder="1" applyAlignment="1">
      <alignment horizontal="center" vertical="center" wrapText="1"/>
    </xf>
    <xf numFmtId="0" fontId="162" fillId="2" borderId="4" xfId="0" applyFont="1" applyFill="1" applyBorder="1" applyAlignment="1">
      <alignment horizontal="left" vertical="top" wrapText="1"/>
    </xf>
    <xf numFmtId="0" fontId="12" fillId="2" borderId="4" xfId="0" applyFont="1" applyFill="1" applyBorder="1" applyAlignment="1">
      <alignment horizontal="left" vertical="top" wrapText="1"/>
    </xf>
    <xf numFmtId="0" fontId="163" fillId="0" borderId="4" xfId="0" applyFont="1" applyBorder="1" applyAlignment="1">
      <alignment horizontal="left" vertical="top" wrapText="1"/>
    </xf>
    <xf numFmtId="0" fontId="26" fillId="2" borderId="4" xfId="0" applyFont="1" applyFill="1" applyBorder="1" applyAlignment="1">
      <alignment horizontal="left" vertical="top" wrapText="1"/>
    </xf>
    <xf numFmtId="0" fontId="164" fillId="2" borderId="4" xfId="0" applyFont="1" applyFill="1" applyBorder="1" applyAlignment="1">
      <alignment vertical="top" wrapText="1"/>
    </xf>
    <xf numFmtId="0" fontId="108" fillId="2" borderId="4" xfId="0" applyFont="1" applyFill="1" applyBorder="1" applyAlignment="1">
      <alignment horizontal="center" vertical="top" wrapText="1"/>
    </xf>
    <xf numFmtId="0" fontId="38" fillId="2" borderId="4" xfId="0" applyFont="1" applyFill="1" applyBorder="1" applyAlignment="1">
      <alignment horizontal="center" vertical="top" wrapText="1"/>
    </xf>
    <xf numFmtId="0" fontId="38" fillId="0" borderId="4" xfId="0" applyFont="1" applyBorder="1" applyAlignment="1">
      <alignment horizontal="left" vertical="top" wrapText="1"/>
    </xf>
    <xf numFmtId="0" fontId="11" fillId="2" borderId="4" xfId="0" applyFont="1" applyFill="1" applyBorder="1" applyAlignment="1">
      <alignment horizontal="left" vertical="top" wrapText="1"/>
    </xf>
    <xf numFmtId="0" fontId="165" fillId="2" borderId="4" xfId="0" applyFont="1" applyFill="1" applyBorder="1" applyAlignment="1">
      <alignment vertical="top" wrapText="1"/>
    </xf>
    <xf numFmtId="0" fontId="3" fillId="0" borderId="0" xfId="0" applyFont="1" applyAlignment="1">
      <alignment horizontal="center" vertical="top" wrapText="1"/>
    </xf>
    <xf numFmtId="0" fontId="13" fillId="2" borderId="4" xfId="0" applyFont="1" applyFill="1" applyBorder="1" applyAlignment="1">
      <alignment vertical="top" wrapText="1"/>
    </xf>
    <xf numFmtId="0" fontId="8" fillId="0" borderId="4" xfId="0" applyFont="1" applyBorder="1" applyAlignment="1">
      <alignment horizontal="left" vertical="top" wrapText="1"/>
    </xf>
    <xf numFmtId="0" fontId="37" fillId="0" borderId="4" xfId="0" applyFont="1" applyBorder="1" applyAlignment="1">
      <alignment horizontal="center" vertical="center" wrapText="1"/>
    </xf>
    <xf numFmtId="0" fontId="166" fillId="0" borderId="0" xfId="0" applyFont="1" applyAlignment="1"/>
    <xf numFmtId="0" fontId="37" fillId="0" borderId="4" xfId="0" applyFont="1" applyBorder="1" applyAlignment="1">
      <alignment horizontal="center" vertical="center" wrapText="1"/>
    </xf>
    <xf numFmtId="0" fontId="167" fillId="2" borderId="4" xfId="0" applyFont="1" applyFill="1" applyBorder="1" applyAlignment="1">
      <alignment vertical="top" wrapText="1"/>
    </xf>
    <xf numFmtId="0" fontId="8" fillId="0" borderId="0" xfId="0" applyFont="1" applyAlignment="1"/>
    <xf numFmtId="0" fontId="7" fillId="2" borderId="4" xfId="0" applyFont="1" applyFill="1" applyBorder="1" applyAlignment="1">
      <alignment vertical="top" wrapText="1"/>
    </xf>
    <xf numFmtId="0" fontId="168" fillId="2" borderId="0" xfId="0" applyFont="1" applyFill="1" applyAlignment="1">
      <alignment wrapText="1"/>
    </xf>
    <xf numFmtId="0" fontId="5" fillId="0" borderId="4" xfId="0" applyFont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0" fillId="0" borderId="4" xfId="0" applyFont="1" applyBorder="1" applyAlignment="1">
      <alignment horizontal="left" vertical="top" wrapText="1"/>
    </xf>
    <xf numFmtId="0" fontId="169" fillId="2" borderId="4" xfId="0" applyFont="1" applyFill="1" applyBorder="1" applyAlignment="1">
      <alignment vertical="top"/>
    </xf>
    <xf numFmtId="0" fontId="25" fillId="0" borderId="4" xfId="0" applyFont="1" applyBorder="1" applyAlignment="1">
      <alignment vertical="top"/>
    </xf>
    <xf numFmtId="0" fontId="0" fillId="2" borderId="0" xfId="0" applyFont="1" applyFill="1" applyAlignment="1">
      <alignment vertical="top"/>
    </xf>
    <xf numFmtId="0" fontId="8" fillId="2" borderId="4" xfId="0" applyFont="1" applyFill="1" applyBorder="1" applyAlignment="1">
      <alignment horizontal="left" vertical="top" wrapText="1"/>
    </xf>
    <xf numFmtId="0" fontId="112" fillId="0" borderId="4" xfId="0" applyFont="1" applyBorder="1" applyAlignment="1">
      <alignment vertical="top" wrapText="1"/>
    </xf>
    <xf numFmtId="0" fontId="13" fillId="9" borderId="0" xfId="0" applyFont="1" applyFill="1" applyAlignment="1">
      <alignment vertical="top" wrapText="1"/>
    </xf>
    <xf numFmtId="0" fontId="4" fillId="2" borderId="0" xfId="0" applyFont="1" applyFill="1" applyAlignment="1">
      <alignment horizontal="center" wrapText="1"/>
    </xf>
    <xf numFmtId="0" fontId="8" fillId="0" borderId="4" xfId="0" applyFont="1" applyBorder="1" applyAlignment="1">
      <alignment vertical="top" wrapText="1"/>
    </xf>
    <xf numFmtId="0" fontId="37" fillId="2" borderId="0" xfId="0" applyFont="1" applyFill="1" applyAlignment="1">
      <alignment horizontal="center" vertical="center" wrapText="1"/>
    </xf>
    <xf numFmtId="0" fontId="79" fillId="0" borderId="4" xfId="0" applyFont="1" applyBorder="1" applyAlignment="1">
      <alignment vertical="top" wrapText="1"/>
    </xf>
    <xf numFmtId="0" fontId="5" fillId="2" borderId="3" xfId="0" applyFont="1" applyFill="1" applyBorder="1" applyAlignment="1">
      <alignment vertical="top" wrapText="1"/>
    </xf>
    <xf numFmtId="0" fontId="158" fillId="2" borderId="3" xfId="0" applyFont="1" applyFill="1" applyBorder="1" applyAlignment="1">
      <alignment vertical="top"/>
    </xf>
    <xf numFmtId="0" fontId="79" fillId="2" borderId="3" xfId="0" applyFont="1" applyFill="1" applyBorder="1" applyAlignment="1">
      <alignment vertical="top"/>
    </xf>
    <xf numFmtId="0" fontId="0" fillId="2" borderId="9" xfId="0" applyFont="1" applyFill="1" applyBorder="1" applyAlignment="1">
      <alignment vertical="top"/>
    </xf>
    <xf numFmtId="0" fontId="170" fillId="2" borderId="4" xfId="0" applyFont="1" applyFill="1" applyBorder="1" applyAlignment="1">
      <alignment vertical="top" wrapText="1"/>
    </xf>
    <xf numFmtId="0" fontId="171" fillId="2" borderId="4" xfId="0" applyFont="1" applyFill="1" applyBorder="1" applyAlignment="1">
      <alignment vertical="top" wrapText="1"/>
    </xf>
    <xf numFmtId="0" fontId="3" fillId="2" borderId="0" xfId="0" applyFont="1" applyFill="1" applyAlignment="1">
      <alignment horizontal="center" vertical="top" wrapText="1"/>
    </xf>
    <xf numFmtId="0" fontId="8" fillId="0" borderId="4" xfId="0" applyFont="1" applyBorder="1" applyAlignment="1">
      <alignment horizontal="left" vertical="top" wrapText="1"/>
    </xf>
    <xf numFmtId="0" fontId="8" fillId="5" borderId="4" xfId="0" applyFont="1" applyFill="1" applyBorder="1" applyAlignment="1">
      <alignment horizontal="left" vertical="top" wrapText="1"/>
    </xf>
    <xf numFmtId="49" fontId="14" fillId="2" borderId="4" xfId="0" applyNumberFormat="1" applyFont="1" applyFill="1" applyBorder="1" applyAlignment="1">
      <alignment vertical="top" wrapText="1"/>
    </xf>
    <xf numFmtId="0" fontId="7" fillId="2" borderId="4" xfId="0" applyFont="1" applyFill="1" applyBorder="1" applyAlignment="1">
      <alignment vertical="top" wrapText="1"/>
    </xf>
    <xf numFmtId="0" fontId="13" fillId="2" borderId="4" xfId="0" applyFont="1" applyFill="1" applyBorder="1" applyAlignment="1">
      <alignment vertical="top"/>
    </xf>
    <xf numFmtId="0" fontId="5" fillId="4" borderId="4" xfId="0" applyFont="1" applyFill="1" applyBorder="1" applyAlignment="1">
      <alignment vertical="top" wrapText="1"/>
    </xf>
    <xf numFmtId="0" fontId="172" fillId="2" borderId="4" xfId="0" applyFont="1" applyFill="1" applyBorder="1" applyAlignment="1">
      <alignment vertical="top" wrapText="1"/>
    </xf>
    <xf numFmtId="0" fontId="5" fillId="9" borderId="4" xfId="0" applyFont="1" applyFill="1" applyBorder="1" applyAlignment="1">
      <alignment vertical="top" wrapText="1"/>
    </xf>
    <xf numFmtId="0" fontId="1" fillId="2" borderId="0" xfId="0" applyFont="1" applyFill="1" applyAlignment="1">
      <alignment horizontal="center" wrapText="1"/>
    </xf>
    <xf numFmtId="0" fontId="5" fillId="2" borderId="0" xfId="0" applyFont="1" applyFill="1" applyAlignment="1">
      <alignment horizontal="center" wrapText="1"/>
    </xf>
    <xf numFmtId="0" fontId="173" fillId="0" borderId="4" xfId="0" applyFont="1" applyBorder="1" applyAlignment="1">
      <alignment vertical="top" wrapText="1"/>
    </xf>
    <xf numFmtId="0" fontId="5" fillId="2" borderId="10" xfId="0" applyFont="1" applyFill="1" applyBorder="1" applyAlignment="1">
      <alignment vertical="top" wrapText="1"/>
    </xf>
    <xf numFmtId="0" fontId="12" fillId="0" borderId="4" xfId="0" applyFont="1" applyBorder="1" applyAlignment="1">
      <alignment horizontal="center" vertical="center"/>
    </xf>
    <xf numFmtId="0" fontId="5" fillId="2" borderId="4" xfId="0" applyFont="1" applyFill="1" applyBorder="1" applyAlignment="1">
      <alignment vertical="top" wrapText="1"/>
    </xf>
    <xf numFmtId="0" fontId="174" fillId="2" borderId="0" xfId="0" applyFont="1" applyFill="1" applyAlignment="1">
      <alignment vertical="top" wrapText="1"/>
    </xf>
    <xf numFmtId="0" fontId="3" fillId="2" borderId="0" xfId="0" applyFont="1" applyFill="1" applyAlignment="1">
      <alignment horizontal="center" vertical="top" wrapText="1"/>
    </xf>
    <xf numFmtId="0" fontId="13" fillId="9" borderId="4" xfId="0" applyFont="1" applyFill="1" applyBorder="1" applyAlignment="1">
      <alignment horizontal="left" vertical="top" wrapText="1"/>
    </xf>
    <xf numFmtId="0" fontId="175" fillId="2" borderId="4" xfId="0" applyFont="1" applyFill="1" applyBorder="1" applyAlignment="1">
      <alignment vertical="top" wrapText="1"/>
    </xf>
    <xf numFmtId="0" fontId="176" fillId="2" borderId="4" xfId="0" applyFont="1" applyFill="1" applyBorder="1" applyAlignment="1">
      <alignment vertical="top" wrapText="1"/>
    </xf>
    <xf numFmtId="0" fontId="25" fillId="2" borderId="4" xfId="0" applyFont="1" applyFill="1" applyBorder="1" applyAlignment="1">
      <alignment vertical="top" wrapText="1"/>
    </xf>
    <xf numFmtId="0" fontId="5" fillId="9" borderId="4" xfId="0" applyFont="1" applyFill="1" applyBorder="1" applyAlignment="1">
      <alignment horizontal="left" vertical="top" wrapText="1"/>
    </xf>
    <xf numFmtId="0" fontId="25" fillId="9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vertical="top"/>
    </xf>
    <xf numFmtId="0" fontId="177" fillId="0" borderId="4" xfId="0" applyFont="1" applyBorder="1" applyAlignment="1">
      <alignment vertical="top" wrapText="1"/>
    </xf>
    <xf numFmtId="0" fontId="138" fillId="2" borderId="0" xfId="0" applyFont="1" applyFill="1" applyAlignment="1">
      <alignment horizontal="center" wrapText="1"/>
    </xf>
    <xf numFmtId="0" fontId="8" fillId="0" borderId="4" xfId="0" applyFont="1" applyBorder="1" applyAlignment="1">
      <alignment vertical="top"/>
    </xf>
    <xf numFmtId="0" fontId="79" fillId="0" borderId="4" xfId="0" applyFont="1" applyBorder="1" applyAlignment="1">
      <alignment vertical="top" wrapText="1"/>
    </xf>
    <xf numFmtId="0" fontId="79" fillId="2" borderId="3" xfId="0" applyFont="1" applyFill="1" applyBorder="1" applyAlignment="1">
      <alignment vertical="top" wrapText="1"/>
    </xf>
    <xf numFmtId="0" fontId="178" fillId="2" borderId="4" xfId="0" applyFont="1" applyFill="1" applyBorder="1" applyAlignment="1">
      <alignment vertical="top"/>
    </xf>
    <xf numFmtId="0" fontId="13" fillId="0" borderId="4" xfId="0" applyFont="1" applyBorder="1" applyAlignment="1">
      <alignment horizontal="left" vertical="top" wrapText="1"/>
    </xf>
    <xf numFmtId="0" fontId="13" fillId="0" borderId="4" xfId="0" applyFont="1" applyBorder="1" applyAlignment="1">
      <alignment horizontal="left" vertical="top"/>
    </xf>
    <xf numFmtId="0" fontId="158" fillId="2" borderId="4" xfId="0" applyFont="1" applyFill="1" applyBorder="1" applyAlignment="1">
      <alignment vertical="top" wrapText="1"/>
    </xf>
    <xf numFmtId="0" fontId="8" fillId="2" borderId="4" xfId="0" applyFont="1" applyFill="1" applyBorder="1" applyAlignment="1">
      <alignment vertical="top" wrapText="1"/>
    </xf>
    <xf numFmtId="0" fontId="5" fillId="2" borderId="4" xfId="0" applyFont="1" applyFill="1" applyBorder="1" applyAlignment="1">
      <alignment vertical="center" wrapText="1"/>
    </xf>
    <xf numFmtId="0" fontId="5" fillId="0" borderId="4" xfId="0" applyFont="1" applyBorder="1" applyAlignment="1">
      <alignment vertical="top" wrapText="1"/>
    </xf>
    <xf numFmtId="0" fontId="179" fillId="0" borderId="4" xfId="0" applyFont="1" applyBorder="1" applyAlignment="1">
      <alignment vertical="top" wrapText="1"/>
    </xf>
    <xf numFmtId="0" fontId="138" fillId="2" borderId="0" xfId="0" applyFont="1" applyFill="1" applyAlignment="1">
      <alignment horizontal="center" vertical="top" wrapText="1"/>
    </xf>
    <xf numFmtId="0" fontId="180" fillId="9" borderId="4" xfId="0" applyFont="1" applyFill="1" applyBorder="1" applyAlignment="1">
      <alignment horizontal="left" vertical="top" wrapText="1"/>
    </xf>
    <xf numFmtId="0" fontId="181" fillId="2" borderId="4" xfId="0" applyFont="1" applyFill="1" applyBorder="1" applyAlignment="1">
      <alignment vertical="top" wrapText="1"/>
    </xf>
    <xf numFmtId="0" fontId="37" fillId="0" borderId="4" xfId="0" applyFont="1" applyBorder="1" applyAlignment="1">
      <alignment horizontal="center" wrapText="1"/>
    </xf>
    <xf numFmtId="0" fontId="37" fillId="0" borderId="4" xfId="0" applyFont="1" applyBorder="1" applyAlignment="1">
      <alignment vertical="top" wrapText="1"/>
    </xf>
    <xf numFmtId="0" fontId="8" fillId="0" borderId="4" xfId="0" applyFont="1" applyBorder="1" applyAlignment="1">
      <alignment horizontal="center" wrapText="1"/>
    </xf>
    <xf numFmtId="0" fontId="8" fillId="2" borderId="10" xfId="0" applyFont="1" applyFill="1" applyBorder="1" applyAlignment="1">
      <alignment vertical="top" wrapText="1"/>
    </xf>
    <xf numFmtId="0" fontId="8" fillId="2" borderId="0" xfId="0" applyFont="1" applyFill="1" applyAlignment="1">
      <alignment vertical="top"/>
    </xf>
    <xf numFmtId="0" fontId="79" fillId="0" borderId="4" xfId="0" applyFont="1" applyBorder="1" applyAlignment="1">
      <alignment horizontal="center" wrapText="1"/>
    </xf>
    <xf numFmtId="0" fontId="5" fillId="4" borderId="4" xfId="0" applyFont="1" applyFill="1" applyBorder="1" applyAlignment="1">
      <alignment vertical="top" wrapText="1"/>
    </xf>
    <xf numFmtId="0" fontId="37" fillId="2" borderId="4" xfId="0" applyFont="1" applyFill="1" applyBorder="1" applyAlignment="1">
      <alignment horizontal="center" wrapText="1"/>
    </xf>
    <xf numFmtId="0" fontId="13" fillId="4" borderId="4" xfId="0" applyFont="1" applyFill="1" applyBorder="1" applyAlignment="1">
      <alignment vertical="top" wrapText="1"/>
    </xf>
    <xf numFmtId="0" fontId="37" fillId="2" borderId="4" xfId="0" applyFont="1" applyFill="1" applyBorder="1" applyAlignment="1">
      <alignment horizontal="center" wrapText="1"/>
    </xf>
    <xf numFmtId="0" fontId="8" fillId="0" borderId="4" xfId="0" applyFont="1" applyBorder="1" applyAlignment="1">
      <alignment horizontal="center"/>
    </xf>
    <xf numFmtId="0" fontId="79" fillId="2" borderId="4" xfId="0" applyFont="1" applyFill="1" applyBorder="1" applyAlignment="1">
      <alignment vertical="top"/>
    </xf>
    <xf numFmtId="0" fontId="37" fillId="2" borderId="10" xfId="0" applyFont="1" applyFill="1" applyBorder="1" applyAlignment="1">
      <alignment vertical="top" wrapText="1"/>
    </xf>
    <xf numFmtId="0" fontId="13" fillId="2" borderId="0" xfId="0" applyFont="1" applyFill="1" applyAlignment="1">
      <alignment vertical="top" wrapText="1"/>
    </xf>
    <xf numFmtId="0" fontId="0" fillId="2" borderId="0" xfId="0" applyFont="1" applyFill="1" applyAlignment="1">
      <alignment horizontal="center" vertical="top" wrapText="1"/>
    </xf>
    <xf numFmtId="0" fontId="8" fillId="0" borderId="4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0" fontId="37" fillId="2" borderId="0" xfId="0" applyFont="1" applyFill="1" applyAlignment="1">
      <alignment horizontal="center" wrapText="1"/>
    </xf>
    <xf numFmtId="0" fontId="37" fillId="2" borderId="9" xfId="0" applyFont="1" applyFill="1" applyBorder="1" applyAlignment="1">
      <alignment horizontal="center" wrapText="1"/>
    </xf>
    <xf numFmtId="0" fontId="8" fillId="0" borderId="9" xfId="0" applyFont="1" applyBorder="1"/>
    <xf numFmtId="0" fontId="25" fillId="4" borderId="4" xfId="0" applyFont="1" applyFill="1" applyBorder="1" applyAlignment="1">
      <alignment vertical="top" wrapText="1"/>
    </xf>
    <xf numFmtId="0" fontId="5" fillId="9" borderId="4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13" fillId="9" borderId="4" xfId="0" applyFont="1" applyFill="1" applyBorder="1" applyAlignment="1">
      <alignment horizontal="left" vertical="top" wrapText="1"/>
    </xf>
    <xf numFmtId="0" fontId="8" fillId="0" borderId="0" xfId="0" applyFont="1" applyAlignment="1">
      <alignment wrapText="1"/>
    </xf>
    <xf numFmtId="0" fontId="182" fillId="0" borderId="0" xfId="0" applyFont="1" applyAlignment="1">
      <alignment wrapText="1"/>
    </xf>
    <xf numFmtId="0" fontId="0" fillId="9" borderId="4" xfId="0" applyFont="1" applyFill="1" applyBorder="1" applyAlignment="1">
      <alignment horizontal="center" vertical="center"/>
    </xf>
    <xf numFmtId="0" fontId="25" fillId="4" borderId="4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center"/>
    </xf>
    <xf numFmtId="0" fontId="8" fillId="2" borderId="3" xfId="0" applyFont="1" applyFill="1" applyBorder="1" applyAlignment="1">
      <alignment vertical="top" wrapText="1"/>
    </xf>
    <xf numFmtId="0" fontId="8" fillId="9" borderId="4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13" fillId="2" borderId="0" xfId="0" applyFont="1" applyFill="1" applyAlignment="1">
      <alignment vertical="top" wrapText="1"/>
    </xf>
    <xf numFmtId="0" fontId="0" fillId="9" borderId="4" xfId="0" applyFont="1" applyFill="1" applyBorder="1" applyAlignment="1">
      <alignment horizontal="center"/>
    </xf>
    <xf numFmtId="0" fontId="0" fillId="2" borderId="0" xfId="0" applyFont="1" applyFill="1" applyAlignment="1">
      <alignment horizontal="center"/>
    </xf>
    <xf numFmtId="0" fontId="13" fillId="2" borderId="0" xfId="0" applyFont="1" applyFill="1" applyAlignment="1">
      <alignment horizontal="left" vertical="top" wrapText="1"/>
    </xf>
    <xf numFmtId="0" fontId="25" fillId="9" borderId="4" xfId="0" applyFont="1" applyFill="1" applyBorder="1" applyAlignment="1">
      <alignment vertical="top" wrapText="1"/>
    </xf>
    <xf numFmtId="0" fontId="5" fillId="4" borderId="5" xfId="0" applyFont="1" applyFill="1" applyBorder="1" applyAlignment="1">
      <alignment horizontal="left" vertical="top" wrapText="1"/>
    </xf>
    <xf numFmtId="0" fontId="184" fillId="2" borderId="5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vertical="top" wrapText="1"/>
    </xf>
    <xf numFmtId="0" fontId="50" fillId="2" borderId="0" xfId="0" applyFont="1" applyFill="1" applyAlignment="1"/>
    <xf numFmtId="0" fontId="8" fillId="2" borderId="3" xfId="0" applyFont="1" applyFill="1" applyBorder="1" applyAlignment="1">
      <alignment vertical="top" wrapText="1"/>
    </xf>
    <xf numFmtId="0" fontId="37" fillId="0" borderId="0" xfId="0" applyFont="1" applyAlignment="1">
      <alignment horizontal="center" vertical="center"/>
    </xf>
    <xf numFmtId="0" fontId="5" fillId="0" borderId="9" xfId="0" applyFont="1" applyBorder="1" applyAlignment="1">
      <alignment horizontal="center" wrapText="1"/>
    </xf>
    <xf numFmtId="0" fontId="26" fillId="4" borderId="4" xfId="0" applyFont="1" applyFill="1" applyBorder="1" applyAlignment="1">
      <alignment horizontal="left" vertical="top" wrapText="1"/>
    </xf>
    <xf numFmtId="0" fontId="13" fillId="0" borderId="4" xfId="0" applyFont="1" applyBorder="1" applyAlignment="1">
      <alignment horizontal="left" vertical="top"/>
    </xf>
    <xf numFmtId="0" fontId="27" fillId="4" borderId="4" xfId="0" applyFont="1" applyFill="1" applyBorder="1" applyAlignment="1">
      <alignment horizontal="left" vertical="top" wrapText="1"/>
    </xf>
    <xf numFmtId="0" fontId="8" fillId="9" borderId="4" xfId="0" applyFont="1" applyFill="1" applyBorder="1" applyAlignment="1">
      <alignment wrapText="1"/>
    </xf>
    <xf numFmtId="0" fontId="5" fillId="0" borderId="4" xfId="0" applyFont="1" applyBorder="1" applyAlignment="1">
      <alignment horizontal="center" vertical="center"/>
    </xf>
    <xf numFmtId="0" fontId="138" fillId="2" borderId="0" xfId="0" applyFont="1" applyFill="1" applyAlignment="1">
      <alignment horizontal="center" vertical="top" wrapText="1"/>
    </xf>
    <xf numFmtId="0" fontId="185" fillId="0" borderId="4" xfId="0" applyFont="1" applyBorder="1" applyAlignment="1">
      <alignment wrapText="1"/>
    </xf>
    <xf numFmtId="0" fontId="5" fillId="0" borderId="5" xfId="0" applyFont="1" applyBorder="1" applyAlignment="1">
      <alignment horizontal="center" wrapText="1"/>
    </xf>
    <xf numFmtId="0" fontId="37" fillId="0" borderId="4" xfId="0" applyFont="1" applyBorder="1" applyAlignment="1">
      <alignment horizontal="center" vertical="center" wrapText="1"/>
    </xf>
    <xf numFmtId="0" fontId="0" fillId="9" borderId="4" xfId="0" applyFont="1" applyFill="1" applyBorder="1" applyAlignment="1">
      <alignment horizontal="center" vertical="top"/>
    </xf>
    <xf numFmtId="0" fontId="0" fillId="9" borderId="4" xfId="0" applyFont="1" applyFill="1" applyBorder="1" applyAlignment="1">
      <alignment horizontal="left" vertical="top" wrapText="1"/>
    </xf>
    <xf numFmtId="0" fontId="186" fillId="9" borderId="4" xfId="0" applyFont="1" applyFill="1" applyBorder="1" applyAlignment="1">
      <alignment vertical="top"/>
    </xf>
    <xf numFmtId="0" fontId="0" fillId="9" borderId="4" xfId="0" applyFont="1" applyFill="1" applyBorder="1" applyAlignment="1">
      <alignment vertical="top"/>
    </xf>
    <xf numFmtId="0" fontId="8" fillId="0" borderId="4" xfId="0" applyFont="1" applyBorder="1" applyAlignment="1">
      <alignment vertical="top"/>
    </xf>
    <xf numFmtId="0" fontId="187" fillId="2" borderId="0" xfId="0" applyFont="1" applyFill="1" applyAlignment="1">
      <alignment vertical="top" wrapText="1"/>
    </xf>
    <xf numFmtId="0" fontId="5" fillId="2" borderId="4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vertical="top" wrapText="1"/>
    </xf>
    <xf numFmtId="0" fontId="13" fillId="2" borderId="5" xfId="0" applyFont="1" applyFill="1" applyBorder="1" applyAlignment="1">
      <alignment vertical="top" wrapText="1"/>
    </xf>
    <xf numFmtId="0" fontId="188" fillId="2" borderId="5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58" fillId="2" borderId="4" xfId="0" applyFont="1" applyFill="1" applyBorder="1" applyAlignment="1">
      <alignment vertical="top" wrapText="1"/>
    </xf>
    <xf numFmtId="0" fontId="25" fillId="2" borderId="0" xfId="0" applyFont="1" applyFill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" fillId="9" borderId="5" xfId="0" applyFont="1" applyFill="1" applyBorder="1" applyAlignment="1">
      <alignment horizontal="center" vertical="center" wrapText="1"/>
    </xf>
    <xf numFmtId="0" fontId="25" fillId="9" borderId="5" xfId="0" applyFont="1" applyFill="1" applyBorder="1" applyAlignment="1">
      <alignment vertical="top" wrapText="1"/>
    </xf>
    <xf numFmtId="0" fontId="5" fillId="2" borderId="9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 wrapText="1"/>
    </xf>
    <xf numFmtId="0" fontId="5" fillId="9" borderId="0" xfId="0" applyFont="1" applyFill="1" applyAlignment="1">
      <alignment horizontal="center" vertical="center"/>
    </xf>
    <xf numFmtId="0" fontId="5" fillId="9" borderId="0" xfId="0" applyFont="1" applyFill="1" applyAlignment="1">
      <alignment horizontal="center" vertical="center" wrapText="1"/>
    </xf>
    <xf numFmtId="0" fontId="5" fillId="9" borderId="0" xfId="0" applyFont="1" applyFill="1" applyAlignment="1">
      <alignment horizontal="left" vertical="top" wrapText="1"/>
    </xf>
    <xf numFmtId="0" fontId="8" fillId="9" borderId="0" xfId="0" applyFont="1" applyFill="1" applyAlignment="1">
      <alignment horizontal="left" vertical="top" wrapText="1"/>
    </xf>
    <xf numFmtId="0" fontId="8" fillId="9" borderId="0" xfId="0" applyFont="1" applyFill="1" applyAlignment="1">
      <alignment horizontal="left" vertical="top" wrapText="1"/>
    </xf>
    <xf numFmtId="0" fontId="8" fillId="9" borderId="0" xfId="0" applyFont="1" applyFill="1" applyAlignment="1">
      <alignment vertical="top" wrapText="1"/>
    </xf>
    <xf numFmtId="0" fontId="8" fillId="9" borderId="0" xfId="0" applyFont="1" applyFill="1" applyAlignment="1">
      <alignment vertical="top" wrapText="1"/>
    </xf>
    <xf numFmtId="0" fontId="5" fillId="9" borderId="0" xfId="0" applyFont="1" applyFill="1" applyAlignment="1">
      <alignment vertical="top" wrapText="1"/>
    </xf>
    <xf numFmtId="0" fontId="13" fillId="9" borderId="0" xfId="0" applyFont="1" applyFill="1" applyAlignment="1">
      <alignment vertical="top" wrapText="1"/>
    </xf>
    <xf numFmtId="0" fontId="27" fillId="9" borderId="0" xfId="0" applyFont="1" applyFill="1" applyAlignment="1">
      <alignment horizontal="left" vertical="top" wrapText="1"/>
    </xf>
    <xf numFmtId="0" fontId="13" fillId="9" borderId="0" xfId="0" applyFont="1" applyFill="1" applyAlignment="1">
      <alignment horizontal="left" vertical="top" wrapText="1"/>
    </xf>
    <xf numFmtId="0" fontId="5" fillId="9" borderId="0" xfId="0" applyFont="1" applyFill="1" applyAlignment="1">
      <alignment horizontal="center" vertical="center"/>
    </xf>
    <xf numFmtId="0" fontId="8" fillId="9" borderId="0" xfId="0" applyFont="1" applyFill="1" applyAlignment="1">
      <alignment vertical="top"/>
    </xf>
    <xf numFmtId="0" fontId="25" fillId="9" borderId="0" xfId="0" applyFont="1" applyFill="1" applyAlignment="1">
      <alignment vertical="top" wrapText="1"/>
    </xf>
    <xf numFmtId="0" fontId="8" fillId="9" borderId="0" xfId="0" applyFont="1" applyFill="1" applyAlignment="1">
      <alignment vertical="top"/>
    </xf>
    <xf numFmtId="0" fontId="8" fillId="9" borderId="0" xfId="0" applyFont="1" applyFill="1" applyAlignment="1">
      <alignment vertical="top"/>
    </xf>
    <xf numFmtId="0" fontId="8" fillId="9" borderId="0" xfId="0" applyFont="1" applyFill="1" applyAlignment="1">
      <alignment horizontal="left" vertical="top" wrapText="1"/>
    </xf>
    <xf numFmtId="0" fontId="8" fillId="9" borderId="0" xfId="0" applyFont="1" applyFill="1" applyAlignment="1">
      <alignment horizontal="left" vertical="top"/>
    </xf>
    <xf numFmtId="0" fontId="8" fillId="9" borderId="0" xfId="0" applyFont="1" applyFill="1" applyAlignment="1">
      <alignment horizontal="left" vertical="top"/>
    </xf>
    <xf numFmtId="0" fontId="25" fillId="9" borderId="0" xfId="0" applyFont="1" applyFill="1" applyAlignment="1">
      <alignment horizontal="left" vertical="top" wrapText="1"/>
    </xf>
    <xf numFmtId="0" fontId="189" fillId="9" borderId="0" xfId="0" applyFont="1" applyFill="1" applyAlignment="1">
      <alignment horizontal="left" vertical="top" wrapText="1"/>
    </xf>
    <xf numFmtId="0" fontId="5" fillId="9" borderId="0" xfId="0" applyFont="1" applyFill="1" applyAlignment="1">
      <alignment vertical="top" wrapText="1"/>
    </xf>
    <xf numFmtId="0" fontId="8" fillId="9" borderId="0" xfId="0" applyFont="1" applyFill="1" applyAlignment="1">
      <alignment vertical="top" wrapText="1"/>
    </xf>
    <xf numFmtId="0" fontId="12" fillId="9" borderId="0" xfId="0" applyFont="1" applyFill="1" applyAlignment="1">
      <alignment horizontal="left" vertical="top" wrapText="1"/>
    </xf>
    <xf numFmtId="0" fontId="8" fillId="9" borderId="0" xfId="0" applyFont="1" applyFill="1" applyAlignment="1">
      <alignment wrapText="1"/>
    </xf>
    <xf numFmtId="0" fontId="5" fillId="9" borderId="0" xfId="0" applyFont="1" applyFill="1" applyAlignment="1">
      <alignment horizontal="center" vertical="center" wrapText="1"/>
    </xf>
    <xf numFmtId="0" fontId="8" fillId="9" borderId="0" xfId="0" applyFont="1" applyFill="1"/>
    <xf numFmtId="0" fontId="8" fillId="9" borderId="0" xfId="0" applyFont="1" applyFill="1" applyAlignment="1">
      <alignment wrapText="1"/>
    </xf>
    <xf numFmtId="0" fontId="190" fillId="9" borderId="0" xfId="0" applyFont="1" applyFill="1" applyAlignment="1">
      <alignment horizontal="left" vertical="top" wrapText="1"/>
    </xf>
    <xf numFmtId="0" fontId="13" fillId="9" borderId="0" xfId="0" applyFont="1" applyFill="1" applyAlignment="1">
      <alignment horizontal="left" vertical="top"/>
    </xf>
    <xf numFmtId="0" fontId="37" fillId="9" borderId="0" xfId="0" applyFont="1" applyFill="1" applyAlignment="1">
      <alignment horizontal="center" vertical="center" wrapText="1"/>
    </xf>
    <xf numFmtId="0" fontId="0" fillId="9" borderId="0" xfId="0" applyFont="1" applyFill="1" applyAlignment="1">
      <alignment vertical="top" wrapText="1"/>
    </xf>
    <xf numFmtId="0" fontId="8" fillId="9" borderId="0" xfId="0" applyFont="1" applyFill="1" applyAlignment="1">
      <alignment horizontal="left" vertical="top" wrapText="1"/>
    </xf>
    <xf numFmtId="0" fontId="8" fillId="9" borderId="0" xfId="0" applyFont="1" applyFill="1" applyAlignment="1">
      <alignment horizontal="left" vertical="top" wrapText="1"/>
    </xf>
    <xf numFmtId="0" fontId="13" fillId="9" borderId="0" xfId="0" applyFont="1" applyFill="1" applyAlignment="1">
      <alignment vertical="top" wrapText="1"/>
    </xf>
    <xf numFmtId="0" fontId="191" fillId="9" borderId="0" xfId="0" applyFont="1" applyFill="1" applyAlignment="1">
      <alignment vertical="top" wrapText="1"/>
    </xf>
    <xf numFmtId="0" fontId="8" fillId="2" borderId="4" xfId="0" applyFont="1" applyFill="1" applyBorder="1" applyAlignment="1"/>
    <xf numFmtId="0" fontId="5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/>
    </xf>
    <xf numFmtId="0" fontId="0" fillId="2" borderId="0" xfId="0" applyFont="1" applyFill="1" applyAlignment="1">
      <alignment vertical="top" wrapText="1"/>
    </xf>
    <xf numFmtId="0" fontId="8" fillId="0" borderId="4" xfId="0" applyFont="1" applyBorder="1" applyAlignment="1">
      <alignment horizontal="left" vertical="top"/>
    </xf>
    <xf numFmtId="0" fontId="5" fillId="9" borderId="4" xfId="0" applyFont="1" applyFill="1" applyBorder="1" applyAlignment="1">
      <alignment horizontal="left" vertical="top"/>
    </xf>
    <xf numFmtId="0" fontId="8" fillId="2" borderId="4" xfId="0" applyFont="1" applyFill="1" applyBorder="1" applyAlignment="1">
      <alignment horizontal="left" vertical="top"/>
    </xf>
    <xf numFmtId="0" fontId="0" fillId="9" borderId="4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 wrapText="1"/>
    </xf>
    <xf numFmtId="0" fontId="38" fillId="2" borderId="0" xfId="0" applyFont="1" applyFill="1" applyAlignment="1">
      <alignment horizontal="center"/>
    </xf>
    <xf numFmtId="0" fontId="5" fillId="2" borderId="0" xfId="0" applyFont="1" applyFill="1" applyAlignment="1">
      <alignment wrapText="1"/>
    </xf>
    <xf numFmtId="0" fontId="8" fillId="2" borderId="4" xfId="0" applyFont="1" applyFill="1" applyBorder="1"/>
    <xf numFmtId="0" fontId="8" fillId="9" borderId="4" xfId="0" applyFont="1" applyFill="1" applyBorder="1" applyAlignment="1">
      <alignment vertical="top"/>
    </xf>
    <xf numFmtId="0" fontId="134" fillId="9" borderId="4" xfId="0" applyFont="1" applyFill="1" applyBorder="1" applyAlignment="1">
      <alignment vertical="top" wrapText="1"/>
    </xf>
    <xf numFmtId="0" fontId="37" fillId="4" borderId="4" xfId="0" applyFont="1" applyFill="1" applyBorder="1" applyAlignment="1">
      <alignment vertical="top" wrapText="1"/>
    </xf>
    <xf numFmtId="0" fontId="8" fillId="0" borderId="4" xfId="0" applyFont="1" applyBorder="1" applyAlignment="1">
      <alignment horizontal="left" vertical="top" wrapText="1"/>
    </xf>
    <xf numFmtId="0" fontId="192" fillId="2" borderId="4" xfId="0" applyFont="1" applyFill="1" applyBorder="1" applyAlignment="1">
      <alignment horizontal="left" vertical="top" wrapText="1"/>
    </xf>
    <xf numFmtId="0" fontId="12" fillId="9" borderId="0" xfId="0" applyFont="1" applyFill="1" applyAlignment="1">
      <alignment vertical="top" wrapText="1"/>
    </xf>
    <xf numFmtId="0" fontId="193" fillId="0" borderId="4" xfId="0" applyFont="1" applyBorder="1" applyAlignment="1">
      <alignment vertical="top" wrapText="1"/>
    </xf>
    <xf numFmtId="0" fontId="37" fillId="0" borderId="4" xfId="0" applyFont="1" applyBorder="1" applyAlignment="1"/>
    <xf numFmtId="0" fontId="8" fillId="0" borderId="4" xfId="0" applyFont="1" applyBorder="1" applyAlignment="1">
      <alignment horizontal="left" vertical="top"/>
    </xf>
    <xf numFmtId="0" fontId="134" fillId="5" borderId="4" xfId="0" applyFont="1" applyFill="1" applyBorder="1" applyAlignment="1">
      <alignment vertical="top" wrapText="1"/>
    </xf>
    <xf numFmtId="0" fontId="8" fillId="2" borderId="0" xfId="0" applyFont="1" applyFill="1" applyAlignment="1">
      <alignment wrapText="1"/>
    </xf>
    <xf numFmtId="0" fontId="37" fillId="9" borderId="4" xfId="0" applyFont="1" applyFill="1" applyBorder="1" applyAlignment="1">
      <alignment horizontal="left" vertical="top" wrapText="1"/>
    </xf>
    <xf numFmtId="0" fontId="37" fillId="0" borderId="4" xfId="0" applyFont="1" applyBorder="1" applyAlignment="1">
      <alignment vertical="top"/>
    </xf>
    <xf numFmtId="0" fontId="12" fillId="9" borderId="4" xfId="0" applyFont="1" applyFill="1" applyBorder="1" applyAlignment="1">
      <alignment wrapText="1"/>
    </xf>
    <xf numFmtId="0" fontId="27" fillId="4" borderId="4" xfId="0" applyFont="1" applyFill="1" applyBorder="1" applyAlignment="1">
      <alignment vertical="top" wrapText="1"/>
    </xf>
    <xf numFmtId="0" fontId="13" fillId="4" borderId="4" xfId="0" applyFont="1" applyFill="1" applyBorder="1" applyAlignment="1">
      <alignment horizontal="left" vertical="top" wrapText="1"/>
    </xf>
    <xf numFmtId="0" fontId="194" fillId="0" borderId="4" xfId="0" applyFont="1" applyBorder="1" applyAlignment="1">
      <alignment horizontal="left" vertical="top" wrapText="1"/>
    </xf>
    <xf numFmtId="0" fontId="4" fillId="8" borderId="4" xfId="0" applyFont="1" applyFill="1" applyBorder="1" applyAlignment="1">
      <alignment horizontal="center" vertical="top" wrapText="1"/>
    </xf>
    <xf numFmtId="0" fontId="48" fillId="0" borderId="4" xfId="0" applyFont="1" applyBorder="1" applyAlignment="1">
      <alignment horizontal="left" vertical="top" wrapText="1"/>
    </xf>
    <xf numFmtId="0" fontId="0" fillId="9" borderId="4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top" wrapText="1"/>
    </xf>
    <xf numFmtId="0" fontId="48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13" fillId="0" borderId="0" xfId="0" applyFont="1" applyAlignment="1">
      <alignment vertical="top" wrapText="1"/>
    </xf>
    <xf numFmtId="0" fontId="27" fillId="9" borderId="0" xfId="0" applyFont="1" applyFill="1" applyAlignment="1">
      <alignment vertical="top" wrapText="1"/>
    </xf>
    <xf numFmtId="0" fontId="12" fillId="0" borderId="0" xfId="0" applyFont="1" applyAlignment="1">
      <alignment horizontal="center" vertical="center" wrapText="1"/>
    </xf>
    <xf numFmtId="0" fontId="134" fillId="9" borderId="0" xfId="0" applyFont="1" applyFill="1" applyAlignment="1">
      <alignment vertical="top" wrapText="1"/>
    </xf>
    <xf numFmtId="0" fontId="8" fillId="0" borderId="0" xfId="0" applyFont="1" applyAlignment="1">
      <alignment horizontal="left" vertical="top" wrapText="1"/>
    </xf>
    <xf numFmtId="0" fontId="11" fillId="2" borderId="0" xfId="0" applyFont="1" applyFill="1" applyAlignment="1">
      <alignment horizontal="left" vertical="top" wrapText="1"/>
    </xf>
    <xf numFmtId="0" fontId="195" fillId="0" borderId="0" xfId="0" applyFont="1" applyAlignment="1">
      <alignment vertical="top" wrapText="1"/>
    </xf>
    <xf numFmtId="0" fontId="37" fillId="0" borderId="0" xfId="0" applyFont="1" applyAlignment="1"/>
    <xf numFmtId="0" fontId="26" fillId="2" borderId="0" xfId="0" applyFont="1" applyFill="1" applyAlignment="1">
      <alignment horizontal="left" vertical="top" wrapText="1"/>
    </xf>
    <xf numFmtId="0" fontId="37" fillId="9" borderId="0" xfId="0" applyFont="1" applyFill="1" applyAlignment="1">
      <alignment horizontal="left" vertical="top" wrapText="1"/>
    </xf>
    <xf numFmtId="0" fontId="37" fillId="0" borderId="0" xfId="0" applyFont="1" applyAlignment="1">
      <alignment vertical="top"/>
    </xf>
    <xf numFmtId="0" fontId="5" fillId="2" borderId="0" xfId="0" applyFont="1" applyFill="1" applyAlignment="1">
      <alignment vertical="top" wrapText="1"/>
    </xf>
    <xf numFmtId="0" fontId="13" fillId="2" borderId="0" xfId="0" applyFont="1" applyFill="1" applyAlignment="1">
      <alignment vertical="top" wrapText="1"/>
    </xf>
    <xf numFmtId="0" fontId="12" fillId="9" borderId="0" xfId="0" applyFont="1" applyFill="1" applyAlignment="1">
      <alignment wrapText="1"/>
    </xf>
    <xf numFmtId="0" fontId="37" fillId="2" borderId="0" xfId="0" applyFont="1" applyFill="1" applyAlignment="1">
      <alignment vertical="top" wrapText="1"/>
    </xf>
    <xf numFmtId="0" fontId="13" fillId="0" borderId="0" xfId="0" applyFont="1" applyAlignment="1">
      <alignment horizontal="left" vertical="top" wrapText="1"/>
    </xf>
    <xf numFmtId="0" fontId="196" fillId="0" borderId="0" xfId="0" applyFont="1" applyAlignment="1">
      <alignment horizontal="left" vertical="top" wrapText="1"/>
    </xf>
    <xf numFmtId="0" fontId="8" fillId="0" borderId="0" xfId="0" applyFont="1" applyAlignment="1">
      <alignment vertical="top" wrapText="1"/>
    </xf>
    <xf numFmtId="0" fontId="197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5" fillId="9" borderId="4" xfId="0" applyFont="1" applyFill="1" applyBorder="1" applyAlignment="1">
      <alignment horizontal="center" vertical="top" wrapText="1"/>
    </xf>
    <xf numFmtId="0" fontId="38" fillId="0" borderId="4" xfId="0" applyFont="1" applyBorder="1" applyAlignment="1">
      <alignment horizontal="center" vertical="top" wrapText="1"/>
    </xf>
    <xf numFmtId="0" fontId="198" fillId="9" borderId="4" xfId="0" applyFont="1" applyFill="1" applyBorder="1" applyAlignment="1">
      <alignment horizontal="left" vertical="top" wrapText="1"/>
    </xf>
    <xf numFmtId="0" fontId="37" fillId="0" borderId="4" xfId="0" applyFont="1" applyBorder="1" applyAlignment="1">
      <alignment horizontal="center" vertical="top" wrapText="1"/>
    </xf>
    <xf numFmtId="0" fontId="14" fillId="2" borderId="4" xfId="0" applyFont="1" applyFill="1" applyBorder="1" applyAlignment="1">
      <alignment horizontal="left" vertical="top" wrapText="1"/>
    </xf>
    <xf numFmtId="0" fontId="5" fillId="0" borderId="4" xfId="0" applyFont="1" applyBorder="1" applyAlignment="1">
      <alignment horizontal="center" vertical="top" wrapText="1"/>
    </xf>
    <xf numFmtId="0" fontId="26" fillId="11" borderId="4" xfId="0" applyFont="1" applyFill="1" applyBorder="1" applyAlignment="1">
      <alignment horizontal="left" vertical="top" wrapText="1"/>
    </xf>
    <xf numFmtId="0" fontId="199" fillId="0" borderId="4" xfId="0" applyFont="1" applyBorder="1" applyAlignment="1">
      <alignment horizontal="left" vertical="top" wrapText="1"/>
    </xf>
    <xf numFmtId="0" fontId="13" fillId="0" borderId="4" xfId="0" applyFont="1" applyBorder="1" applyAlignment="1">
      <alignment horizontal="left" vertical="top" wrapText="1"/>
    </xf>
    <xf numFmtId="0" fontId="37" fillId="0" borderId="4" xfId="0" applyFont="1" applyBorder="1" applyAlignment="1">
      <alignment horizontal="center" vertical="top" wrapText="1"/>
    </xf>
    <xf numFmtId="0" fontId="4" fillId="9" borderId="4" xfId="0" applyFont="1" applyFill="1" applyBorder="1" applyAlignment="1">
      <alignment horizontal="center" vertical="top" wrapText="1"/>
    </xf>
    <xf numFmtId="0" fontId="7" fillId="2" borderId="4" xfId="0" applyFont="1" applyFill="1" applyBorder="1" applyAlignment="1">
      <alignment horizontal="left" vertical="top" wrapText="1"/>
    </xf>
    <xf numFmtId="0" fontId="37" fillId="0" borderId="4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200" fillId="0" borderId="4" xfId="0" applyFont="1" applyBorder="1" applyAlignment="1">
      <alignment horizontal="left" vertical="top" wrapText="1"/>
    </xf>
    <xf numFmtId="0" fontId="201" fillId="0" borderId="4" xfId="0" applyFont="1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2" fillId="0" borderId="2" xfId="0" applyFont="1" applyBorder="1"/>
    <xf numFmtId="0" fontId="2" fillId="0" borderId="3" xfId="0" applyFont="1" applyBorder="1"/>
    <xf numFmtId="0" fontId="4" fillId="6" borderId="1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2" fillId="0" borderId="6" xfId="0" applyFont="1" applyBorder="1"/>
    <xf numFmtId="0" fontId="4" fillId="6" borderId="1" xfId="0" applyFont="1" applyFill="1" applyBorder="1" applyAlignment="1">
      <alignment horizontal="center" wrapText="1"/>
    </xf>
    <xf numFmtId="0" fontId="17" fillId="0" borderId="0" xfId="0" applyFont="1" applyAlignment="1">
      <alignment horizontal="center" wrapText="1"/>
    </xf>
    <xf numFmtId="0" fontId="0" fillId="0" borderId="0" xfId="0" applyFont="1" applyAlignment="1"/>
    <xf numFmtId="0" fontId="20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top" wrapText="1"/>
    </xf>
    <xf numFmtId="0" fontId="5" fillId="7" borderId="1" xfId="0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 vertical="top" wrapText="1"/>
    </xf>
    <xf numFmtId="0" fontId="4" fillId="8" borderId="1" xfId="0" applyFont="1" applyFill="1" applyBorder="1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1" fillId="3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37" fillId="2" borderId="5" xfId="0" applyFont="1" applyFill="1" applyBorder="1" applyAlignment="1">
      <alignment horizontal="center" vertical="center" wrapText="1"/>
    </xf>
    <xf numFmtId="0" fontId="36" fillId="2" borderId="5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38" fillId="0" borderId="5" xfId="0" applyFont="1" applyBorder="1" applyAlignment="1">
      <alignment horizontal="center" vertical="center" wrapText="1"/>
    </xf>
    <xf numFmtId="0" fontId="2" fillId="0" borderId="7" xfId="0" applyFont="1" applyBorder="1"/>
    <xf numFmtId="0" fontId="37" fillId="2" borderId="5" xfId="0" applyFont="1" applyFill="1" applyBorder="1" applyAlignment="1">
      <alignment horizontal="center" vertical="center"/>
    </xf>
    <xf numFmtId="0" fontId="37" fillId="2" borderId="0" xfId="0" applyFont="1" applyFill="1" applyAlignment="1">
      <alignment horizontal="center" vertical="center"/>
    </xf>
    <xf numFmtId="0" fontId="5" fillId="0" borderId="5" xfId="0" applyFont="1" applyBorder="1" applyAlignment="1">
      <alignment horizontal="center" vertical="top" wrapText="1"/>
    </xf>
    <xf numFmtId="0" fontId="38" fillId="9" borderId="5" xfId="0" applyFont="1" applyFill="1" applyBorder="1" applyAlignment="1">
      <alignment horizontal="center" vertical="center" wrapText="1"/>
    </xf>
    <xf numFmtId="0" fontId="37" fillId="7" borderId="1" xfId="0" applyFont="1" applyFill="1" applyBorder="1" applyAlignment="1">
      <alignment horizontal="center" vertical="top" wrapText="1"/>
    </xf>
    <xf numFmtId="0" fontId="8" fillId="0" borderId="5" xfId="0" applyFont="1" applyBorder="1" applyAlignment="1">
      <alignment vertical="top" wrapText="1"/>
    </xf>
    <xf numFmtId="0" fontId="5" fillId="2" borderId="5" xfId="0" applyFont="1" applyFill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/>
    </xf>
    <xf numFmtId="0" fontId="37" fillId="2" borderId="0" xfId="0" applyFont="1" applyFill="1" applyAlignment="1">
      <alignment horizontal="center" vertical="top"/>
    </xf>
    <xf numFmtId="0" fontId="4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37" fillId="7" borderId="1" xfId="0" applyFont="1" applyFill="1" applyBorder="1" applyAlignment="1">
      <alignment horizontal="center" vertical="top"/>
    </xf>
    <xf numFmtId="0" fontId="4" fillId="8" borderId="1" xfId="0" applyFont="1" applyFill="1" applyBorder="1" applyAlignment="1">
      <alignment horizontal="center"/>
    </xf>
    <xf numFmtId="0" fontId="5" fillId="0" borderId="7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2" fillId="0" borderId="10" xfId="0" applyFont="1" applyBorder="1"/>
    <xf numFmtId="0" fontId="4" fillId="8" borderId="12" xfId="0" applyFont="1" applyFill="1" applyBorder="1" applyAlignment="1">
      <alignment horizontal="center"/>
    </xf>
    <xf numFmtId="0" fontId="2" fillId="0" borderId="8" xfId="0" applyFont="1" applyBorder="1"/>
    <xf numFmtId="0" fontId="5" fillId="0" borderId="11" xfId="0" applyFont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top" wrapText="1"/>
    </xf>
    <xf numFmtId="0" fontId="5" fillId="2" borderId="11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/>
    </xf>
    <xf numFmtId="0" fontId="2" fillId="0" borderId="11" xfId="0" applyFont="1" applyBorder="1"/>
    <xf numFmtId="0" fontId="8" fillId="0" borderId="11" xfId="0" applyFont="1" applyBorder="1" applyAlignment="1">
      <alignment vertical="top" wrapText="1"/>
    </xf>
    <xf numFmtId="0" fontId="5" fillId="2" borderId="5" xfId="0" applyFont="1" applyFill="1" applyBorder="1" applyAlignment="1">
      <alignment vertical="top" wrapText="1"/>
    </xf>
    <xf numFmtId="0" fontId="8" fillId="2" borderId="5" xfId="0" applyFont="1" applyFill="1" applyBorder="1" applyAlignment="1">
      <alignment vertical="top" wrapText="1"/>
    </xf>
    <xf numFmtId="0" fontId="5" fillId="0" borderId="5" xfId="0" applyFont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0" fillId="9" borderId="7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 wrapText="1"/>
    </xf>
    <xf numFmtId="0" fontId="115" fillId="2" borderId="5" xfId="0" applyFont="1" applyFill="1" applyBorder="1" applyAlignment="1">
      <alignment vertical="top" wrapText="1"/>
    </xf>
    <xf numFmtId="0" fontId="5" fillId="7" borderId="12" xfId="0" applyFont="1" applyFill="1" applyBorder="1" applyAlignment="1">
      <alignment horizontal="center" vertical="top"/>
    </xf>
    <xf numFmtId="0" fontId="38" fillId="9" borderId="7" xfId="0" applyFont="1" applyFill="1" applyBorder="1" applyAlignment="1">
      <alignment horizontal="center" vertical="center"/>
    </xf>
    <xf numFmtId="0" fontId="38" fillId="9" borderId="11" xfId="0" applyFont="1" applyFill="1" applyBorder="1" applyAlignment="1">
      <alignment horizontal="center" vertical="center"/>
    </xf>
    <xf numFmtId="0" fontId="38" fillId="2" borderId="5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wrapText="1"/>
    </xf>
    <xf numFmtId="0" fontId="3" fillId="7" borderId="1" xfId="0" applyFont="1" applyFill="1" applyBorder="1" applyAlignment="1">
      <alignment horizontal="center" vertical="top" wrapText="1"/>
    </xf>
    <xf numFmtId="0" fontId="37" fillId="0" borderId="13" xfId="0" applyFont="1" applyBorder="1" applyAlignment="1">
      <alignment horizontal="center" vertical="center" wrapText="1"/>
    </xf>
    <xf numFmtId="0" fontId="138" fillId="10" borderId="1" xfId="0" applyFont="1" applyFill="1" applyBorder="1" applyAlignment="1">
      <alignment horizontal="center" vertical="top"/>
    </xf>
    <xf numFmtId="0" fontId="138" fillId="7" borderId="1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8" fillId="0" borderId="13" xfId="0" applyFont="1" applyBorder="1" applyAlignment="1">
      <alignment vertical="top" wrapText="1"/>
    </xf>
    <xf numFmtId="0" fontId="12" fillId="7" borderId="1" xfId="0" applyFont="1" applyFill="1" applyBorder="1" applyAlignment="1">
      <alignment horizontal="center" vertical="top" wrapText="1"/>
    </xf>
    <xf numFmtId="0" fontId="4" fillId="8" borderId="12" xfId="0" applyFont="1" applyFill="1" applyBorder="1" applyAlignment="1">
      <alignment horizontal="center" vertical="top" wrapText="1"/>
    </xf>
    <xf numFmtId="0" fontId="4" fillId="8" borderId="1" xfId="0" applyFont="1" applyFill="1" applyBorder="1" applyAlignment="1">
      <alignment horizontal="center" vertical="top"/>
    </xf>
    <xf numFmtId="0" fontId="38" fillId="7" borderId="1" xfId="0" applyFont="1" applyFill="1" applyBorder="1" applyAlignment="1">
      <alignment horizontal="center" wrapText="1"/>
    </xf>
    <xf numFmtId="0" fontId="108" fillId="2" borderId="5" xfId="0" applyFont="1" applyFill="1" applyBorder="1" applyAlignment="1">
      <alignment horizontal="center" vertical="center" wrapText="1"/>
    </xf>
    <xf numFmtId="0" fontId="38" fillId="2" borderId="13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top" wrapText="1"/>
    </xf>
    <xf numFmtId="0" fontId="138" fillId="7" borderId="1" xfId="0" applyFont="1" applyFill="1" applyBorder="1" applyAlignment="1">
      <alignment horizontal="center" vertical="top" wrapText="1"/>
    </xf>
    <xf numFmtId="0" fontId="4" fillId="8" borderId="8" xfId="0" applyFont="1" applyFill="1" applyBorder="1" applyAlignment="1">
      <alignment horizontal="center" wrapText="1"/>
    </xf>
    <xf numFmtId="0" fontId="4" fillId="8" borderId="14" xfId="0" applyFont="1" applyFill="1" applyBorder="1" applyAlignment="1">
      <alignment horizontal="center" vertical="top" wrapText="1"/>
    </xf>
    <xf numFmtId="0" fontId="2" fillId="0" borderId="9" xfId="0" applyFont="1" applyBorder="1"/>
    <xf numFmtId="0" fontId="2" fillId="0" borderId="13" xfId="0" applyFont="1" applyBorder="1"/>
    <xf numFmtId="0" fontId="2" fillId="0" borderId="12" xfId="0" applyFont="1" applyBorder="1"/>
    <xf numFmtId="0" fontId="4" fillId="8" borderId="14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0" fontId="138" fillId="10" borderId="1" xfId="0" applyFont="1" applyFill="1" applyBorder="1" applyAlignment="1">
      <alignment horizontal="center" vertical="top" wrapText="1"/>
    </xf>
    <xf numFmtId="0" fontId="8" fillId="9" borderId="5" xfId="0" applyFont="1" applyFill="1" applyBorder="1" applyAlignment="1">
      <alignment horizontal="left" vertical="top" wrapText="1"/>
    </xf>
    <xf numFmtId="0" fontId="37" fillId="0" borderId="11" xfId="0" applyFont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wrapText="1"/>
    </xf>
    <xf numFmtId="0" fontId="3" fillId="10" borderId="1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wrapText="1"/>
    </xf>
    <xf numFmtId="0" fontId="37" fillId="0" borderId="5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/>
    </xf>
    <xf numFmtId="0" fontId="138" fillId="7" borderId="1" xfId="0" applyFont="1" applyFill="1" applyBorder="1" applyAlignment="1">
      <alignment horizontal="center" wrapText="1"/>
    </xf>
    <xf numFmtId="0" fontId="37" fillId="2" borderId="5" xfId="0" applyFont="1" applyFill="1" applyBorder="1" applyAlignment="1">
      <alignment horizontal="center" wrapText="1"/>
    </xf>
    <xf numFmtId="0" fontId="3" fillId="7" borderId="1" xfId="0" applyFont="1" applyFill="1" applyBorder="1" applyAlignment="1">
      <alignment horizontal="center" vertical="center" wrapText="1"/>
    </xf>
    <xf numFmtId="0" fontId="183" fillId="0" borderId="5" xfId="0" applyFont="1" applyBorder="1" applyAlignment="1">
      <alignment vertical="top" wrapText="1"/>
    </xf>
    <xf numFmtId="0" fontId="8" fillId="9" borderId="5" xfId="0" applyFont="1" applyFill="1" applyBorder="1" applyAlignment="1">
      <alignment vertical="top" wrapText="1"/>
    </xf>
    <xf numFmtId="0" fontId="13" fillId="9" borderId="5" xfId="0" applyFont="1" applyFill="1" applyBorder="1" applyAlignment="1">
      <alignment horizontal="left" vertical="top" wrapText="1"/>
    </xf>
    <xf numFmtId="0" fontId="4" fillId="9" borderId="0" xfId="0" applyFont="1" applyFill="1" applyAlignment="1">
      <alignment horizontal="center" wrapText="1"/>
    </xf>
    <xf numFmtId="0" fontId="3" fillId="9" borderId="0" xfId="0" applyFont="1" applyFill="1" applyAlignment="1">
      <alignment horizontal="center" vertical="center" wrapText="1"/>
    </xf>
    <xf numFmtId="0" fontId="4" fillId="9" borderId="0" xfId="0" applyFont="1" applyFill="1" applyAlignment="1">
      <alignment horizontal="center" vertical="center"/>
    </xf>
    <xf numFmtId="0" fontId="138" fillId="9" borderId="0" xfId="0" applyFont="1" applyFill="1" applyAlignment="1">
      <alignment horizontal="center" vertical="top" wrapText="1"/>
    </xf>
    <xf numFmtId="0" fontId="4" fillId="9" borderId="0" xfId="0" applyFont="1" applyFill="1" applyAlignment="1">
      <alignment horizontal="center"/>
    </xf>
    <xf numFmtId="0" fontId="5" fillId="9" borderId="0" xfId="0" applyFont="1" applyFill="1" applyAlignment="1">
      <alignment horizontal="center" vertical="center" wrapText="1"/>
    </xf>
    <xf numFmtId="0" fontId="1" fillId="9" borderId="0" xfId="0" applyFont="1" applyFill="1" applyAlignment="1">
      <alignment horizontal="center" vertical="center" wrapText="1"/>
    </xf>
    <xf numFmtId="0" fontId="5" fillId="9" borderId="0" xfId="0" applyFont="1" applyFill="1" applyAlignment="1">
      <alignment horizontal="center" vertical="center"/>
    </xf>
    <xf numFmtId="0" fontId="8" fillId="0" borderId="0" xfId="0" applyFont="1" applyAlignment="1"/>
    <xf numFmtId="0" fontId="5" fillId="9" borderId="5" xfId="0" applyFont="1" applyFill="1" applyBorder="1" applyAlignment="1">
      <alignment vertical="top" wrapText="1"/>
    </xf>
    <xf numFmtId="0" fontId="5" fillId="0" borderId="0" xfId="0" applyFont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37" fillId="0" borderId="0" xfId="0" applyFont="1" applyAlignment="1">
      <alignment horizontal="center" vertical="center" wrapText="1"/>
    </xf>
    <xf numFmtId="0" fontId="4" fillId="8" borderId="0" xfId="0" applyFont="1" applyFill="1" applyAlignment="1">
      <alignment horizontal="center" vertical="top" wrapText="1"/>
    </xf>
    <xf numFmtId="0" fontId="138" fillId="10" borderId="0" xfId="0" applyFont="1" applyFill="1" applyAlignment="1">
      <alignment horizontal="center" vertical="top" wrapText="1"/>
    </xf>
    <xf numFmtId="0" fontId="38" fillId="10" borderId="0" xfId="0" applyFont="1" applyFill="1" applyAlignment="1">
      <alignment horizontal="center" vertical="top" wrapText="1"/>
    </xf>
    <xf numFmtId="0" fontId="1" fillId="3" borderId="0" xfId="0" applyFont="1" applyFill="1" applyAlignment="1">
      <alignment horizontal="center" vertical="center" wrapText="1"/>
    </xf>
    <xf numFmtId="0" fontId="4" fillId="8" borderId="0" xfId="0" applyFont="1" applyFill="1" applyAlignment="1">
      <alignment horizontal="center" wrapText="1"/>
    </xf>
    <xf numFmtId="0" fontId="138" fillId="7" borderId="0" xfId="0" applyFont="1" applyFill="1" applyAlignment="1">
      <alignment horizontal="center" vertical="top" wrapText="1"/>
    </xf>
    <xf numFmtId="0" fontId="4" fillId="8" borderId="0" xfId="0" applyFont="1" applyFill="1" applyAlignment="1">
      <alignment horizontal="center"/>
    </xf>
    <xf numFmtId="0" fontId="37" fillId="0" borderId="5" xfId="0" applyFont="1" applyBorder="1" applyAlignment="1">
      <alignment vertical="center"/>
    </xf>
    <xf numFmtId="0" fontId="38" fillId="10" borderId="1" xfId="0" applyFont="1" applyFill="1" applyBorder="1" applyAlignment="1">
      <alignment horizontal="center" vertical="top" wrapText="1"/>
    </xf>
    <xf numFmtId="0" fontId="11" fillId="2" borderId="5" xfId="0" applyFont="1" applyFill="1" applyBorder="1" applyAlignment="1">
      <alignment horizontal="left" vertical="top" wrapText="1"/>
    </xf>
    <xf numFmtId="0" fontId="12" fillId="0" borderId="5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5" xfId="0" applyFont="1" applyBorder="1" applyAlignment="1">
      <alignment horizontal="center" vertical="top" wrapText="1"/>
    </xf>
    <xf numFmtId="0" fontId="108" fillId="9" borderId="5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top" wrapText="1"/>
    </xf>
    <xf numFmtId="0" fontId="13" fillId="2" borderId="6" xfId="0" applyFont="1" applyFill="1" applyBorder="1" applyAlignment="1">
      <alignment vertical="top"/>
    </xf>
    <xf numFmtId="0" fontId="13" fillId="2" borderId="15" xfId="0" applyFont="1" applyFill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vk.com/video-38000361_171645636" TargetMode="External"/><Relationship Id="rId2" Type="http://schemas.openxmlformats.org/officeDocument/2006/relationships/hyperlink" Target="https://onlinetestpad.com/ru/testview/320859-glagol-kak-chast-rechi-3-klass" TargetMode="External"/><Relationship Id="rId1" Type="http://schemas.openxmlformats.org/officeDocument/2006/relationships/hyperlink" Target="https://onlinetestpad.com/ru/test/193068-okruzhayushhij-mir-3-klass-na-yuge-evropy" TargetMode="External"/><Relationship Id="rId6" Type="http://schemas.openxmlformats.org/officeDocument/2006/relationships/hyperlink" Target="https://youtu.be/d5-IV5fcJGI" TargetMode="External"/><Relationship Id="rId5" Type="http://schemas.openxmlformats.org/officeDocument/2006/relationships/hyperlink" Target="https://youtu.be/XWpdPB_RaMA" TargetMode="External"/><Relationship Id="rId4" Type="http://schemas.openxmlformats.org/officeDocument/2006/relationships/hyperlink" Target="https://onlinetestpad.com/ru/test/142278-test-po-russkomu-yazyku-na-temu-chasti-rechi-3-klass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logiclike.com/cabinet" TargetMode="External"/><Relationship Id="rId7" Type="http://schemas.openxmlformats.org/officeDocument/2006/relationships/hyperlink" Target="https://yandex.ru/video/preview/?filmId=4044065317273760416&amp;p=1&amp;parent-reqid=1589479119999806-1064409965600512729700291-production-app-host-man-web-yp-99&amp;path=wizard&amp;text=%D1%82%D1%80%D0%B5%D0%BD%D0%B8%D1%80%D0%BE%D0%B2%D0%BA%D0%B0+%D1%81%D0%BB%D1%83%D1%85%D0%BE%D0%B2%D0%BE%D0%B9+%D0%BF%D0%B0%D0%BC%D1%8F%D1%82%D0%B8+3+%D0%BA%D0%BB%D0%B0%D1%81%D1%81+%D0%BE%D0%BD%D0%BB%D0%B0%D0%B9%D0%BD" TargetMode="External"/><Relationship Id="rId2" Type="http://schemas.openxmlformats.org/officeDocument/2006/relationships/hyperlink" Target="https://www.youtube.com/watch?time_continue=145&amp;v=sNr9Cu4Q0X8&amp;feature=emb_logo" TargetMode="External"/><Relationship Id="rId1" Type="http://schemas.openxmlformats.org/officeDocument/2006/relationships/hyperlink" Target="https://www.youtube.com/watch?v=94qUkuCK7l4" TargetMode="External"/><Relationship Id="rId6" Type="http://schemas.openxmlformats.org/officeDocument/2006/relationships/hyperlink" Target="https://onlinetestpad.com/ru/test/142399-glagol-3-klass" TargetMode="External"/><Relationship Id="rId5" Type="http://schemas.openxmlformats.org/officeDocument/2006/relationships/hyperlink" Target="https://www.youtube.com/watch?v=kKCCs32Z0jQ" TargetMode="External"/><Relationship Id="rId4" Type="http://schemas.openxmlformats.org/officeDocument/2006/relationships/hyperlink" Target="https://www.youtube.com/watch?v=H_7pV9HgbW4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yandex.ru/video/preview/?filmId=14984658222483542213&amp;text=%D0%BF%D1%80%D0%B8%D1%91%D0%BC%D1%8B%20%D0%BF%D0%B8%D1%81%D1%8C%D0%BC%D0%B5%D0%BD%D0%BD%D0%BE%D0%B3%D0%BE%20%D1%83%D0%BC%D0%BD%D0%BE%D0%B6%D0%B5%D0%BD%D0%B8%D1%8F%20%D0%B2%20%D0%BF%D1%80%D0%B5%D0%B4%D0%B5%D0%BB%D0%B0%D1%85%201000%203%20%D0%BA%D0%BB%D0%B0%D1%81%D1%81%20%D0%B2%D0%B8%D0%B4%D0%B5%D0%BE%D1%83%D1%80%D0%BE%D0%BA&amp;path=wizard&amp;parent-reqid=1589483375569040-210789736579395778600251-prestable-app-host-sas-web-yp-199&amp;redircnt=1589483392.1" TargetMode="External"/><Relationship Id="rId3" Type="http://schemas.openxmlformats.org/officeDocument/2006/relationships/hyperlink" Target="https://www.youtube.com/watch?time_continue=145&amp;v=sNr9Cu4Q0X8&amp;feature=emb_logo" TargetMode="External"/><Relationship Id="rId7" Type="http://schemas.openxmlformats.org/officeDocument/2006/relationships/hyperlink" Target="https://testedu.ru/test/muzyika/3-klass/itogovyij-test.html" TargetMode="External"/><Relationship Id="rId2" Type="http://schemas.openxmlformats.org/officeDocument/2006/relationships/hyperlink" Target="https://www.youtube.com/watch?v=45p3lzIvYVM" TargetMode="External"/><Relationship Id="rId1" Type="http://schemas.openxmlformats.org/officeDocument/2006/relationships/hyperlink" Target="https://www.youtube.com/watch?v=DtufXp_u0aw" TargetMode="External"/><Relationship Id="rId6" Type="http://schemas.openxmlformats.org/officeDocument/2006/relationships/hyperlink" Target="https://urok.1sept.ru/%D1%81%D1%82%D0%B0%D1%82%D1%8C%D0%B8/549409/" TargetMode="External"/><Relationship Id="rId5" Type="http://schemas.openxmlformats.org/officeDocument/2006/relationships/hyperlink" Target="https://yandex.ru/video/preview/?filmId=14324169816680044345&amp;parent-reqid=1589306737078086-1438759854146609960000303-production-app-host-man-web-yp-348&amp;path=wizard&amp;text=%C2%AB%D0%BD%D0%B5%D1%85%D0%BE%D1%80%D0%BE%D1%88%D0%B8%D0%B5+%D1%81%D0%BB%D0%BE%D0%B2%D0%B0%C2%BB.+%D0%BD%D0%B5%D0%B4%D0%BE%D0%B1%D1%80%D1%8B%D0%B5+%D1%88%D1%83%D1%82%D0%BA%D0%B8+%D0%B2%D0%B8%D0%B4%D0%B5%D0%BE" TargetMode="External"/><Relationship Id="rId4" Type="http://schemas.openxmlformats.org/officeDocument/2006/relationships/hyperlink" Target="https://multiurok.ru/files/poniatiie-shakha-i-zashchity-ot-shakha.htm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testpad.com/ru/testview/258960-spryazhenie-glagola-4-klass-6042020" TargetMode="External"/><Relationship Id="rId2" Type="http://schemas.openxmlformats.org/officeDocument/2006/relationships/hyperlink" Target="https://vk.com/video-193888756_456239020" TargetMode="External"/><Relationship Id="rId1" Type="http://schemas.openxmlformats.org/officeDocument/2006/relationships/hyperlink" Target="https://yandex.ru/video/search?text=%D0%BE%D1%80%D0%BA%D1%81%D1%8D%204%20%D0%BA%D0%BB%D0%B0%D1%81%D1%81%20%D0%BF%D1%80%D0%B0%D0%B7%D0%B4%D0%BD%D0%B8%D0%BA%D0%B8%20%D0%BD%D0%B0%D1%80%D0%BE%D0%B4%D0%BE%D0%B2%20%D1%80%D0%BE%D1%81%D1%81%D0%B8%D0%B8&amp;path=wizard&amp;parent-reqid=1589219491928146-1076343942013104958700299-production-app-host-sas-web-yp-33&amp;filmId=7024773821487948194" TargetMode="External"/><Relationship Id="rId6" Type="http://schemas.openxmlformats.org/officeDocument/2006/relationships/hyperlink" Target="https://onlinetestpad.com/ru/testview/315310-test-po-skazke-gansa-khristiana-andersena-rusalochka-4-klass-literaturnoe-c" TargetMode="External"/><Relationship Id="rId5" Type="http://schemas.openxmlformats.org/officeDocument/2006/relationships/hyperlink" Target="https://infourok.ru/prezentaciya-let-samarskomu-znameni-1857553.html" TargetMode="External"/><Relationship Id="rId4" Type="http://schemas.openxmlformats.org/officeDocument/2006/relationships/hyperlink" Target="https://yandex.ru/search/?text=%D1%82%D0%BE%D0%BC%20%D1%81%D0%BE%D0%B9%D0%B5%D1%80%20%D1%84%D0%B8%D0%BB%D1%8C%D0%BC%202011&amp;clid=2354749-0&amp;lr=51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yshared.ru/slide/270481" TargetMode="External"/><Relationship Id="rId3" Type="http://schemas.openxmlformats.org/officeDocument/2006/relationships/hyperlink" Target="https://vk.com/video-193888756_456239020" TargetMode="External"/><Relationship Id="rId7" Type="http://schemas.openxmlformats.org/officeDocument/2006/relationships/hyperlink" Target="https://yandex.ru/video/search?text=%D0%B2%D0%B8%D0%B4%D0%B5%D0%BE%D1%83%D1%80%D0%BE%D0%BA%20%D0%BF%D0%BE%20%D0%B8%D0%B7%D0%BE%204%20%D0%BA%D0%BB%D0%B0%D1%81%D1%81%20%D1%8E%D0%BD%D0%BE%D1%81%D1%82%D1%8C%20%D0%B8%20%D0%BD%D0%B0%D0%B4%D0%B5%D0%B6%D0%B4%D1%8B&amp;path=wizard&amp;parent-reqid=1589522952236662-325697217120648677900125-production-app-host-man-web-yp-42&amp;filmId=10227998959868679066" TargetMode="External"/><Relationship Id="rId2" Type="http://schemas.openxmlformats.org/officeDocument/2006/relationships/hyperlink" Target="https://yandex.ru/video/search?text=%D0%98%D1%81%D1%82%D0%BE%D1%80%D0%B8%D0%B8%20%D1%81%D0%B0%D0%BC%D0%B0%D1%80%D1%81%D0%BA%D0%BE%D0%B3%D0%BE%20%D0%BA%D1%80%D0%B0%D1%8F%20%D0%BC%D0%B8%D1%80%D0%BE%D0%B2%D0%BE%D0%B9%20%D1%84%D1%83%D1%82%D0%B1%D0%BE%D0%BB%20%D0%B2%20%D1%81%D0%B0%D0%BC%D0%B0%D1%80%D0%B5&amp;path=wizard&amp;parent-reqid=1589217510708051-751506710637502355600299-prestable-app-host-sas-web-yp-38&amp;filmId=14260388611893618219" TargetMode="External"/><Relationship Id="rId1" Type="http://schemas.openxmlformats.org/officeDocument/2006/relationships/hyperlink" Target="https://yandex.ru/video/search?text=%D0%BE%D1%80%D0%BA%D1%81%D1%8D%204%20%D0%BA%D0%BB%D0%B0%D1%81%D1%81%20%D0%BF%D1%80%D0%B0%D0%B7%D0%B4%D0%BD%D0%B8%D0%BA%D0%B8%20%D0%BD%D0%B0%D1%80%D0%BE%D0%B4%D0%BE%D0%B2%20%D1%80%D0%BE%D1%81%D1%81%D0%B8%D0%B8&amp;path=wizard&amp;parent-reqid=1589217250555546-705874840471641305900251-production-app-host-sas-web-yp-219&amp;filmId=7024773821487948194" TargetMode="External"/><Relationship Id="rId6" Type="http://schemas.openxmlformats.org/officeDocument/2006/relationships/hyperlink" Target="https://yandex.ru/video/search?text=%D0%B8%D0%BD%D1%84%D0%BE%D1%83%D1%80%D0%BE%D0%BA%20%D0%BC%D1%83%D0%B7%D1%8B%D0%BA%D0%B0%204%20%D0%BA%D0%BB%D0%B0%D1%81%D1%81%20%D0%BC%D1%83%D0%B7%D1%8B%D0%BA%D0%B0%D0%BB%D1%8C%D0%BD%D1%8B%D0%B9%20%D1%81%D0%BA%D0%B0%D0%B7%D0%BE%D1%87%D0%BD%D0%B8%D0%BA&amp;path=wizard&amp;parent-reqid=1589521978968550-1625742406310915351900295-production-app-host-man-web-yp-312&amp;filmId=6655005358330040578" TargetMode="External"/><Relationship Id="rId5" Type="http://schemas.openxmlformats.org/officeDocument/2006/relationships/hyperlink" Target="https://yandex.ru/video/search?text=%D0%BF%D1%80%D0%B0%D0%B7%D0%B4%D0%BD%D0%B8%D0%BA%D0%B8%20%D0%BD%D0%B0%D1%80%D0%BE%D0%B4%D0%BE%D0%B2%20%D1%80%D0%BE%D1%81%D1%81%D0%B8%D0%B8%204%20%D0%BA%D0%BB%D0%B0%D1%81%D1%81%20%D0%B2%D0%B8%D0%B4%D0%B5%D0%BE%D1%83%D1%80%D0%BE%D0%BA&amp;path=wizard&amp;parent-reqid=1589515897394560-377979589486968576200125-production-app-host-vla-web-yp-309&amp;filmId=17561840703807589037" TargetMode="External"/><Relationship Id="rId4" Type="http://schemas.openxmlformats.org/officeDocument/2006/relationships/hyperlink" Target="https://infopedia.su/21x5e85.html" TargetMode="External"/><Relationship Id="rId9" Type="http://schemas.openxmlformats.org/officeDocument/2006/relationships/hyperlink" Target="https://infopedia.su/21x5e85.html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s://vk.com/video-193888756_456239020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3CzhlWHEXkM&amp;feature=emb_logo" TargetMode="External"/><Relationship Id="rId2" Type="http://schemas.openxmlformats.org/officeDocument/2006/relationships/hyperlink" Target="https://resh.edu.ru/subject/lesson/7410/start/244626/" TargetMode="External"/><Relationship Id="rId1" Type="http://schemas.openxmlformats.org/officeDocument/2006/relationships/hyperlink" Target="https://www.youtube.com/watch?v=kzTXu-zLmWQ" TargetMode="External"/><Relationship Id="rId6" Type="http://schemas.openxmlformats.org/officeDocument/2006/relationships/hyperlink" Target="https://www.pinterest.ru/pin/534732155735611636/" TargetMode="External"/><Relationship Id="rId5" Type="http://schemas.openxmlformats.org/officeDocument/2006/relationships/hyperlink" Target="https://www.youtube.com/watch?v=__cYeIbTo4E" TargetMode="External"/><Relationship Id="rId4" Type="http://schemas.openxmlformats.org/officeDocument/2006/relationships/hyperlink" Target="https://resh.edu.ru/subject/lesson/7411/conspect/245489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resh.edu.ru/subject/lesson/7410/start/244626/" TargetMode="External"/><Relationship Id="rId7" Type="http://schemas.openxmlformats.org/officeDocument/2006/relationships/hyperlink" Target="https://www.pinterest.ru/pin/534732155735611636/" TargetMode="External"/><Relationship Id="rId2" Type="http://schemas.openxmlformats.org/officeDocument/2006/relationships/hyperlink" Target="https://www.youtube.com/watch?v=3CzhlWHEXkM&amp;feature=emb_logo" TargetMode="External"/><Relationship Id="rId1" Type="http://schemas.openxmlformats.org/officeDocument/2006/relationships/hyperlink" Target="https://www.youtube.com/watch?v=aZqH85veGbg" TargetMode="External"/><Relationship Id="rId6" Type="http://schemas.openxmlformats.org/officeDocument/2006/relationships/hyperlink" Target="https://youtu.be/ZmBB7Y_S9MY" TargetMode="External"/><Relationship Id="rId5" Type="http://schemas.openxmlformats.org/officeDocument/2006/relationships/hyperlink" Target="https://www.youtube.com/watch?v=XlBH3_zl7JE" TargetMode="External"/><Relationship Id="rId4" Type="http://schemas.openxmlformats.org/officeDocument/2006/relationships/hyperlink" Target="https://resh.edu.ru/subject/lesson/7411/conspect/245489/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aZqH85veGbg" TargetMode="External"/><Relationship Id="rId3" Type="http://schemas.openxmlformats.org/officeDocument/2006/relationships/hyperlink" Target="https://www.youtube.com/watch?v=3CzhlWHEXkM&amp;feature=emb_logo" TargetMode="External"/><Relationship Id="rId7" Type="http://schemas.openxmlformats.org/officeDocument/2006/relationships/hyperlink" Target="https://www.youtube.com/watch?v=pSTooNM34nM" TargetMode="External"/><Relationship Id="rId2" Type="http://schemas.openxmlformats.org/officeDocument/2006/relationships/hyperlink" Target="https://www.youtube.com/watch?v=aZqH85veGbg" TargetMode="External"/><Relationship Id="rId1" Type="http://schemas.openxmlformats.org/officeDocument/2006/relationships/hyperlink" Target="https://youtu.be/ZmBB7Y_S9MY" TargetMode="External"/><Relationship Id="rId6" Type="http://schemas.openxmlformats.org/officeDocument/2006/relationships/hyperlink" Target="https://vk.com/video-193888756_456239020" TargetMode="External"/><Relationship Id="rId5" Type="http://schemas.openxmlformats.org/officeDocument/2006/relationships/hyperlink" Target="http://www.matematika-na.ru/5class/mat_5_32.php" TargetMode="External"/><Relationship Id="rId4" Type="http://schemas.openxmlformats.org/officeDocument/2006/relationships/hyperlink" Target="https://www.youtube.com/watch?v=QQcaDfSsByw&amp;feature=emb_logo" TargetMode="External"/><Relationship Id="rId9" Type="http://schemas.openxmlformats.org/officeDocument/2006/relationships/hyperlink" Target="https://www.pinterest.ru/pin/534732155735611636/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://tepka.ru/tehnologiya_6m/28.html" TargetMode="External"/><Relationship Id="rId3" Type="http://schemas.openxmlformats.org/officeDocument/2006/relationships/hyperlink" Target="https://youtu.be/qaSu5QymGZc" TargetMode="External"/><Relationship Id="rId7" Type="http://schemas.openxmlformats.org/officeDocument/2006/relationships/hyperlink" Target="http://tepka.ru/tehnologiya_6m/28.html" TargetMode="External"/><Relationship Id="rId2" Type="http://schemas.openxmlformats.org/officeDocument/2006/relationships/hyperlink" Target="https://kopilkaurokov.ru/vneurochka/proche" TargetMode="External"/><Relationship Id="rId1" Type="http://schemas.openxmlformats.org/officeDocument/2006/relationships/hyperlink" Target="https://yandex.ru/video/preview/?filmId=10599124554062204165&amp;text=%D0%BC%D0%BE%D1%81%D0%BA%D0%BE%D0%B2%D1%81%D0%BA%D0%BE%D0%B5+%D0%B3%D0%BE%D1%81%D1%83%D0%B4%D0%B0%D1%80%D1%81%D1%82%D0%B2%D0%BE+%D0%B8+%D0%B5%D0%B3%D0%BE+%D1%81%D0%BE%D1%81%D0%B5%D0%B4%D0%B8+%D0%B2%D0%BE+%D0%B2%D1%82%D0%BE%D1%80%D0%BE%D0%B9+%D0%BF%D0%BE%D0%BB%D0%BE%D0%B2%D0%B8%D0%BD%D0%B5+xv+%D0%B2" TargetMode="External"/><Relationship Id="rId6" Type="http://schemas.openxmlformats.org/officeDocument/2006/relationships/hyperlink" Target="https://resh.edu.ru/subject/lesson/7075/control/1/246408/" TargetMode="External"/><Relationship Id="rId11" Type="http://schemas.openxmlformats.org/officeDocument/2006/relationships/hyperlink" Target="https://go.mail.ru/search_video?fm=1&amp;rf=https%253A%252F%252Fgo.mail.ru%252F&amp;q=%C2%AB%D0%94%D0%BE%D0%BD%20%D0%9A%D0%B8%D1%85%D0%BE%D1%82%C2%BB%3A%20%D1%83%D1%80%D0%BE%D0%BA&amp;src=go&amp;sbmt=1589400579174&amp;hasnavig=0&amp;d=7304099433574997446&amp;sig=9db56344ec&amp;s=youtube" TargetMode="External"/><Relationship Id="rId5" Type="http://schemas.openxmlformats.org/officeDocument/2006/relationships/hyperlink" Target="https://resh.edu.ru/subject/lesson/7075/main/246390/" TargetMode="External"/><Relationship Id="rId10" Type="http://schemas.openxmlformats.org/officeDocument/2006/relationships/hyperlink" Target="https://youtu.be/qaSu5QymGZc" TargetMode="External"/><Relationship Id="rId4" Type="http://schemas.openxmlformats.org/officeDocument/2006/relationships/hyperlink" Target="https://www.saharina.ru/tests/test.php?name=test81.xml" TargetMode="External"/><Relationship Id="rId9" Type="http://schemas.openxmlformats.org/officeDocument/2006/relationships/hyperlink" Target="https://yandex.ru/video/preview/?filmId=4809540003795902674&amp;text=%D0%B2%D0%B8%D0%B4%D0%B5%D0%BE+%D1%83%D1%80%D0%BE%D0%BA+%D0%BA%D0%B0%D0%BA+%D1%81%D0%BE%D0%B7%D0%B4%D0%B0%D1%82%D1%8C+%D1%81%D0%B2%D0%BE%D1%8E+%D1%81%D0%BA%D0%B0%D0%B7%D0%BA%D1%83+%D0%BC%D0%B0%D1%81%D1%82%D0%B5%D1%80-%D0%BA%D0%BB%D0%B0%D1%81%D1%81+%D0%B8%D1%80%D0%B8%D0%BD%D1%8B+%D0%B3%D1%80%D0%BE%D0%BC%D0%BE%D0%B2%D0%BE%D0%B9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://tepka.ru/tehnologiya_6m/28.html" TargetMode="External"/><Relationship Id="rId2" Type="http://schemas.openxmlformats.org/officeDocument/2006/relationships/hyperlink" Target="http://tepka.ru/tehnologiya_6m/28.html" TargetMode="External"/><Relationship Id="rId1" Type="http://schemas.openxmlformats.org/officeDocument/2006/relationships/hyperlink" Target="https://youtu.be/qaSu5QymGZc" TargetMode="External"/><Relationship Id="rId5" Type="http://schemas.openxmlformats.org/officeDocument/2006/relationships/hyperlink" Target="https://onlinetestpad.com/ru/testview/338606-itogovaya-rabota-po-obshhestvoznaniyu-6-klass" TargetMode="External"/><Relationship Id="rId4" Type="http://schemas.openxmlformats.org/officeDocument/2006/relationships/hyperlink" Target="https://youtu.be/qaSu5QymGZc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go.mail.ru/search_video?fm=1&amp;rf=https%253A%252F%252Fgo.mail.ru%252F&amp;q=%C2%AB%D0%94%D0%BE%D0%BD%20%D0%9A%D0%B8%D1%85%D0%BE%D1%82%C2%BB%3A%20%D1%83%D1%80%D0%BE%D0%BA&amp;src=go&amp;sbmt=1589400579174&amp;hasnavig=0&amp;d=7304099433574997446&amp;sig=9db56344ec&amp;s=youtube" TargetMode="External"/><Relationship Id="rId3" Type="http://schemas.openxmlformats.org/officeDocument/2006/relationships/hyperlink" Target="https://youtu.be/qaSu5QymGZc" TargetMode="External"/><Relationship Id="rId7" Type="http://schemas.openxmlformats.org/officeDocument/2006/relationships/hyperlink" Target="http://tepka.ru/tehnologiya_6m/28.html" TargetMode="External"/><Relationship Id="rId2" Type="http://schemas.openxmlformats.org/officeDocument/2006/relationships/hyperlink" Target="https://www.saharina.ru/tests/test.php?name=test81.xml" TargetMode="External"/><Relationship Id="rId1" Type="http://schemas.openxmlformats.org/officeDocument/2006/relationships/hyperlink" Target="https://yandex.ru/video/preview/?filmId=10599124554062204165&amp;text=%D0%BC%D0%BE%D1%81%D0%BA%D0%BE%D0%B2%D1%81%D0%BA%D0%BE%D0%B5+%D0%B3%D0%BE%D1%81%D1%83%D0%B4%D0%B0%D1%80%D1%81%D1%82%D0%B2%D0%BE+%D0%B8+%D0%B5%D0%B3%D0%BE+%D1%81%D0%BE%D1%81%D0%B5%D0%B4%D0%B8+%D0%B2%D0%BE+%D0%B2%D1%82%D0%BE%D1%80%D0%BE%D0%B9+%D0%BF%D0%BE%D0%BB%D0%BE%D0%B2%D0%B8%D0%BD%D0%B5+xv+%D0%B2" TargetMode="External"/><Relationship Id="rId6" Type="http://schemas.openxmlformats.org/officeDocument/2006/relationships/hyperlink" Target="http://tepka.ru/tehnologiya_6m/28.html" TargetMode="External"/><Relationship Id="rId11" Type="http://schemas.openxmlformats.org/officeDocument/2006/relationships/hyperlink" Target="https://go.mail.ru/search_video?fm=1&amp;rf=956636&amp;q=%C2%AB%D0%94%D0%BE%D0%BD%20%D0%9A%D0%B8%D1%85%D0%BE%D1%82%C2%BB%3A%20%C2%AB%D0%B2%D0%B5%D1%87%D0%BD%D1%8B%D0%B5%20%D0%BE%D0%B1%D1%80%D0%B0%D0%B7%D1%8B%C2%BB%20%D0%B2%20%D0%B8%D1%81%D0%BA%D1%83%D1%81%D1%81%D1%82%D0%B2%D0%B5" TargetMode="External"/><Relationship Id="rId5" Type="http://schemas.openxmlformats.org/officeDocument/2006/relationships/hyperlink" Target="https://kopilkaurokov.ru/vneurochka/proche" TargetMode="External"/><Relationship Id="rId10" Type="http://schemas.openxmlformats.org/officeDocument/2006/relationships/hyperlink" Target="https://youtu.be/qaSu5QymGZc" TargetMode="External"/><Relationship Id="rId4" Type="http://schemas.openxmlformats.org/officeDocument/2006/relationships/hyperlink" Target="https://resh.edu.ru/subject/lesson/7075/control/1/246408/" TargetMode="External"/><Relationship Id="rId9" Type="http://schemas.openxmlformats.org/officeDocument/2006/relationships/hyperlink" Target="https://nsportal.ru/ap/library/khudozhestvenno-prikladnoe-tvorchestvo/2013/09/15/tvorcheskiy-proekt-korzina-s-tsvetami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qaSu5QymGZc" TargetMode="External"/><Relationship Id="rId2" Type="http://schemas.openxmlformats.org/officeDocument/2006/relationships/hyperlink" Target="https://kopilkaurokov.ru/vneurochka/proche" TargetMode="External"/><Relationship Id="rId1" Type="http://schemas.openxmlformats.org/officeDocument/2006/relationships/hyperlink" Target="https://yandex.ru/video/preview/?filmId=10599124554062204165&amp;text=%D0%BC%D0%BE%D1%81%D0%BA%D0%BE%D0%B2%D1%81%D0%BA%D0%BE%D0%B5+%D0%B3%D0%BE%D1%81%D1%83%D0%B4%D0%B0%D1%80%D1%81%D1%82%D0%B2%D0%BE+%D0%B8+%D0%B5%D0%B3%D0%BE+%D1%81%D0%BE%D1%81%D0%B5%D0%B4%D0%B8+%D0%B2%D0%BE+%D0%B2%D1%82%D0%BE%D1%80%D0%BE%D0%B9+%D0%BF%D0%BE%D0%BB%D0%BE%D0%B2%D0%B8%D0%BD%D0%B5+xv+%D0%B2" TargetMode="External"/><Relationship Id="rId6" Type="http://schemas.openxmlformats.org/officeDocument/2006/relationships/hyperlink" Target="https://youtu.be/qaSu5QymGZc" TargetMode="External"/><Relationship Id="rId5" Type="http://schemas.openxmlformats.org/officeDocument/2006/relationships/hyperlink" Target="https://nsportal.ru/ap/library/khudozhestvenno-prikladnoe-tvorchestvo/2013/09/15/tvorcheskiy-proekt-korzina-s-tsvetami" TargetMode="External"/><Relationship Id="rId4" Type="http://schemas.openxmlformats.org/officeDocument/2006/relationships/hyperlink" Target="https://yandex.ru/video/preview/?filmId=18370545891900950435&amp;text=%D0%BE%D0%BF%D0%B5%D1%80%D0%B0%20%D0%BE%D1%80%D1%84%D0%B5%D0%B9%20%D0%B8%20%D1%8D%D0%B2%D1%80%D0%B8%D0%B4%D0%B8%D0%BA%D0%B0%20%D1%83%D1%80%D0%BE%D0%BA%20%D0%BC%D1%83%D0%B7%D1%8B%D0%BA%D0%B8%206%20%D0%BA%D0%BB%D0%B0%D1%81%D1%81&amp;path=wizard&amp;parent-reqid=1589366786842739-119189029440005619100280-production-app-host-vla-web-yp-316&amp;redircnt=1589366795.1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161PxkFWYKQ" TargetMode="External"/><Relationship Id="rId13" Type="http://schemas.openxmlformats.org/officeDocument/2006/relationships/hyperlink" Target="https://resh.edu.ru/subject/lesson/7314/main/249422/" TargetMode="External"/><Relationship Id="rId18" Type="http://schemas.openxmlformats.org/officeDocument/2006/relationships/hyperlink" Target="https://onlinetestpad.com/ru/testview/263-raskol-cerkvi" TargetMode="External"/><Relationship Id="rId3" Type="http://schemas.openxmlformats.org/officeDocument/2006/relationships/hyperlink" Target="https://resh.edu.ru/subject/lesson/7313/main/249388/" TargetMode="External"/><Relationship Id="rId7" Type="http://schemas.openxmlformats.org/officeDocument/2006/relationships/hyperlink" Target="https://www.youtube.com/watch?v=bigtFKVSlNU" TargetMode="External"/><Relationship Id="rId12" Type="http://schemas.openxmlformats.org/officeDocument/2006/relationships/hyperlink" Target="https://www.youtube.com/watch?v=161PxkFWYKQ" TargetMode="External"/><Relationship Id="rId17" Type="http://schemas.openxmlformats.org/officeDocument/2006/relationships/hyperlink" Target="https://videouroki.net/blog/vidieourok-po-istorii-russkaia-pravoslavnaia-tsierkov-v-xvii-viekie-rieforma-patriarkha-nikona-i-ras.html" TargetMode="External"/><Relationship Id="rId2" Type="http://schemas.openxmlformats.org/officeDocument/2006/relationships/hyperlink" Target="http://tepka.ru/OBZh_7/30.html" TargetMode="External"/><Relationship Id="rId16" Type="http://schemas.openxmlformats.org/officeDocument/2006/relationships/hyperlink" Target="http://tepka.ru/OBZh_7/31.html" TargetMode="External"/><Relationship Id="rId1" Type="http://schemas.openxmlformats.org/officeDocument/2006/relationships/hyperlink" Target="https://mirbisera.blogspot.com/p/blog-page_8.html" TargetMode="External"/><Relationship Id="rId6" Type="http://schemas.openxmlformats.org/officeDocument/2006/relationships/hyperlink" Target="https://mirbisera.blogspot.com/p/blog-page_8.html" TargetMode="External"/><Relationship Id="rId11" Type="http://schemas.openxmlformats.org/officeDocument/2006/relationships/hyperlink" Target="https://onlinetestpad.com/ru/testview/257192-724-okhranyat-prirodu-znachit-okhranyat-zhizn" TargetMode="External"/><Relationship Id="rId5" Type="http://schemas.openxmlformats.org/officeDocument/2006/relationships/hyperlink" Target="https://multiurok.ru/files/tiekhnologhiia-industrial-nyie-tiekhnologhii-7-k-1.html" TargetMode="External"/><Relationship Id="rId15" Type="http://schemas.openxmlformats.org/officeDocument/2006/relationships/hyperlink" Target="https://www.youtube.com/watch?v=Z0C9LLRnk0M" TargetMode="External"/><Relationship Id="rId10" Type="http://schemas.openxmlformats.org/officeDocument/2006/relationships/hyperlink" Target="https://www.youtube.com/watch?v=EzzkguNkqjc&amp;feature=emb_logo." TargetMode="External"/><Relationship Id="rId4" Type="http://schemas.openxmlformats.org/officeDocument/2006/relationships/hyperlink" Target="https://multiurok.ru/files/tiekhnologhiia-industrial-nyie-tiekhnologhii-7-k-1.html" TargetMode="External"/><Relationship Id="rId9" Type="http://schemas.openxmlformats.org/officeDocument/2006/relationships/hyperlink" Target="https://www.youtube.com/watch?v=bigtFKVSlNU" TargetMode="External"/><Relationship Id="rId14" Type="http://schemas.openxmlformats.org/officeDocument/2006/relationships/hyperlink" Target="https://yandex.ru/video/preview/?filmId=13039041597151042381&amp;text=%D0%BC%D0%B5%D0%B6%D0%B4%D1%83%D0%BD%D0%B0%D1%80%D0%BE%D0%B4%D0%BD%D1%8B%D0%B5%20%D1%85%D0%B8%D1%82%D1%8B%20%D1%83%D1%80%D0%BE%D0%BA%20%D0%BC%D1%83%D0%B7%D1%8B%D0%BA%D0%B8%207%20%D0%BA%D0%BB%D0%B0%D1%81%D1%81&amp;path=wizard&amp;parent-reqid=1589367184081858-1318893176926926411100303-prestable-app-host-sas-web-yp-174&amp;redircnt=1589367193.1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https://yandex.ru/video/preview/?filmId=13039041597151042381&amp;text=%D0%BC%D0%B5%D0%B6%D0%B4%D1%83%D0%BD%D0%B0%D1%80%D0%BE%D0%B4%D0%BD%D1%8B%D0%B5%20%D1%85%D0%B8%D1%82%D1%8B%20%D1%83%D1%80%D0%BE%D0%BA%20%D0%BC%D1%83%D0%B7%D1%8B%D0%BA%D0%B8%207%20%D0%BA%D0%BB%D0%B0%D1%81%D1%81&amp;path=wizard&amp;parent-reqid=1589367184081858-1318893176926926411100303-prestable-app-host-sas-web-yp-174&amp;redircnt=1589367193.1" TargetMode="External"/><Relationship Id="rId3" Type="http://schemas.openxmlformats.org/officeDocument/2006/relationships/hyperlink" Target="https://multiurok.ru/files/tiekhnologhiia-industrial-nyie-tiekhnologhii-7-k-1.html" TargetMode="External"/><Relationship Id="rId7" Type="http://schemas.openxmlformats.org/officeDocument/2006/relationships/hyperlink" Target="https://www.youtube.com/watch?v=EzzkguNkqjc&amp;feature=emb_logo." TargetMode="External"/><Relationship Id="rId12" Type="http://schemas.openxmlformats.org/officeDocument/2006/relationships/hyperlink" Target="https://onlinetestpad.com/ru/testview/263-raskol-cerkvi" TargetMode="External"/><Relationship Id="rId2" Type="http://schemas.openxmlformats.org/officeDocument/2006/relationships/hyperlink" Target="http://tepka.ru/OBZh_7/30.html" TargetMode="External"/><Relationship Id="rId1" Type="http://schemas.openxmlformats.org/officeDocument/2006/relationships/hyperlink" Target="https://www.youtube.com/watch?time_continue=7&amp;v=Z-B0GmUstIc&amp;feature=emb_logo" TargetMode="External"/><Relationship Id="rId6" Type="http://schemas.openxmlformats.org/officeDocument/2006/relationships/hyperlink" Target="https://onlinetestpad.com/ru/testview/257192-724-okhranyat-prirodu-znachit-okhranyat-zhizn" TargetMode="External"/><Relationship Id="rId11" Type="http://schemas.openxmlformats.org/officeDocument/2006/relationships/hyperlink" Target="https://videouroki.net/blog/vidieourok-po-istorii-russkaia-pravoslavnaia-tsierkov-v-xvii-viekie-rieforma-patriarkha-nikona-i-ras.html" TargetMode="External"/><Relationship Id="rId5" Type="http://schemas.openxmlformats.org/officeDocument/2006/relationships/hyperlink" Target="https://resh.edu.ru/subject/lesson/7313/main/249388/" TargetMode="External"/><Relationship Id="rId10" Type="http://schemas.openxmlformats.org/officeDocument/2006/relationships/hyperlink" Target="http://tepka.ru/OBZh_7/31.html" TargetMode="External"/><Relationship Id="rId4" Type="http://schemas.openxmlformats.org/officeDocument/2006/relationships/hyperlink" Target="https://multiurok.ru/files/tiekhnologhiia-industrial-nyie-tiekhnologhii-7-k-1.html" TargetMode="External"/><Relationship Id="rId9" Type="http://schemas.openxmlformats.org/officeDocument/2006/relationships/hyperlink" Target="https://resh.edu.ru/subject/lesson/7314/main/249422/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testpad.com/ru/testview/257192-724-okhranyat-prirodu-znachit-okhranyat-zhizn" TargetMode="External"/><Relationship Id="rId13" Type="http://schemas.openxmlformats.org/officeDocument/2006/relationships/hyperlink" Target="http://tepka.ru/OBZh_7/33.html" TargetMode="External"/><Relationship Id="rId3" Type="http://schemas.openxmlformats.org/officeDocument/2006/relationships/hyperlink" Target="https://vk.com/video-146122880_456239050" TargetMode="External"/><Relationship Id="rId7" Type="http://schemas.openxmlformats.org/officeDocument/2006/relationships/hyperlink" Target="https://www.youtube.com/watch?v=EzzkguNkqjc&amp;feature=emb_logo." TargetMode="External"/><Relationship Id="rId12" Type="http://schemas.openxmlformats.org/officeDocument/2006/relationships/hyperlink" Target="https://yandex.ru/video/preview/?filmId=13039041597151042381&amp;text=%D0%BC%D0%B5%D0%B6%D0%B4%D1%83%D0%BD%D0%B0%D1%80%D0%BE%D0%B4%D0%BD%D1%8B%D0%B5%20%D1%85%D0%B8%D1%82%D1%8B%20%D1%83%D1%80%D0%BE%D0%BA%20%D0%BC%D1%83%D0%B7%D1%8B%D0%BA%D0%B8%207%20%D0%BA%D0%BB%D0%B0%D1%81%D1%81&amp;path=wizard&amp;parent-reqid=1589367184081858-1318893176926926411100303-prestable-app-host-sas-web-yp-174&amp;redircnt=1589367193.1" TargetMode="External"/><Relationship Id="rId2" Type="http://schemas.openxmlformats.org/officeDocument/2006/relationships/hyperlink" Target="http://tepka.ru/OBZh_7/31.html" TargetMode="External"/><Relationship Id="rId16" Type="http://schemas.openxmlformats.org/officeDocument/2006/relationships/hyperlink" Target="https://youtu.be/_F676hMN_8o" TargetMode="External"/><Relationship Id="rId1" Type="http://schemas.openxmlformats.org/officeDocument/2006/relationships/hyperlink" Target="https://www.youtube.com/watch?v=OpgWyevcMr4" TargetMode="External"/><Relationship Id="rId6" Type="http://schemas.openxmlformats.org/officeDocument/2006/relationships/hyperlink" Target="https://multiurok.ru/files/tiekhnologhiia-industrial-nyie-tiekhnologhii-7-k-1.html" TargetMode="External"/><Relationship Id="rId11" Type="http://schemas.openxmlformats.org/officeDocument/2006/relationships/hyperlink" Target="https://youtu.be/9VVkPdAkMBg" TargetMode="External"/><Relationship Id="rId5" Type="http://schemas.openxmlformats.org/officeDocument/2006/relationships/hyperlink" Target="https://multiurok.ru/files/tiekhnologhiia-industrial-nyie-tiekhnologhii-7-k-1.html" TargetMode="External"/><Relationship Id="rId15" Type="http://schemas.openxmlformats.org/officeDocument/2006/relationships/hyperlink" Target="https://onlinetestpad.com/ru/testview/263-raskol-cerkvi" TargetMode="External"/><Relationship Id="rId10" Type="http://schemas.openxmlformats.org/officeDocument/2006/relationships/hyperlink" Target="https://www.youtube.com/watch?v=161PxkFWYKQ" TargetMode="External"/><Relationship Id="rId4" Type="http://schemas.openxmlformats.org/officeDocument/2006/relationships/hyperlink" Target="https://www.youtube.com/watch?v=VktfV7UjqvE" TargetMode="External"/><Relationship Id="rId9" Type="http://schemas.openxmlformats.org/officeDocument/2006/relationships/hyperlink" Target="https://youtu.be/Sc_lo42tqg0" TargetMode="External"/><Relationship Id="rId14" Type="http://schemas.openxmlformats.org/officeDocument/2006/relationships/hyperlink" Target="https://videouroki.net/blog/vidieourok-po-istorii-russkaia-pravoslavnaia-tsierkov-v-xvii-viekie-rieforma-patriarkha-nikona-i-ras.html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sMArnhtaV8w" TargetMode="External"/><Relationship Id="rId13" Type="http://schemas.openxmlformats.org/officeDocument/2006/relationships/hyperlink" Target="https://www.youtube.com/watch?v=UqMH7BG-FdE" TargetMode="External"/><Relationship Id="rId3" Type="http://schemas.openxmlformats.org/officeDocument/2006/relationships/hyperlink" Target="https://vk.com/video-26030608_456249396" TargetMode="External"/><Relationship Id="rId7" Type="http://schemas.openxmlformats.org/officeDocument/2006/relationships/hyperlink" Target="https://youtu.be/hm-oiyDGeIY" TargetMode="External"/><Relationship Id="rId12" Type="http://schemas.openxmlformats.org/officeDocument/2006/relationships/hyperlink" Target="https://youtu.be/_F676hMN_8o" TargetMode="External"/><Relationship Id="rId2" Type="http://schemas.openxmlformats.org/officeDocument/2006/relationships/hyperlink" Target="https://www.youtube.com/watch?v=rJvnPBF4TOU" TargetMode="External"/><Relationship Id="rId1" Type="http://schemas.openxmlformats.org/officeDocument/2006/relationships/hyperlink" Target="https://www.youtube.com/watch?v=lSxnilUYH4I" TargetMode="External"/><Relationship Id="rId6" Type="http://schemas.openxmlformats.org/officeDocument/2006/relationships/hyperlink" Target="https://resh.edu.ru/subject/lesson/2022/main/" TargetMode="External"/><Relationship Id="rId11" Type="http://schemas.openxmlformats.org/officeDocument/2006/relationships/hyperlink" Target="https://www.youtube.com/watch?v=Vj3hFaVzLyY&amp;feature=emb_logo." TargetMode="External"/><Relationship Id="rId5" Type="http://schemas.openxmlformats.org/officeDocument/2006/relationships/hyperlink" Target="https://www.youtube.com/watch?v=6FP3D-WA_iM" TargetMode="External"/><Relationship Id="rId10" Type="http://schemas.openxmlformats.org/officeDocument/2006/relationships/hyperlink" Target="https://pandia.ru/text/80/557/1583.php" TargetMode="External"/><Relationship Id="rId4" Type="http://schemas.openxmlformats.org/officeDocument/2006/relationships/hyperlink" Target="https://yandex.ru/video/preview/?filmId=2070935906368296602&amp;text=%D0%BC%D1%83%D0%B7%D1%8B%D0%BA%D0%B0%20%D0%B2%20%D1%85%D1%80%D0%B0%D0%BC%D0%BE%D0%B2%D0%BE%D0%BC%20%D1%81%D0%B8%D0%BD%D1%82%D0%B5%D0%B7%D0%B5%20%D0%B8%D1%81%D0%BA%D1%83%D1%81%D1%81%D1%82%D0%B2%20%D0%BB%D0%B8%D1%82%D0%B5%D1%80%D0%B0%D1%82%D1%83%D1%80%D0%BD%D1%8B%D0%B5%20%D1%81%D1%82%D1%80%D0%B0%D0%BD%D0%B8%D1%86%D1%8B%20%D1%81%D1%82%D0%B8%D1%85%D0%B8%20%D1%80%D1%83%D1%81%D1%81%D0%BA%D0%B8%D1%85%20%D0%BF%D0%BE%D1%8D%D1%82%D0%BE%D0%B2%208%20%D0%BA%D0%BB%D0%B0%D1%81%D1%81&amp;path=wizard&amp;parent-reqid=1589260734791561-360869092634759462700301-production-app-host-vla-web-yp-181&amp;redircnt=1589260750.1" TargetMode="External"/><Relationship Id="rId9" Type="http://schemas.openxmlformats.org/officeDocument/2006/relationships/hyperlink" Target="https://www.youtube.com/watch?time_continue=391&amp;v=VuWUxGsTyKk&amp;feature=emb_logo" TargetMode="External"/><Relationship Id="rId14" Type="http://schemas.openxmlformats.org/officeDocument/2006/relationships/hyperlink" Target="https://resh.edu.ru/subject/lesson/3252/main/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https://yandex.ru/video/preview/?filmId=13096210212634136902&amp;text=%D0%BE%D0%BF%D1%82%D0%B8%D1%87%D0%B5%D1%81%D0%BA%D0%B8%D0%B5+%D0%BF%D1%80%D0%B8%D0%B1%D0%BE%D1%80%D1%8B+%D0%BF%D1%80%D0%B5%D0%B7%D0%B5%D0%BD%D1%82%D0%B0%D1%86%D0%B8%D1%8F" TargetMode="External"/><Relationship Id="rId3" Type="http://schemas.openxmlformats.org/officeDocument/2006/relationships/hyperlink" Target="https://yandex.ru/video/preview/?filmId=2070935906368296602&amp;text=%D0%BC%D1%83%D0%B7%D1%8B%D0%BA%D0%B0%20%D0%B2%20%D1%85%D1%80%D0%B0%D0%BC%D0%BE%D0%B2%D0%BE%D0%BC%20%D1%81%D0%B8%D0%BD%D1%82%D0%B5%D0%B7%D0%B5%20%D0%B8%D1%81%D0%BA%D1%83%D1%81%D1%81%D1%82%D0%B2%20%D0%BB%D0%B8%D1%82%D0%B5%D1%80%D0%B0%D1%82%D1%83%D1%80%D0%BD%D1%8B%D0%B5%20%D1%81%D1%82%D1%80%D0%B0%D0%BD%D0%B8%D1%86%D1%8B%20%D1%81%D1%82%D0%B8%D1%85%D0%B8%20%D1%80%D1%83%D1%81%D1%81%D0%BA%D0%B8%D1%85%20%D0%BF%D0%BE%D1%8D%D1%82%D0%BE%D0%B2%208%20%D0%BA%D0%BB%D0%B0%D1%81%D1%81&amp;path=wizard&amp;parent-reqid=1589260734791561-360869092634759462700301-production-app-host-vla-web-yp-181&amp;redircnt=1589262168.1" TargetMode="External"/><Relationship Id="rId7" Type="http://schemas.openxmlformats.org/officeDocument/2006/relationships/hyperlink" Target="https://www.youtube.com/watch?v=sMArnhtaV8w" TargetMode="External"/><Relationship Id="rId12" Type="http://schemas.openxmlformats.org/officeDocument/2006/relationships/hyperlink" Target="https://resh.edu.ru/subject/lesson/3252/main/" TargetMode="External"/><Relationship Id="rId2" Type="http://schemas.openxmlformats.org/officeDocument/2006/relationships/hyperlink" Target="https://resh.edu.ru/subject/lesson/2022/main/" TargetMode="External"/><Relationship Id="rId1" Type="http://schemas.openxmlformats.org/officeDocument/2006/relationships/hyperlink" Target="https://www.youtube.com/watch?v=lSxnilUYH4I" TargetMode="External"/><Relationship Id="rId6" Type="http://schemas.openxmlformats.org/officeDocument/2006/relationships/hyperlink" Target="https://www.youtube.com/watch?v=jyVyZyucZXE" TargetMode="External"/><Relationship Id="rId11" Type="http://schemas.openxmlformats.org/officeDocument/2006/relationships/hyperlink" Target="https://www.youtube.com/watch?v=UqMH7BG-FdE" TargetMode="External"/><Relationship Id="rId5" Type="http://schemas.openxmlformats.org/officeDocument/2006/relationships/hyperlink" Target="https://www.youtube.com/watch?v=rJvnPBF4TOU" TargetMode="External"/><Relationship Id="rId10" Type="http://schemas.openxmlformats.org/officeDocument/2006/relationships/hyperlink" Target="https://pandia.ru/text/80/557/1583.php" TargetMode="External"/><Relationship Id="rId4" Type="http://schemas.openxmlformats.org/officeDocument/2006/relationships/hyperlink" Target="https://www.youtube.com/watch?v=6FP3D-WA_iM" TargetMode="External"/><Relationship Id="rId9" Type="http://schemas.openxmlformats.org/officeDocument/2006/relationships/hyperlink" Target="https://www.youtube.com/watch?v=Vj3hFaVzLyY&amp;feature=emb_logo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https://pandia.ru/text/80/557/1583.php" TargetMode="External"/><Relationship Id="rId3" Type="http://schemas.openxmlformats.org/officeDocument/2006/relationships/hyperlink" Target="https://yandex.ru/video/preview/?filmId=2070935906368296602&amp;text=%D0%BC%D1%83%D0%B7%D1%8B%D0%BA%D0%B0%20%D0%B2%20%D1%85%D1%80%D0%B0%D0%BC%D0%BE%D0%B2%D0%BE%D0%BC%20%D1%81%D0%B8%D0%BD%D1%82%D0%B5%D0%B7%D0%B5%20%D0%B8%D1%81%D0%BA%D1%83%D1%81%D1%81%D1%82%D0%B2%20%D0%BB%D0%B8%D1%82%D0%B5%D1%80%D0%B0%D1%82%D1%83%D1%80%D0%BD%D1%8B%D0%B5%20%D1%81%D1%82%D1%80%D0%B0%D0%BD%D0%B8%D1%86%D1%8B%20%D1%81%D1%82%D0%B8%D1%85%D0%B8%20%D1%80%D1%83%D1%81%D1%81%D0%BA%D0%B8%D1%85%20%D0%BF%D0%BE%D1%8D%D1%82%D0%BE%D0%B2%208%20%D0%BA%D0%BB%D0%B0%D1%81%D1%81&amp;path=wizard&amp;parent-reqid=1589260734791561-360869092634759462700301-production-app-host-vla-web-yp-181&amp;redircnt=1589261592.1" TargetMode="External"/><Relationship Id="rId7" Type="http://schemas.openxmlformats.org/officeDocument/2006/relationships/hyperlink" Target="https://youtu.be/_F676hMN_8o" TargetMode="External"/><Relationship Id="rId2" Type="http://schemas.openxmlformats.org/officeDocument/2006/relationships/hyperlink" Target="https://youtu.be/0bgC4ej3f00" TargetMode="External"/><Relationship Id="rId1" Type="http://schemas.openxmlformats.org/officeDocument/2006/relationships/hyperlink" Target="http://eco63.ru/priroda-samarskoj-oblasti" TargetMode="External"/><Relationship Id="rId6" Type="http://schemas.openxmlformats.org/officeDocument/2006/relationships/hyperlink" Target="https://youtu.be/ntihEXRH8wA" TargetMode="External"/><Relationship Id="rId11" Type="http://schemas.openxmlformats.org/officeDocument/2006/relationships/hyperlink" Target="https://youtu.be/d4W-2Avyqz4" TargetMode="External"/><Relationship Id="rId5" Type="http://schemas.openxmlformats.org/officeDocument/2006/relationships/hyperlink" Target="https://www.youtube.com/watch?v=rJvnPBF4TOU" TargetMode="External"/><Relationship Id="rId10" Type="http://schemas.openxmlformats.org/officeDocument/2006/relationships/hyperlink" Target="https://schooltests.ru/08_peryshkin/69_izobrazhenie_dav-e_linzoy.php" TargetMode="External"/><Relationship Id="rId4" Type="http://schemas.openxmlformats.org/officeDocument/2006/relationships/hyperlink" Target="https://youtu.be/Sc_lo42tqg0" TargetMode="External"/><Relationship Id="rId9" Type="http://schemas.openxmlformats.org/officeDocument/2006/relationships/hyperlink" Target="https://resh.edu.ru/subject/lesson/3252/main/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yandex.ru/video/preview/?filmId=12046236682559193341&amp;text=%D1%81%D0%BE%D1%81%D1%82%D0%B0%D0%B2+%D1%81%D1%82%D1%80%D0%BE%D0%B5%D0%BD%D0%B8%D0%B5+%D0%B8+%D0%BF%D1%80%D0%BE%D0%B8%D1%81%D1%85%D0%BE%D0%B6%D0%B4%D0%B5%D0%BD%D0%B8%D0%B5+%D1%81%D0%BE%D0%BB%D0%BD%D0%B5%D1%87%D0%BD%D0%BE%D0%B9+%D1%81%D0%B8%D1%81%D1%82%D0%B5%D0%BC%D1%8B+%D0%B2%D0%B8%D0%B4%D0%B5%D0%BE%D1%83%D1%80%D0%BE%D0%BA+9+%D0%BA%D0%BB%D0%B0%D1%81%D1%81" TargetMode="External"/><Relationship Id="rId2" Type="http://schemas.openxmlformats.org/officeDocument/2006/relationships/hyperlink" Target="https://www.adme.ru/svoboda-psihologiya/8-" TargetMode="External"/><Relationship Id="rId1" Type="http://schemas.openxmlformats.org/officeDocument/2006/relationships/hyperlink" Target="https://bio-oge.sdamgia.ru/" TargetMode="External"/><Relationship Id="rId6" Type="http://schemas.openxmlformats.org/officeDocument/2006/relationships/hyperlink" Target="https://resh.edu.ru/subject/lesson/3343/start/" TargetMode="External"/><Relationship Id="rId5" Type="http://schemas.openxmlformats.org/officeDocument/2006/relationships/hyperlink" Target="https://resh.edu.ru/subject/lesson/1915/start/" TargetMode="External"/><Relationship Id="rId4" Type="http://schemas.openxmlformats.org/officeDocument/2006/relationships/hyperlink" Target="https://yandex.ru/video/preview/?filmId=9464511539863114169&amp;from=tabbar&amp;parent-reqid=1589467868951629-695899072038008085700255-production-app-host-sas-web-yp-121&amp;text=%D0%B8%D0%BD%D0%B4%D0%B8%D0%B2%D0%B8%D0%B4%D1%83%D0%B0%D0%BB%D1%8C%D0%BD%D1%8B%D0%B5+%D0%BF%D1%80%D0%BE%D0%B5%D0%BA%D1%82%D1%8B+%D0%B4%D0%BB%D1%8F+%D1%88%D0%BA%D0%BE%D0%BB%D1%8C%D0%BD%D0%B8%D0%BA%D0%BE%D0%B2+%D1%87%D1%82%D0%BE+%D1%8D%D1%82%D0%BE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grif.ua/files/images/09_2012/1348404021.jpg" TargetMode="External"/><Relationship Id="rId3" Type="http://schemas.openxmlformats.org/officeDocument/2006/relationships/hyperlink" Target="https://yandex.ru/video/search?text=%D0%B2%D0%B8%D0%B4%D0%B5%D0%BE%D1%83%D1%80%D0%BE%D0%BA%20%D1%82%D0%B5%D1%85%D0%BD%D0%BE%D0%BB%D0%BE%D0%B3%D0%B8%D1%8F%201%20%D0%BA%D0%BB%D0%B0%D1%81%D1%81%20%D0%B2%D0%B0%D0%B6%D0%BD%D1%8B%D0%B5%20%D1%82%D0%B5%D0%BB%D0%B5%D1%84%D0%BE%D0%BD%D0%BD%D1%8B%D0%B5%20%D0%BD%D0%BE%D0%BC%D0%B5%D1%80%D0%B0&amp;path=wizard&amp;parent-reqid=1589440162845318-200638151637691463600291-production-app-host-man-web-yp-46&amp;filmId=13851962575439475517" TargetMode="External"/><Relationship Id="rId7" Type="http://schemas.openxmlformats.org/officeDocument/2006/relationships/hyperlink" Target="https://yandex.ru/video/search?text=%D0%B2%D0%B8%D0%B4%D0%B5%D0%BE%20%D1%83%D1%80%D0%BE%D0%BA%20%D1%82%D0%B5%D1%85%D0%BD%D0%BE%D0%BB%D0%BE%D0%B3%D0%B8%D1%8F%201%20%D0%BA%D0%BB%D0%B0%D1%81%D1%81%20%D0%BF%D1%80%D0%B0%D0%BA%D1%82%D0%B8%D1%87%D0%B5%D1%81%D0%BA%D0%B0%D1%8F%20%D1%80%D0%B0%D0%B1%D0%BE%D1%82%D0%B0%20%D0%BF%D0%BE%D1%81%D0%B0%D0%B4%D0%BA%D0%B0%20%D0%BB%D1%83%D0%BA%D0%B0&amp;path=wizard&amp;parent-reqid=1589520613241470-1725371081943367678700295-production-app-host-man-web-yp-264&amp;filmId=8258902435459962203" TargetMode="External"/><Relationship Id="rId2" Type="http://schemas.openxmlformats.org/officeDocument/2006/relationships/hyperlink" Target="https://yandex.ru/video/search?text=%D0%B2%D0%B8%D0%B4%D0%B5%D0%BE%20%D1%83%D1%80%D0%BE%D0%BA%20%D0%BC%D1%83%D0%B7%D1%8B%D0%BA%D0%B0%20%D0%B2%20%D1%86%D0%B8%D1%80%D0%BA%D0%B5%201%20%D0%BA%D0%BB%D0%B0%D1%81%D1%81%20%D0%BA%D1%80%D0%B8%D1%82%D1%81%D0%BA%D0%B0%D1%8F&amp;path=wizard&amp;parent-reqid=1589268997128890-741951202921542357100299-production-app-host-sas-web-yp-227&amp;filmId=1045685808543507037" TargetMode="External"/><Relationship Id="rId1" Type="http://schemas.openxmlformats.org/officeDocument/2006/relationships/hyperlink" Target="https://yandex.ru/video/search?text=%D0%BF%D1%80%D0%B8%D1%80%D0%BE%D0%B4%D0%B0%20%D1%81%D0%B0%D0%BC%D0%B0%D1%80%D1%81%D0%BA%D0%BE%D0%B9%20%D0%BE%D0%B1%D0%BB%D0%B0%D1%81%D1%82%D0%B8%201%20%D0%BA%D0%BB%D0%B0%D1%81%D1%81%20%D1%84%D0%B8%D0%BB%D1%8C%D0%BC&amp;path=wizard&amp;parent-reqid=1589195485608050-755371643179291254700131-production-app-host-man-web-yp-134&amp;filmId=6317404687761964733" TargetMode="External"/><Relationship Id="rId6" Type="http://schemas.openxmlformats.org/officeDocument/2006/relationships/hyperlink" Target="https://yandex.ru/video/search?text=%D0%BD%D0%B0%D1%81%D1%82%D1%80%D0%BE%D0%B5%D0%BD%D0%B8%D0%B5%20%D0%B2%20%D1%88%D0%BA%D0%BE%D0%BB%D0%B5%20%D0%B8%20%D0%B4%D0%BE%D0%BC%D0%B0%20%D0%BF%D1%80%D0%B5%D0%B7%D0%B5%D0%BD%D1%82%D0%B0%D1%86%D0%B8%D1%8F%20%D0%B4%D0%BB%D1%8F%20%D0%BD%D0%B0%D1%87%D0%B0%D0%BB%D1%8C%D0%BD%D0%BE%D0%B9%20%D1%88%D0%BA%D0%BE%D0%BB%D1%8B&amp;path=wizard&amp;parent-reqid=1589514808486665-934342433743076090000247-production-app-host-man-web-yp-12&amp;filmId=14008669577135976037" TargetMode="External"/><Relationship Id="rId5" Type="http://schemas.openxmlformats.org/officeDocument/2006/relationships/hyperlink" Target="https://yandex.ru/video/search?text=%D0%B2%D0%B8%D0%B4%D0%B5%D0%BE%D1%83%D1%80%D0%BE%D0%BA%20%D0%BC%D1%83%D0%B7%D1%8B%D0%BA%D0%B0%201%20%D0%BA%D0%BB%D0%B0%D1%81%D1%81%20%D0%B4%D0%BE%D0%BC%20%D0%BA%D0%BE%D1%82%D0%BE%D1%80%D1%8B%D0%B9%20%D0%B7%D0%B2%D1%83%D1%87%D0%B8%D1%82&amp;path=wizard&amp;parent-reqid=1589455998842210-1498743289820242534300133-prestable-app-host-sas-web-yp-201&amp;filmId=3429204135799706354" TargetMode="External"/><Relationship Id="rId4" Type="http://schemas.openxmlformats.org/officeDocument/2006/relationships/hyperlink" Target="https://infourok.ru/zanyatie-26-umniki-i-umnicy-1-klass-4112425.html" TargetMode="External"/><Relationship Id="rId9" Type="http://schemas.openxmlformats.org/officeDocument/2006/relationships/hyperlink" Target="https://yandex.ru/video/search?text=%D0%BF%D1%80%D0%B8%D1%80%D0%BE%D0%B4%D0%B0%20%D0%BF%D0%BE%D1%85%D0%B2%D0%B8%D1%81%D1%82%D0%BD%D0%B5%D0%B2%D1%81%D0%BA%D0%BE%D0%B3%D0%BE%20%D1%80%D0%B0%D0%B9%D0%BE%D0%BD%D0%B0&amp;path=wizard&amp;parent-reqid=1589521192213407-773925756341305955800303-prestable-app-host-sas-web-yp-122&amp;filmId=7755651085422243738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LaiPv5-94b8" TargetMode="External"/><Relationship Id="rId13" Type="http://schemas.openxmlformats.org/officeDocument/2006/relationships/hyperlink" Target="https://postnauka.ru/video/94083" TargetMode="External"/><Relationship Id="rId3" Type="http://schemas.openxmlformats.org/officeDocument/2006/relationships/hyperlink" Target="https://pfrf-kabinet.su/165-gosudarstvenny" TargetMode="External"/><Relationship Id="rId7" Type="http://schemas.openxmlformats.org/officeDocument/2006/relationships/hyperlink" Target="https://youtu.be/syaB1QYmkL0" TargetMode="External"/><Relationship Id="rId12" Type="http://schemas.openxmlformats.org/officeDocument/2006/relationships/hyperlink" Target="https://www.description-pdf.ru/2019/08/09/%D0%B0%D0%BD%D0%B3%D0%BB%D0%B8%D0%B9%D1%81%D0%BA%D0%B8%D0%B9-%D1%8F%D0%B7%D1%8B%D0%BA-9-%D0%BA%D0%BB%D0%B0%D1%81%D1%81-%D0%BA%D0%BD%D0%B8%D0%B3%D0%B0-%D0%B4%D0%BB%D1%8F-%D1%87%D1%82%D0%B5%D0%BD-2/" TargetMode="External"/><Relationship Id="rId2" Type="http://schemas.openxmlformats.org/officeDocument/2006/relationships/hyperlink" Target="https://www.adme.ru/svoboda-psihologiya/8-" TargetMode="External"/><Relationship Id="rId1" Type="http://schemas.openxmlformats.org/officeDocument/2006/relationships/hyperlink" Target="https://bio-oge.sdamgia.ru/" TargetMode="External"/><Relationship Id="rId6" Type="http://schemas.openxmlformats.org/officeDocument/2006/relationships/hyperlink" Target="https://www.youtube.com/watch?v=jyVyZyucZXE" TargetMode="External"/><Relationship Id="rId11" Type="http://schemas.openxmlformats.org/officeDocument/2006/relationships/hyperlink" Target="https://myldl.ru/news/item/157" TargetMode="External"/><Relationship Id="rId5" Type="http://schemas.openxmlformats.org/officeDocument/2006/relationships/hyperlink" Target="https://resh.edu.ru/subject/lesson/4700/start/213115/" TargetMode="External"/><Relationship Id="rId10" Type="http://schemas.openxmlformats.org/officeDocument/2006/relationships/hyperlink" Target="https://www.youtube.com/watch?v=NuHHFuy-xAk&amp;t=11s" TargetMode="External"/><Relationship Id="rId4" Type="http://schemas.openxmlformats.org/officeDocument/2006/relationships/hyperlink" Target="https://www.youtube.com/watch?v=pafi6qwSorM&amp;pbjreload=10" TargetMode="External"/><Relationship Id="rId9" Type="http://schemas.openxmlformats.org/officeDocument/2006/relationships/hyperlink" Target="https://www.youtube.com/watch?v=fztSeO2vLFo" TargetMode="External"/><Relationship Id="rId14" Type="http://schemas.openxmlformats.org/officeDocument/2006/relationships/hyperlink" Target="https://myldl.ru/news/item/157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aklass.ru/p/algebra/11-klass/kombinatorika-9340/pravilo-summy-9342/re-e895b44a-cf83-4e02-9293-1fbf0e0496f0" TargetMode="External"/><Relationship Id="rId3" Type="http://schemas.openxmlformats.org/officeDocument/2006/relationships/hyperlink" Target="https://www.yaklass.ru/testwork" TargetMode="External"/><Relationship Id="rId7" Type="http://schemas.openxmlformats.org/officeDocument/2006/relationships/hyperlink" Target="https://youtu.be/f2fh6gRrCIE" TargetMode="External"/><Relationship Id="rId12" Type="http://schemas.openxmlformats.org/officeDocument/2006/relationships/hyperlink" Target="https://www.youtube.com/watch?v=6vxwf0WcYE8" TargetMode="External"/><Relationship Id="rId2" Type="http://schemas.openxmlformats.org/officeDocument/2006/relationships/hyperlink" Target="https://www.yaklass.ru/p/algebra/10-klass/proizvodnaia-9147/primenenie-proizvodnoi-dlia-otyskaniia-naibolshikh-i-naimenshikh-velichin-11228" TargetMode="External"/><Relationship Id="rId1" Type="http://schemas.openxmlformats.org/officeDocument/2006/relationships/hyperlink" Target="https://testometrika.com/business/test-to-determine-career/" TargetMode="External"/><Relationship Id="rId6" Type="http://schemas.openxmlformats.org/officeDocument/2006/relationships/hyperlink" Target="https://constructorus.ru/uspex/delovaya-perepiska-yazyk-etiket-pravila-i-osobennosti.html" TargetMode="External"/><Relationship Id="rId11" Type="http://schemas.openxmlformats.org/officeDocument/2006/relationships/hyperlink" Target="https://edu.skysmart.ru/student/vogexahidu" TargetMode="External"/><Relationship Id="rId5" Type="http://schemas.openxmlformats.org/officeDocument/2006/relationships/hyperlink" Target="https://youtu.be/OWYcHh2nPcw" TargetMode="External"/><Relationship Id="rId10" Type="http://schemas.openxmlformats.org/officeDocument/2006/relationships/hyperlink" Target="https://www.youtube.com/watch?v=THR8hv7IDUo" TargetMode="External"/><Relationship Id="rId4" Type="http://schemas.openxmlformats.org/officeDocument/2006/relationships/hyperlink" Target="https://www.yaklass.ru/testwork" TargetMode="External"/><Relationship Id="rId9" Type="http://schemas.openxmlformats.org/officeDocument/2006/relationships/hyperlink" Target="https://www.yaklass.ru/testwork" TargetMode="Externa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https://youtu.be/f2fh6gRrCIE" TargetMode="External"/><Relationship Id="rId3" Type="http://schemas.openxmlformats.org/officeDocument/2006/relationships/hyperlink" Target="https://www.yaklass.ru/p/algebra/10-klass/proizvodnaia-9147/primenenie-proizvodnoi-dlia-otyskaniia-naibolshikh-i-naimenshikh-velichin-11228" TargetMode="External"/><Relationship Id="rId7" Type="http://schemas.openxmlformats.org/officeDocument/2006/relationships/hyperlink" Target="https://constructorus.ru/uspex/delovaya-perepiska-yazyk-etiket-pravila-i-osobennosti.html" TargetMode="External"/><Relationship Id="rId2" Type="http://schemas.openxmlformats.org/officeDocument/2006/relationships/hyperlink" Target="https://testometrika.com/business/test-to-determine-career/" TargetMode="External"/><Relationship Id="rId1" Type="http://schemas.openxmlformats.org/officeDocument/2006/relationships/hyperlink" Target="https://www.booksmed.com/biologiya/846-gistologiya-afanasev-yurina-uchebnik.html" TargetMode="External"/><Relationship Id="rId6" Type="http://schemas.openxmlformats.org/officeDocument/2006/relationships/hyperlink" Target="https://youtu.be/OWYcHh2nPcw" TargetMode="External"/><Relationship Id="rId11" Type="http://schemas.openxmlformats.org/officeDocument/2006/relationships/hyperlink" Target="https://edu.skysmart.ru/student/vogexahidu" TargetMode="External"/><Relationship Id="rId5" Type="http://schemas.openxmlformats.org/officeDocument/2006/relationships/hyperlink" Target="https://www.yaklass.ru/testwork" TargetMode="External"/><Relationship Id="rId10" Type="http://schemas.openxmlformats.org/officeDocument/2006/relationships/hyperlink" Target="https://www.yaklass.ru/testwork" TargetMode="External"/><Relationship Id="rId4" Type="http://schemas.openxmlformats.org/officeDocument/2006/relationships/hyperlink" Target="https://www.yaklass.ru/testwork" TargetMode="External"/><Relationship Id="rId9" Type="http://schemas.openxmlformats.org/officeDocument/2006/relationships/hyperlink" Target="https://www.yaklass.ru/p/algebra/11-klass/kombinatorika-9340/pravilo-summy-9342/re-e895b44a-cf83-4e02-9293-1fbf0e0496f0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aklass.ru/testwork" TargetMode="External"/><Relationship Id="rId13" Type="http://schemas.openxmlformats.org/officeDocument/2006/relationships/hyperlink" Target="https://resh.edu.ru/subject/lesson/3503/start/73675/" TargetMode="External"/><Relationship Id="rId3" Type="http://schemas.openxmlformats.org/officeDocument/2006/relationships/hyperlink" Target="https://www.yaklass.ru/testwork" TargetMode="External"/><Relationship Id="rId7" Type="http://schemas.openxmlformats.org/officeDocument/2006/relationships/hyperlink" Target="https://www.yaklass.ru/testwork" TargetMode="External"/><Relationship Id="rId12" Type="http://schemas.openxmlformats.org/officeDocument/2006/relationships/hyperlink" Target="https://www.saharina.ru/tests/test.php?name=test513.xml" TargetMode="External"/><Relationship Id="rId2" Type="http://schemas.openxmlformats.org/officeDocument/2006/relationships/hyperlink" Target="https://www.yaklass.ru/testwork" TargetMode="External"/><Relationship Id="rId16" Type="http://schemas.openxmlformats.org/officeDocument/2006/relationships/hyperlink" Target="https://resh.edu.ru/subject/lesson/3503/train/73682/" TargetMode="External"/><Relationship Id="rId1" Type="http://schemas.openxmlformats.org/officeDocument/2006/relationships/hyperlink" Target="https://effecton.ru/730.html" TargetMode="External"/><Relationship Id="rId6" Type="http://schemas.openxmlformats.org/officeDocument/2006/relationships/hyperlink" Target="https://www.yaklass.ru/testwork" TargetMode="External"/><Relationship Id="rId11" Type="http://schemas.openxmlformats.org/officeDocument/2006/relationships/hyperlink" Target="https://resh.edu.ru/subject/lesson/6147/start/222184/" TargetMode="External"/><Relationship Id="rId5" Type="http://schemas.openxmlformats.org/officeDocument/2006/relationships/hyperlink" Target="https://resh.edu.ru/subject/lesson/6147/start/222184/" TargetMode="External"/><Relationship Id="rId15" Type="http://schemas.openxmlformats.org/officeDocument/2006/relationships/hyperlink" Target="https://edu.skysmart.ru/student/vogexahidu" TargetMode="External"/><Relationship Id="rId10" Type="http://schemas.openxmlformats.org/officeDocument/2006/relationships/hyperlink" Target="https://www.youtube.com/watch?v=X2IutYcO5c0" TargetMode="External"/><Relationship Id="rId4" Type="http://schemas.openxmlformats.org/officeDocument/2006/relationships/hyperlink" Target="https://www.yaklass.ru/testwork" TargetMode="External"/><Relationship Id="rId9" Type="http://schemas.openxmlformats.org/officeDocument/2006/relationships/hyperlink" Target="https://hist-ege.sdamgia.ru/test?id=2971985" TargetMode="External"/><Relationship Id="rId14" Type="http://schemas.openxmlformats.org/officeDocument/2006/relationships/hyperlink" Target="https://www.yaklass.ru/testwork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https://youtu.be/f2fh6gRrCIE" TargetMode="External"/><Relationship Id="rId3" Type="http://schemas.openxmlformats.org/officeDocument/2006/relationships/hyperlink" Target="https://www.yaklass.ru/testwork" TargetMode="External"/><Relationship Id="rId7" Type="http://schemas.openxmlformats.org/officeDocument/2006/relationships/hyperlink" Target="https://www.yaklass.ru/testwork" TargetMode="External"/><Relationship Id="rId2" Type="http://schemas.openxmlformats.org/officeDocument/2006/relationships/hyperlink" Target="https://www.yaklass.ru/testwork" TargetMode="External"/><Relationship Id="rId1" Type="http://schemas.openxmlformats.org/officeDocument/2006/relationships/hyperlink" Target="https://www.yaklass.ru/p/algebra/10-klass/proizvodnaia-9147/primenenie-proizvodnoi-dlia-otyskaniia-naibolshikh-i-naimenshikh-velichin-11228" TargetMode="External"/><Relationship Id="rId6" Type="http://schemas.openxmlformats.org/officeDocument/2006/relationships/hyperlink" Target="https://www.yaklass.ru/p/algebra/11-klass/kombinatorika-9340/pravilo-summy-9342/re-e895b44a-cf83-4e02-9293-1fbf0e0496f0" TargetMode="External"/><Relationship Id="rId11" Type="http://schemas.openxmlformats.org/officeDocument/2006/relationships/hyperlink" Target="https://www.youtube.com/watch?v=6vxwf0WcYE8" TargetMode="External"/><Relationship Id="rId5" Type="http://schemas.openxmlformats.org/officeDocument/2006/relationships/hyperlink" Target="https://constructorus.ru/uspex/delovaya-perepiska-yazyk-etiket-pravila-i-osobennosti.html" TargetMode="External"/><Relationship Id="rId10" Type="http://schemas.openxmlformats.org/officeDocument/2006/relationships/hyperlink" Target="https://go.mail.ru/search_video?fm=1&amp;rf=956636&amp;q=%D0%B6%D0%B5%D0%BD%D1%81%D0%BA%D0%B8%D0%B5%20%D0%BE%D0%B1%D1%80%D0%B0%D0%B7%D1%8B%20%D0%BD%D0%B0%20%D1%81%D1%82%D1%80%D0%B0%D0%BD%D0%B8%D1%86%D0%B0%D1%85%20%D1%80%D0%BE%D0%BC%D0%B0%D0%BD%D0%B0%20%D0%B2%D0%BE%D0%B9%D0%BD%D0%B0%20%D0%B8%20%D0%BC%D0%B8%D1%80" TargetMode="External"/><Relationship Id="rId4" Type="http://schemas.openxmlformats.org/officeDocument/2006/relationships/hyperlink" Target="https://youtu.be/OWYcHh2nPcw" TargetMode="External"/><Relationship Id="rId9" Type="http://schemas.openxmlformats.org/officeDocument/2006/relationships/hyperlink" Target="https://www.youtube.com/watch?v=THR8hv7IDUo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https://youtu.be/f2fh6gRrCIE" TargetMode="External"/><Relationship Id="rId13" Type="http://schemas.openxmlformats.org/officeDocument/2006/relationships/hyperlink" Target="https://www.yaklass.ru/p/algebra/10-klass/proizvodnaia-9147/primenenie-proizvodnoi-dlia-otyskaniia-naibolshikh-i-naimenshikh-velichin-11228" TargetMode="External"/><Relationship Id="rId18" Type="http://schemas.openxmlformats.org/officeDocument/2006/relationships/hyperlink" Target="https://constructorus.ru/uspex/delovaya-perepiska-yazyk-etiket-pravila-i-osobennosti.html" TargetMode="External"/><Relationship Id="rId3" Type="http://schemas.openxmlformats.org/officeDocument/2006/relationships/hyperlink" Target="https://www.yaklass.ru/testwork" TargetMode="External"/><Relationship Id="rId21" Type="http://schemas.openxmlformats.org/officeDocument/2006/relationships/hyperlink" Target="https://www.yaklass.ru/testwork" TargetMode="External"/><Relationship Id="rId7" Type="http://schemas.openxmlformats.org/officeDocument/2006/relationships/hyperlink" Target="https://constructorus.ru/uspex/delovaya-perepiska-yazyk-etiket-pravila-i-osobennosti.html" TargetMode="External"/><Relationship Id="rId12" Type="http://schemas.openxmlformats.org/officeDocument/2006/relationships/hyperlink" Target="https://www.booksmed.com/biologiya/846-gistologiya-afanasev-yurina-uchebnik.html" TargetMode="External"/><Relationship Id="rId17" Type="http://schemas.openxmlformats.org/officeDocument/2006/relationships/hyperlink" Target="https://youtu.be/OWYcHh2nPcw" TargetMode="External"/><Relationship Id="rId2" Type="http://schemas.openxmlformats.org/officeDocument/2006/relationships/hyperlink" Target="https://www.yaklass.ru/p/algebra/10-klass/proizvodnaia-9147/primenenie-proizvodnoi-dlia-otyskaniia-naibolshikh-i-naimenshikh-velichin-11228" TargetMode="External"/><Relationship Id="rId16" Type="http://schemas.openxmlformats.org/officeDocument/2006/relationships/hyperlink" Target="https://www.yaklass.ru/testwork" TargetMode="External"/><Relationship Id="rId20" Type="http://schemas.openxmlformats.org/officeDocument/2006/relationships/hyperlink" Target="https://www.yaklass.ru/p/algebra/11-klass/kombinatorika-9340/pravilo-summy-9342/re-e895b44a-cf83-4e02-9293-1fbf0e0496f0" TargetMode="External"/><Relationship Id="rId1" Type="http://schemas.openxmlformats.org/officeDocument/2006/relationships/hyperlink" Target="https://www.booksmed.com/biologiya/846-gistologiya-afanasev-yurina-uchebnik.html" TargetMode="External"/><Relationship Id="rId6" Type="http://schemas.openxmlformats.org/officeDocument/2006/relationships/hyperlink" Target="https://youtu.be/OWYcHh2nPcw" TargetMode="External"/><Relationship Id="rId11" Type="http://schemas.openxmlformats.org/officeDocument/2006/relationships/hyperlink" Target="https://go.mail.ru/search_video?fm=1&amp;rf=956636&amp;q=%D0%B6%D0%B5%D0%BD%D1%81%D0%BA%D0%B8%D0%B5%20%D0%BE%D0%B1%D1%80%D0%B0%D0%B7%D1%8B%20%D0%BD%D0%B0%20%D1%81%D1%82%D1%80%D0%B0%D0%BD%D0%B8%D1%86%D0%B0%D1%85%20%D1%80%D0%BE%D0%BC%D0%B0%D0%BD%D0%B0%20%D0%B2%D0%BE%D0%B9%D0%BD%D0%B0%20%D0%B8%20%D0%BC%D0%B8%D1%80" TargetMode="External"/><Relationship Id="rId5" Type="http://schemas.openxmlformats.org/officeDocument/2006/relationships/hyperlink" Target="https://www.yaklass.ru/testwork" TargetMode="External"/><Relationship Id="rId15" Type="http://schemas.openxmlformats.org/officeDocument/2006/relationships/hyperlink" Target="https://bio-ege.sdamgia.ru/" TargetMode="External"/><Relationship Id="rId10" Type="http://schemas.openxmlformats.org/officeDocument/2006/relationships/hyperlink" Target="https://www.yaklass.ru/testwork" TargetMode="External"/><Relationship Id="rId19" Type="http://schemas.openxmlformats.org/officeDocument/2006/relationships/hyperlink" Target="https://youtu.be/f2fh6gRrCIE" TargetMode="External"/><Relationship Id="rId4" Type="http://schemas.openxmlformats.org/officeDocument/2006/relationships/hyperlink" Target="https://bio-ege.sdamgia.ru/" TargetMode="External"/><Relationship Id="rId9" Type="http://schemas.openxmlformats.org/officeDocument/2006/relationships/hyperlink" Target="https://www.yaklass.ru/p/algebra/11-klass/kombinatorika-9340/pravilo-summy-9342/re-e895b44a-cf83-4e02-9293-1fbf0e0496f0" TargetMode="External"/><Relationship Id="rId14" Type="http://schemas.openxmlformats.org/officeDocument/2006/relationships/hyperlink" Target="https://www.yaklass.ru/testwork" TargetMode="External"/><Relationship Id="rId22" Type="http://schemas.openxmlformats.org/officeDocument/2006/relationships/hyperlink" Target="https://go.mail.ru/search_video?fm=1&amp;rf=956636&amp;q=%D0%B6%D0%B5%D0%BD%D1%81%D0%BA%D0%B8%D0%B5%20%D0%BE%D0%B1%D1%80%D0%B0%D0%B7%D1%8B%20%D0%BD%D0%B0%20%D1%81%D1%82%D1%80%D0%B0%D0%BD%D0%B8%D1%86%D0%B0%D1%85%20%D1%80%D0%BE%D0%BC%D0%B0%D0%BD%D0%B0%20%D0%B2%D0%BE%D0%B9%D0%BD%D0%B0%20%D0%B8%20%D0%BC%D0%B8%D1%80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hyperlink" Target="https://hist-ege.sdamgia.ru/test?id=2971985" TargetMode="External"/><Relationship Id="rId13" Type="http://schemas.openxmlformats.org/officeDocument/2006/relationships/hyperlink" Target="https://resh.edu.ru/subject/lesson/3503/start/73675/" TargetMode="External"/><Relationship Id="rId3" Type="http://schemas.openxmlformats.org/officeDocument/2006/relationships/hyperlink" Target="https://www.yaklass.ru/testwork" TargetMode="External"/><Relationship Id="rId7" Type="http://schemas.openxmlformats.org/officeDocument/2006/relationships/hyperlink" Target="https://www.yaklass.ru/testwork" TargetMode="External"/><Relationship Id="rId12" Type="http://schemas.openxmlformats.org/officeDocument/2006/relationships/hyperlink" Target="https://www.yaklass.ru/testwork" TargetMode="External"/><Relationship Id="rId2" Type="http://schemas.openxmlformats.org/officeDocument/2006/relationships/hyperlink" Target="https://www.yaklass.ru/testwork" TargetMode="External"/><Relationship Id="rId1" Type="http://schemas.openxmlformats.org/officeDocument/2006/relationships/hyperlink" Target="https://www.yaklass.ru/testwork" TargetMode="External"/><Relationship Id="rId6" Type="http://schemas.openxmlformats.org/officeDocument/2006/relationships/hyperlink" Target="https://www.yaklass.ru/testwork" TargetMode="External"/><Relationship Id="rId11" Type="http://schemas.openxmlformats.org/officeDocument/2006/relationships/hyperlink" Target="https://www.saharina.ru/tests/test.php?name=test513.xml" TargetMode="External"/><Relationship Id="rId5" Type="http://schemas.openxmlformats.org/officeDocument/2006/relationships/hyperlink" Target="https://www.yaklass.ru/testwork" TargetMode="External"/><Relationship Id="rId15" Type="http://schemas.openxmlformats.org/officeDocument/2006/relationships/hyperlink" Target="https://resh.edu.ru/subject/lesson/3503/train/73682/" TargetMode="External"/><Relationship Id="rId10" Type="http://schemas.openxmlformats.org/officeDocument/2006/relationships/hyperlink" Target="https://resh.edu.ru/subject/lesson/6147/start/222184/" TargetMode="External"/><Relationship Id="rId4" Type="http://schemas.openxmlformats.org/officeDocument/2006/relationships/hyperlink" Target="https://resh.edu.ru/subject/lesson/6147/start/222184/" TargetMode="External"/><Relationship Id="rId9" Type="http://schemas.openxmlformats.org/officeDocument/2006/relationships/hyperlink" Target="https://www.youtube.com/watch?v=X2IutYcO5c0" TargetMode="External"/><Relationship Id="rId14" Type="http://schemas.openxmlformats.org/officeDocument/2006/relationships/hyperlink" Target="https://go.mail.ru/search_video?fm=1&amp;rf=956636&amp;q=%D0%B6%D0%B5%D0%BD%D1%81%D0%BA%D0%B8%D0%B5%20%D0%BE%D0%B1%D1%80%D0%B0%D0%B7%D1%8B%20%D0%BD%D0%B0%20%D1%81%D1%82%D1%80%D0%B0%D0%BD%D0%B8%D1%86%D0%B0%D1%85%20%D1%80%D0%BE%D0%BC%D0%B0%D0%BD%D0%B0%20%D0%B2%D0%BE%D0%B9%D0%BD%D0%B0%20%D0%B8%20%D0%BC%D0%B8%D1%80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ege.sdamgia.ru/" TargetMode="External"/><Relationship Id="rId7" Type="http://schemas.openxmlformats.org/officeDocument/2006/relationships/hyperlink" Target="https://nsportal.ru/shkola/literatura/library/2012/01/21/bshou-zhizn-i-tvorchestvo" TargetMode="External"/><Relationship Id="rId2" Type="http://schemas.openxmlformats.org/officeDocument/2006/relationships/hyperlink" Target="https://lingua-airlines.ru/articles/kratkoe-izlojenie-teksta-na-angliyskom-vopros-i-otvet/" TargetMode="External"/><Relationship Id="rId1" Type="http://schemas.openxmlformats.org/officeDocument/2006/relationships/hyperlink" Target="https://www.youtube.com/watch?v=Svgs29J3ZfM" TargetMode="External"/><Relationship Id="rId6" Type="http://schemas.openxmlformats.org/officeDocument/2006/relationships/hyperlink" Target="https://resh.edu.ru/subject/lesson/4876/start/284340/" TargetMode="External"/><Relationship Id="rId5" Type="http://schemas.openxmlformats.org/officeDocument/2006/relationships/hyperlink" Target="https://resh.edu.ru/subject/lesson/6405/start/283931/" TargetMode="External"/><Relationship Id="rId4" Type="http://schemas.openxmlformats.org/officeDocument/2006/relationships/hyperlink" Target="https://ege.sdamgia.ru/" TargetMode="Externa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6154/start/7884/" TargetMode="External"/><Relationship Id="rId13" Type="http://schemas.openxmlformats.org/officeDocument/2006/relationships/hyperlink" Target="https://4ege.ru/trening-russkiy/57540-povtorenie-orfografii-zadaniya-9-12.html" TargetMode="External"/><Relationship Id="rId3" Type="http://schemas.openxmlformats.org/officeDocument/2006/relationships/hyperlink" Target="https://www.youtube.com/watch?v=Svgs29J3ZfM" TargetMode="External"/><Relationship Id="rId7" Type="http://schemas.openxmlformats.org/officeDocument/2006/relationships/hyperlink" Target="https://www.youtube.com/watch?time_continue=11&amp;v=zkJVBFCiDq0&amp;feature=emb_logo" TargetMode="External"/><Relationship Id="rId12" Type="http://schemas.openxmlformats.org/officeDocument/2006/relationships/hyperlink" Target="https://resh.edu.ru/subject/lesson/5480/start/226314/" TargetMode="External"/><Relationship Id="rId2" Type="http://schemas.openxmlformats.org/officeDocument/2006/relationships/hyperlink" Target="https://www.youtube.com/watch?time_continue=3&amp;v=jV7yMlCVu90&amp;feature=emb_logo" TargetMode="External"/><Relationship Id="rId1" Type="http://schemas.openxmlformats.org/officeDocument/2006/relationships/hyperlink" Target="https://www.youtube.com/watch?v=UWjGNAdQKds" TargetMode="External"/><Relationship Id="rId6" Type="http://schemas.openxmlformats.org/officeDocument/2006/relationships/hyperlink" Target="https://resh.edu.ru/subject/lesson/6154/start/7884/" TargetMode="External"/><Relationship Id="rId11" Type="http://schemas.openxmlformats.org/officeDocument/2006/relationships/hyperlink" Target="https://resh.edu.ru/subject/lesson/4876/start/284340/" TargetMode="External"/><Relationship Id="rId5" Type="http://schemas.openxmlformats.org/officeDocument/2006/relationships/hyperlink" Target="https://soc-ege.sdamgia.ru/test?id=6168917" TargetMode="External"/><Relationship Id="rId10" Type="http://schemas.openxmlformats.org/officeDocument/2006/relationships/hyperlink" Target="https://resh.edu.ru/subject/lesson/6405/start/283931/" TargetMode="External"/><Relationship Id="rId4" Type="http://schemas.openxmlformats.org/officeDocument/2006/relationships/hyperlink" Target="https://lingua-airlines.ru/articles/kratkoe-izlojenie-teksta-na-angliyskom-vopros-i-otvet/" TargetMode="External"/><Relationship Id="rId9" Type="http://schemas.openxmlformats.org/officeDocument/2006/relationships/hyperlink" Target="https://resh.edu.ru/subject/lesson/4899/start/161553/" TargetMode="External"/><Relationship Id="rId14" Type="http://schemas.openxmlformats.org/officeDocument/2006/relationships/hyperlink" Target="https://nsportal.ru/shkola/literatura/library/2012/01/21/bshou-zhizn-i-tvorchestvo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ege.sdamgia.ru/" TargetMode="External"/><Relationship Id="rId7" Type="http://schemas.openxmlformats.org/officeDocument/2006/relationships/hyperlink" Target="https://nsportal.ru/shkola/literatura/library/2012/01/21/bshou-zhizn-i-tvorchestvo" TargetMode="External"/><Relationship Id="rId2" Type="http://schemas.openxmlformats.org/officeDocument/2006/relationships/hyperlink" Target="https://lingua-airlines.ru/articles/kratkoe-izlojenie-teksta-na-angliyskom-vopros-i-otvet/" TargetMode="External"/><Relationship Id="rId1" Type="http://schemas.openxmlformats.org/officeDocument/2006/relationships/hyperlink" Target="https://www.youtube.com/watch?v=Svgs29J3ZfM" TargetMode="External"/><Relationship Id="rId6" Type="http://schemas.openxmlformats.org/officeDocument/2006/relationships/hyperlink" Target="https://resh.edu.ru/subject/lesson/4876/start/284340/" TargetMode="External"/><Relationship Id="rId5" Type="http://schemas.openxmlformats.org/officeDocument/2006/relationships/hyperlink" Target="https://resh.edu.ru/subject/lesson/6405/start/283931/" TargetMode="External"/><Relationship Id="rId4" Type="http://schemas.openxmlformats.org/officeDocument/2006/relationships/hyperlink" Target="https://ege.sdamgia.ru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youtube.com/watch?v=3iK8GXJdQCI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yandex.ru/images/search?text=%D1%87%D0%B5%D0%BB%D0%BE%D0%B2%D0%B5%D0%BA%20%D0%B8%20%D0%B5%D0%B3%D0%BE%20%D0%BC%D0%B0%D0%BB%D1%8B%D0%B5%20%D0%B4%D1%80%D1%83%D0%B7%D1%8C%D1%8F&amp;stype=image&amp;lr=51&amp;source=wiz" TargetMode="External"/><Relationship Id="rId1" Type="http://schemas.openxmlformats.org/officeDocument/2006/relationships/hyperlink" Target="https://yandex.ru/video/search?text=%D0%B2%D0%B8%D0%B4%D0%B5%D0%BE%D1%83%D1%80%D0%BE%D0%BA%20%D0%BA%D0%B0%D0%BA%D0%B8%D0%B5%20%D0%B1%D1%8B%D0%B2%D0%B0%D1%8E%D1%82%20%D1%81%D0%BB%D0%BE%D0%B2%D0%B0%D1%80%D0%B8%202%20%D0%BA%D0%BB%D0%B0%D1%81%D1%81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open?id=1NgSwLHFeeWfCcvoHpeDz8a5OR9AHNBoj" TargetMode="External"/><Relationship Id="rId2" Type="http://schemas.openxmlformats.org/officeDocument/2006/relationships/hyperlink" Target="https://www.youtube.com/watch?time_continue=3&amp;v=5I7En5S4yo4&amp;feature=emb_logo" TargetMode="External"/><Relationship Id="rId1" Type="http://schemas.openxmlformats.org/officeDocument/2006/relationships/hyperlink" Target="https://drive.google.com/open?id=1cVUyTE6SxR-9-kS07CgqnZhNhMiSvReR" TargetMode="External"/><Relationship Id="rId5" Type="http://schemas.openxmlformats.org/officeDocument/2006/relationships/hyperlink" Target="https://drive.google.com/open?id=1jSyQgg_aDCq6V2TlrCDHW-rCS6B5RxK2" TargetMode="External"/><Relationship Id="rId4" Type="http://schemas.openxmlformats.org/officeDocument/2006/relationships/hyperlink" Target="https://www.youtube.com/watch?v=hQk3ZT3kiWk&amp;feature=emb_log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H994"/>
  <sheetViews>
    <sheetView workbookViewId="0"/>
  </sheetViews>
  <sheetFormatPr defaultColWidth="14.42578125" defaultRowHeight="15.75" customHeight="1"/>
  <cols>
    <col min="1" max="1" width="5.140625" customWidth="1"/>
    <col min="2" max="2" width="24.140625" customWidth="1"/>
    <col min="3" max="3" width="17.85546875" customWidth="1"/>
    <col min="4" max="4" width="36.5703125" customWidth="1"/>
    <col min="5" max="5" width="32.140625" customWidth="1"/>
    <col min="6" max="7" width="68.85546875" customWidth="1"/>
  </cols>
  <sheetData>
    <row r="1" spans="1:8" ht="26.25" customHeight="1">
      <c r="A1" s="2" t="s">
        <v>1</v>
      </c>
      <c r="B1" s="3" t="s">
        <v>3</v>
      </c>
      <c r="C1" s="4" t="s">
        <v>5</v>
      </c>
      <c r="D1" s="4" t="s">
        <v>7</v>
      </c>
      <c r="E1" s="4" t="s">
        <v>8</v>
      </c>
      <c r="F1" s="6" t="s">
        <v>9</v>
      </c>
    </row>
    <row r="2" spans="1:8" ht="51">
      <c r="A2" s="7">
        <v>1</v>
      </c>
      <c r="B2" s="9" t="s">
        <v>18</v>
      </c>
      <c r="C2" s="11" t="s">
        <v>20</v>
      </c>
      <c r="D2" s="13" t="s">
        <v>22</v>
      </c>
      <c r="E2" s="13" t="s">
        <v>23</v>
      </c>
      <c r="F2" s="14" t="s">
        <v>24</v>
      </c>
    </row>
    <row r="3" spans="1:8" ht="51">
      <c r="A3" s="7">
        <v>2</v>
      </c>
      <c r="B3" s="9" t="s">
        <v>26</v>
      </c>
      <c r="C3" s="11" t="s">
        <v>27</v>
      </c>
      <c r="D3" s="13" t="s">
        <v>22</v>
      </c>
      <c r="E3" s="13" t="s">
        <v>28</v>
      </c>
      <c r="F3" s="14" t="s">
        <v>24</v>
      </c>
    </row>
    <row r="4" spans="1:8" ht="63.75">
      <c r="A4" s="7">
        <v>3</v>
      </c>
      <c r="B4" s="13" t="s">
        <v>29</v>
      </c>
      <c r="C4" s="11" t="s">
        <v>30</v>
      </c>
      <c r="D4" s="13" t="s">
        <v>32</v>
      </c>
      <c r="E4" s="13" t="s">
        <v>33</v>
      </c>
      <c r="F4" s="17" t="s">
        <v>35</v>
      </c>
    </row>
    <row r="5" spans="1:8" ht="51">
      <c r="A5" s="7">
        <v>4</v>
      </c>
      <c r="B5" s="9" t="s">
        <v>40</v>
      </c>
      <c r="C5" s="11" t="s">
        <v>41</v>
      </c>
      <c r="D5" s="13" t="s">
        <v>22</v>
      </c>
      <c r="E5" s="13" t="s">
        <v>42</v>
      </c>
      <c r="F5" s="14" t="s">
        <v>24</v>
      </c>
    </row>
    <row r="6" spans="1:8" ht="63.75">
      <c r="A6" s="7">
        <v>5</v>
      </c>
      <c r="B6" s="9" t="s">
        <v>43</v>
      </c>
      <c r="C6" s="11" t="s">
        <v>44</v>
      </c>
      <c r="D6" s="13" t="s">
        <v>22</v>
      </c>
      <c r="E6" s="13" t="s">
        <v>42</v>
      </c>
      <c r="F6" s="14" t="s">
        <v>45</v>
      </c>
    </row>
    <row r="7" spans="1:8" ht="76.5">
      <c r="A7" s="7">
        <v>6</v>
      </c>
      <c r="B7" s="13" t="s">
        <v>46</v>
      </c>
      <c r="C7" s="11" t="s">
        <v>47</v>
      </c>
      <c r="D7" s="13" t="s">
        <v>48</v>
      </c>
      <c r="E7" s="13" t="s">
        <v>49</v>
      </c>
      <c r="F7" s="14" t="s">
        <v>50</v>
      </c>
    </row>
    <row r="8" spans="1:8" ht="76.5">
      <c r="A8" s="7">
        <v>7</v>
      </c>
      <c r="B8" s="9" t="s">
        <v>52</v>
      </c>
      <c r="C8" s="11" t="s">
        <v>53</v>
      </c>
      <c r="D8" s="13" t="s">
        <v>54</v>
      </c>
      <c r="E8" s="13" t="s">
        <v>42</v>
      </c>
      <c r="F8" s="14" t="s">
        <v>55</v>
      </c>
    </row>
    <row r="9" spans="1:8" ht="102">
      <c r="A9" s="7">
        <v>8</v>
      </c>
      <c r="B9" s="9" t="s">
        <v>56</v>
      </c>
      <c r="C9" s="11" t="s">
        <v>57</v>
      </c>
      <c r="D9" s="13" t="s">
        <v>58</v>
      </c>
      <c r="E9" s="13" t="s">
        <v>59</v>
      </c>
      <c r="F9" s="14" t="s">
        <v>60</v>
      </c>
    </row>
    <row r="10" spans="1:8" ht="28.5">
      <c r="A10" s="7">
        <v>9</v>
      </c>
      <c r="B10" s="9" t="s">
        <v>62</v>
      </c>
      <c r="C10" s="11" t="s">
        <v>63</v>
      </c>
      <c r="D10" s="13" t="s">
        <v>64</v>
      </c>
      <c r="E10" s="13" t="s">
        <v>42</v>
      </c>
      <c r="F10" s="14" t="s">
        <v>66</v>
      </c>
    </row>
    <row r="11" spans="1:8" ht="63.75">
      <c r="A11" s="7">
        <v>10</v>
      </c>
      <c r="B11" s="9" t="s">
        <v>69</v>
      </c>
      <c r="C11" s="11" t="s">
        <v>71</v>
      </c>
      <c r="D11" s="13" t="s">
        <v>73</v>
      </c>
      <c r="E11" s="13" t="s">
        <v>42</v>
      </c>
      <c r="F11" s="14" t="s">
        <v>45</v>
      </c>
    </row>
    <row r="12" spans="1:8">
      <c r="A12" s="7">
        <v>11</v>
      </c>
      <c r="B12" s="9" t="s">
        <v>76</v>
      </c>
      <c r="C12" s="11" t="s">
        <v>77</v>
      </c>
      <c r="D12" s="13" t="s">
        <v>78</v>
      </c>
      <c r="E12" s="13" t="s">
        <v>28</v>
      </c>
      <c r="F12" s="29" t="s">
        <v>79</v>
      </c>
    </row>
    <row r="13" spans="1:8" ht="57">
      <c r="A13" s="7">
        <v>12</v>
      </c>
      <c r="B13" s="9" t="s">
        <v>84</v>
      </c>
      <c r="C13" s="11" t="s">
        <v>85</v>
      </c>
      <c r="D13" s="13" t="s">
        <v>86</v>
      </c>
      <c r="E13" s="13" t="s">
        <v>87</v>
      </c>
      <c r="F13" s="14" t="s">
        <v>88</v>
      </c>
    </row>
    <row r="14" spans="1:8" ht="51">
      <c r="A14" s="7">
        <v>13</v>
      </c>
      <c r="B14" s="9" t="s">
        <v>89</v>
      </c>
      <c r="C14" s="11" t="s">
        <v>90</v>
      </c>
      <c r="D14" s="13" t="s">
        <v>91</v>
      </c>
      <c r="E14" s="13" t="s">
        <v>92</v>
      </c>
      <c r="F14" s="14" t="s">
        <v>24</v>
      </c>
    </row>
    <row r="15" spans="1:8" ht="38.25">
      <c r="A15" s="7">
        <v>14</v>
      </c>
      <c r="B15" s="9" t="s">
        <v>93</v>
      </c>
      <c r="C15" s="11" t="s">
        <v>94</v>
      </c>
      <c r="D15" s="13" t="s">
        <v>95</v>
      </c>
      <c r="E15" s="13" t="s">
        <v>92</v>
      </c>
      <c r="F15" s="14" t="s">
        <v>96</v>
      </c>
    </row>
    <row r="16" spans="1:8" ht="38.25">
      <c r="A16" s="7">
        <v>15</v>
      </c>
      <c r="B16" s="9" t="s">
        <v>98</v>
      </c>
      <c r="C16" s="11" t="s">
        <v>99</v>
      </c>
      <c r="D16" s="13" t="s">
        <v>100</v>
      </c>
      <c r="E16" s="13" t="s">
        <v>92</v>
      </c>
      <c r="F16" s="14" t="s">
        <v>96</v>
      </c>
      <c r="G16" s="33"/>
      <c r="H16" s="33"/>
    </row>
    <row r="17" spans="1:6" ht="51">
      <c r="A17" s="7">
        <v>16</v>
      </c>
      <c r="B17" s="9" t="s">
        <v>101</v>
      </c>
      <c r="C17" s="11" t="s">
        <v>41</v>
      </c>
      <c r="D17" s="13" t="s">
        <v>102</v>
      </c>
      <c r="E17" s="35" t="s">
        <v>103</v>
      </c>
      <c r="F17" s="14" t="s">
        <v>24</v>
      </c>
    </row>
    <row r="18" spans="1:6" ht="38.25">
      <c r="A18" s="7">
        <v>17</v>
      </c>
      <c r="B18" s="9" t="s">
        <v>105</v>
      </c>
      <c r="C18" s="11" t="s">
        <v>106</v>
      </c>
      <c r="D18" s="13" t="s">
        <v>107</v>
      </c>
      <c r="E18" s="13" t="s">
        <v>42</v>
      </c>
      <c r="F18" s="14" t="s">
        <v>108</v>
      </c>
    </row>
    <row r="19" spans="1:6" ht="63.75">
      <c r="A19" s="7">
        <v>18</v>
      </c>
      <c r="B19" s="9" t="s">
        <v>109</v>
      </c>
      <c r="C19" s="11" t="s">
        <v>110</v>
      </c>
      <c r="D19" s="13" t="s">
        <v>111</v>
      </c>
      <c r="E19" s="9" t="s">
        <v>112</v>
      </c>
      <c r="F19" s="14" t="s">
        <v>35</v>
      </c>
    </row>
    <row r="20" spans="1:6" ht="63.75">
      <c r="A20" s="39">
        <v>19</v>
      </c>
      <c r="B20" s="9" t="s">
        <v>117</v>
      </c>
      <c r="C20" s="11" t="s">
        <v>118</v>
      </c>
      <c r="D20" s="13" t="s">
        <v>119</v>
      </c>
      <c r="E20" s="13" t="s">
        <v>120</v>
      </c>
      <c r="F20" s="14" t="s">
        <v>35</v>
      </c>
    </row>
    <row r="21" spans="1:6" ht="63.75">
      <c r="A21" s="39">
        <v>20</v>
      </c>
      <c r="B21" s="9" t="s">
        <v>122</v>
      </c>
      <c r="C21" s="11" t="s">
        <v>106</v>
      </c>
      <c r="D21" s="9" t="s">
        <v>123</v>
      </c>
      <c r="E21" s="13" t="s">
        <v>112</v>
      </c>
      <c r="F21" s="14" t="s">
        <v>35</v>
      </c>
    </row>
    <row r="22" spans="1:6" ht="102">
      <c r="A22" s="39">
        <v>21</v>
      </c>
      <c r="B22" s="9" t="s">
        <v>125</v>
      </c>
      <c r="C22" s="11" t="s">
        <v>126</v>
      </c>
      <c r="D22" s="13" t="s">
        <v>127</v>
      </c>
      <c r="E22" s="13" t="s">
        <v>128</v>
      </c>
      <c r="F22" s="14" t="s">
        <v>129</v>
      </c>
    </row>
    <row r="23" spans="1:6" ht="38.25">
      <c r="A23" s="39">
        <v>22</v>
      </c>
      <c r="B23" s="9" t="s">
        <v>130</v>
      </c>
      <c r="C23" s="11" t="s">
        <v>20</v>
      </c>
      <c r="D23" s="13" t="s">
        <v>131</v>
      </c>
      <c r="E23" s="13" t="s">
        <v>132</v>
      </c>
      <c r="F23" s="14" t="s">
        <v>133</v>
      </c>
    </row>
    <row r="24" spans="1:6" ht="63.75">
      <c r="A24" s="39">
        <v>23</v>
      </c>
      <c r="B24" s="9" t="s">
        <v>134</v>
      </c>
      <c r="C24" s="11" t="s">
        <v>135</v>
      </c>
      <c r="D24" s="13" t="s">
        <v>136</v>
      </c>
      <c r="E24" s="13" t="s">
        <v>137</v>
      </c>
      <c r="F24" s="45" t="s">
        <v>138</v>
      </c>
    </row>
    <row r="25" spans="1:6" ht="63.75">
      <c r="A25" s="39">
        <v>24</v>
      </c>
      <c r="B25" s="9" t="s">
        <v>140</v>
      </c>
      <c r="C25" s="11" t="s">
        <v>141</v>
      </c>
      <c r="D25" s="13" t="s">
        <v>136</v>
      </c>
      <c r="E25" s="13"/>
      <c r="F25" s="45" t="s">
        <v>138</v>
      </c>
    </row>
    <row r="26" spans="1:6" ht="51">
      <c r="A26" s="39">
        <v>25</v>
      </c>
      <c r="B26" s="9" t="s">
        <v>142</v>
      </c>
      <c r="C26" s="11" t="s">
        <v>85</v>
      </c>
      <c r="D26" s="13" t="s">
        <v>143</v>
      </c>
      <c r="E26" s="13" t="s">
        <v>28</v>
      </c>
      <c r="F26" s="14" t="s">
        <v>144</v>
      </c>
    </row>
    <row r="27" spans="1:6" ht="51">
      <c r="A27" s="39">
        <v>26</v>
      </c>
      <c r="B27" s="9" t="s">
        <v>147</v>
      </c>
      <c r="C27" s="11" t="s">
        <v>149</v>
      </c>
      <c r="D27" s="13" t="s">
        <v>150</v>
      </c>
      <c r="E27" s="13" t="s">
        <v>155</v>
      </c>
      <c r="F27" s="14" t="s">
        <v>156</v>
      </c>
    </row>
    <row r="28" spans="1:6" ht="63.75">
      <c r="A28" s="39">
        <v>27</v>
      </c>
      <c r="B28" s="9" t="s">
        <v>157</v>
      </c>
      <c r="C28" s="11" t="s">
        <v>158</v>
      </c>
      <c r="D28" s="13" t="s">
        <v>159</v>
      </c>
      <c r="E28" s="13" t="s">
        <v>28</v>
      </c>
      <c r="F28" s="14" t="s">
        <v>45</v>
      </c>
    </row>
    <row r="29" spans="1:6" ht="76.5">
      <c r="A29" s="39">
        <v>28</v>
      </c>
      <c r="B29" s="9" t="s">
        <v>161</v>
      </c>
      <c r="C29" s="11" t="s">
        <v>27</v>
      </c>
      <c r="D29" s="50" t="s">
        <v>162</v>
      </c>
      <c r="E29" s="13" t="s">
        <v>28</v>
      </c>
      <c r="F29" s="14" t="s">
        <v>164</v>
      </c>
    </row>
    <row r="30" spans="1:6" ht="38.25">
      <c r="A30" s="39">
        <v>29</v>
      </c>
      <c r="B30" s="9" t="s">
        <v>165</v>
      </c>
      <c r="C30" s="11" t="s">
        <v>166</v>
      </c>
      <c r="D30" s="50" t="s">
        <v>162</v>
      </c>
      <c r="E30" s="13" t="s">
        <v>168</v>
      </c>
      <c r="F30" s="14" t="s">
        <v>169</v>
      </c>
    </row>
    <row r="31" spans="1:6" ht="38.25">
      <c r="A31" s="39">
        <v>30</v>
      </c>
      <c r="B31" s="9" t="s">
        <v>172</v>
      </c>
      <c r="C31" s="11" t="s">
        <v>166</v>
      </c>
      <c r="D31" s="50" t="s">
        <v>162</v>
      </c>
      <c r="E31" s="13" t="s">
        <v>175</v>
      </c>
      <c r="F31" s="14" t="s">
        <v>177</v>
      </c>
    </row>
    <row r="32" spans="1:6" ht="76.5">
      <c r="A32" s="39">
        <v>31</v>
      </c>
      <c r="B32" s="9" t="s">
        <v>179</v>
      </c>
      <c r="C32" s="11" t="s">
        <v>181</v>
      </c>
      <c r="D32" s="50" t="s">
        <v>162</v>
      </c>
      <c r="E32" s="13" t="s">
        <v>182</v>
      </c>
      <c r="F32" s="14" t="s">
        <v>164</v>
      </c>
    </row>
    <row r="33" spans="1:8" ht="89.25">
      <c r="A33" s="39">
        <v>32</v>
      </c>
      <c r="B33" s="9" t="s">
        <v>183</v>
      </c>
      <c r="C33" s="11" t="s">
        <v>166</v>
      </c>
      <c r="D33" s="55" t="s">
        <v>184</v>
      </c>
      <c r="E33" s="13" t="s">
        <v>168</v>
      </c>
      <c r="F33" s="56" t="s">
        <v>164</v>
      </c>
    </row>
    <row r="34" spans="1:8" ht="89.25">
      <c r="A34" s="39">
        <v>33</v>
      </c>
      <c r="B34" s="9" t="s">
        <v>190</v>
      </c>
      <c r="C34" s="11" t="s">
        <v>191</v>
      </c>
      <c r="D34" s="13" t="s">
        <v>192</v>
      </c>
      <c r="E34" s="13" t="s">
        <v>193</v>
      </c>
      <c r="F34" s="14" t="s">
        <v>194</v>
      </c>
    </row>
    <row r="35" spans="1:8" ht="76.5">
      <c r="A35" s="39">
        <v>34</v>
      </c>
      <c r="B35" s="9" t="s">
        <v>195</v>
      </c>
      <c r="C35" s="11" t="s">
        <v>77</v>
      </c>
      <c r="D35" s="13" t="s">
        <v>192</v>
      </c>
      <c r="E35" s="13" t="s">
        <v>193</v>
      </c>
      <c r="F35" s="14" t="s">
        <v>164</v>
      </c>
    </row>
    <row r="36" spans="1:8" ht="63.75">
      <c r="A36" s="39">
        <v>35</v>
      </c>
      <c r="B36" s="9" t="s">
        <v>196</v>
      </c>
      <c r="C36" s="11" t="s">
        <v>197</v>
      </c>
      <c r="D36" s="50" t="s">
        <v>162</v>
      </c>
      <c r="E36" s="13" t="s">
        <v>198</v>
      </c>
      <c r="F36" s="56" t="s">
        <v>199</v>
      </c>
    </row>
    <row r="37" spans="1:8" ht="76.5">
      <c r="A37" s="59">
        <v>36</v>
      </c>
      <c r="B37" s="9" t="s">
        <v>200</v>
      </c>
      <c r="C37" s="11" t="s">
        <v>201</v>
      </c>
      <c r="D37" s="50" t="s">
        <v>162</v>
      </c>
      <c r="E37" s="13" t="s">
        <v>28</v>
      </c>
      <c r="F37" s="14" t="s">
        <v>164</v>
      </c>
    </row>
    <row r="38" spans="1:8" ht="38.25">
      <c r="A38" s="39">
        <v>37</v>
      </c>
      <c r="B38" s="9" t="s">
        <v>205</v>
      </c>
      <c r="C38" s="11" t="s">
        <v>207</v>
      </c>
      <c r="D38" s="50" t="s">
        <v>162</v>
      </c>
      <c r="E38" s="13" t="s">
        <v>168</v>
      </c>
      <c r="F38" s="14" t="s">
        <v>210</v>
      </c>
    </row>
    <row r="39" spans="1:8" ht="38.25">
      <c r="A39" s="39">
        <v>38</v>
      </c>
      <c r="B39" s="9" t="s">
        <v>211</v>
      </c>
      <c r="C39" s="11" t="s">
        <v>212</v>
      </c>
      <c r="D39" s="50" t="s">
        <v>162</v>
      </c>
      <c r="E39" s="13" t="s">
        <v>168</v>
      </c>
      <c r="F39" s="62" t="s">
        <v>213</v>
      </c>
    </row>
    <row r="40" spans="1:8" ht="63.75">
      <c r="A40" s="39">
        <v>39</v>
      </c>
      <c r="B40" s="9" t="s">
        <v>218</v>
      </c>
      <c r="C40" s="11" t="s">
        <v>41</v>
      </c>
      <c r="D40" s="13" t="s">
        <v>221</v>
      </c>
      <c r="E40" s="13" t="s">
        <v>223</v>
      </c>
      <c r="F40" s="56" t="s">
        <v>224</v>
      </c>
    </row>
    <row r="41" spans="1:8" ht="63.75">
      <c r="A41" s="39">
        <v>40</v>
      </c>
      <c r="B41" s="66" t="s">
        <v>226</v>
      </c>
      <c r="C41" s="68" t="s">
        <v>227</v>
      </c>
      <c r="D41" s="66" t="s">
        <v>229</v>
      </c>
      <c r="E41" s="66" t="s">
        <v>230</v>
      </c>
      <c r="F41" s="14" t="s">
        <v>45</v>
      </c>
    </row>
    <row r="42" spans="1:8" ht="63.75">
      <c r="A42" s="39">
        <v>41</v>
      </c>
      <c r="B42" s="66" t="s">
        <v>231</v>
      </c>
      <c r="C42" s="66" t="s">
        <v>227</v>
      </c>
      <c r="D42" s="66" t="s">
        <v>232</v>
      </c>
      <c r="E42" s="66" t="s">
        <v>233</v>
      </c>
      <c r="F42" s="14" t="s">
        <v>45</v>
      </c>
    </row>
    <row r="43" spans="1:8" ht="63.75">
      <c r="A43" s="39">
        <v>42</v>
      </c>
      <c r="B43" s="66" t="s">
        <v>234</v>
      </c>
      <c r="C43" s="68" t="s">
        <v>227</v>
      </c>
      <c r="D43" s="66" t="s">
        <v>232</v>
      </c>
      <c r="E43" s="66" t="s">
        <v>112</v>
      </c>
      <c r="F43" s="14" t="s">
        <v>45</v>
      </c>
    </row>
    <row r="44" spans="1:8" ht="30" customHeight="1">
      <c r="A44" s="39">
        <v>43</v>
      </c>
      <c r="B44" s="66" t="s">
        <v>235</v>
      </c>
      <c r="C44" s="68" t="s">
        <v>236</v>
      </c>
      <c r="D44" s="66" t="s">
        <v>237</v>
      </c>
      <c r="E44" s="18" t="s">
        <v>238</v>
      </c>
      <c r="F44" s="14" t="s">
        <v>45</v>
      </c>
      <c r="H44" s="69"/>
    </row>
    <row r="45" spans="1:8" ht="12.75">
      <c r="A45" s="70"/>
      <c r="C45" s="71"/>
      <c r="F45" s="72"/>
    </row>
    <row r="46" spans="1:8" ht="12.75">
      <c r="A46" s="70"/>
      <c r="C46" s="71"/>
      <c r="F46" s="73"/>
    </row>
    <row r="47" spans="1:8" ht="12.75">
      <c r="A47" s="70"/>
      <c r="C47" s="71"/>
      <c r="F47" s="73"/>
    </row>
    <row r="48" spans="1:8" ht="12.75">
      <c r="A48" s="70"/>
      <c r="C48" s="71"/>
      <c r="F48" s="73"/>
    </row>
    <row r="49" spans="1:6" ht="12.75">
      <c r="A49" s="70"/>
      <c r="C49" s="71"/>
      <c r="F49" s="73"/>
    </row>
    <row r="50" spans="1:6" ht="12.75">
      <c r="A50" s="70"/>
      <c r="C50" s="71"/>
      <c r="F50" s="73"/>
    </row>
    <row r="51" spans="1:6" ht="12.75">
      <c r="A51" s="70"/>
      <c r="C51" s="71"/>
      <c r="F51" s="73"/>
    </row>
    <row r="52" spans="1:6" ht="12.75">
      <c r="A52" s="70"/>
      <c r="C52" s="71"/>
      <c r="F52" s="73"/>
    </row>
    <row r="53" spans="1:6" ht="12.75">
      <c r="A53" s="70"/>
      <c r="C53" s="71"/>
      <c r="F53" s="73"/>
    </row>
    <row r="54" spans="1:6" ht="12.75">
      <c r="A54" s="70"/>
      <c r="C54" s="71"/>
      <c r="F54" s="73"/>
    </row>
    <row r="55" spans="1:6" ht="12.75">
      <c r="A55" s="70"/>
      <c r="C55" s="71"/>
      <c r="F55" s="73"/>
    </row>
    <row r="56" spans="1:6" ht="12.75">
      <c r="A56" s="70"/>
      <c r="C56" s="71"/>
      <c r="F56" s="73"/>
    </row>
    <row r="57" spans="1:6" ht="12.75">
      <c r="A57" s="70"/>
      <c r="C57" s="71"/>
      <c r="F57" s="73"/>
    </row>
    <row r="58" spans="1:6" ht="12.75">
      <c r="A58" s="70"/>
      <c r="C58" s="71"/>
      <c r="F58" s="73"/>
    </row>
    <row r="59" spans="1:6" ht="12.75">
      <c r="A59" s="70"/>
      <c r="C59" s="71"/>
      <c r="F59" s="73"/>
    </row>
    <row r="60" spans="1:6" ht="12.75">
      <c r="A60" s="70"/>
      <c r="C60" s="71"/>
      <c r="F60" s="73"/>
    </row>
    <row r="61" spans="1:6" ht="12.75">
      <c r="A61" s="70"/>
      <c r="C61" s="71"/>
      <c r="F61" s="73"/>
    </row>
    <row r="62" spans="1:6" ht="12.75">
      <c r="A62" s="70"/>
      <c r="C62" s="71"/>
      <c r="F62" s="73"/>
    </row>
    <row r="63" spans="1:6" ht="12.75">
      <c r="A63" s="70"/>
      <c r="C63" s="71"/>
      <c r="F63" s="73"/>
    </row>
    <row r="64" spans="1:6" ht="12.75">
      <c r="A64" s="70"/>
      <c r="C64" s="71"/>
      <c r="F64" s="73"/>
    </row>
    <row r="65" spans="1:6" ht="12.75">
      <c r="A65" s="70"/>
      <c r="C65" s="71"/>
      <c r="F65" s="73"/>
    </row>
    <row r="66" spans="1:6" ht="12.75">
      <c r="A66" s="70"/>
      <c r="C66" s="71"/>
      <c r="F66" s="73"/>
    </row>
    <row r="67" spans="1:6" ht="12.75">
      <c r="A67" s="70"/>
      <c r="C67" s="71"/>
      <c r="F67" s="73"/>
    </row>
    <row r="68" spans="1:6" ht="12.75">
      <c r="A68" s="70"/>
      <c r="C68" s="71"/>
      <c r="F68" s="73"/>
    </row>
    <row r="69" spans="1:6" ht="12.75">
      <c r="A69" s="70"/>
      <c r="C69" s="71"/>
      <c r="F69" s="73"/>
    </row>
    <row r="70" spans="1:6" ht="12.75">
      <c r="A70" s="70"/>
      <c r="C70" s="71"/>
      <c r="F70" s="73"/>
    </row>
    <row r="71" spans="1:6" ht="12.75">
      <c r="A71" s="70"/>
      <c r="C71" s="71"/>
      <c r="F71" s="73"/>
    </row>
    <row r="72" spans="1:6" ht="12.75">
      <c r="A72" s="70"/>
      <c r="C72" s="71"/>
      <c r="F72" s="73"/>
    </row>
    <row r="73" spans="1:6" ht="12.75">
      <c r="A73" s="70"/>
      <c r="C73" s="71"/>
      <c r="F73" s="73"/>
    </row>
    <row r="74" spans="1:6" ht="12.75">
      <c r="A74" s="70"/>
      <c r="C74" s="71"/>
      <c r="F74" s="73"/>
    </row>
    <row r="75" spans="1:6" ht="12.75">
      <c r="A75" s="70"/>
      <c r="C75" s="71"/>
      <c r="F75" s="73"/>
    </row>
    <row r="76" spans="1:6" ht="12.75">
      <c r="A76" s="70"/>
      <c r="C76" s="71"/>
      <c r="F76" s="73"/>
    </row>
    <row r="77" spans="1:6" ht="12.75">
      <c r="A77" s="70"/>
      <c r="C77" s="71"/>
      <c r="F77" s="73"/>
    </row>
    <row r="78" spans="1:6" ht="12.75">
      <c r="A78" s="70"/>
      <c r="C78" s="71"/>
      <c r="F78" s="73"/>
    </row>
    <row r="79" spans="1:6" ht="12.75">
      <c r="A79" s="70"/>
      <c r="C79" s="71"/>
      <c r="F79" s="73"/>
    </row>
    <row r="80" spans="1:6" ht="12.75">
      <c r="A80" s="70"/>
      <c r="C80" s="71"/>
      <c r="F80" s="73"/>
    </row>
    <row r="81" spans="1:6" ht="12.75">
      <c r="A81" s="70"/>
      <c r="C81" s="71"/>
      <c r="F81" s="73"/>
    </row>
    <row r="82" spans="1:6" ht="12.75">
      <c r="A82" s="70"/>
      <c r="C82" s="71"/>
      <c r="F82" s="73"/>
    </row>
    <row r="83" spans="1:6" ht="12.75">
      <c r="A83" s="70"/>
      <c r="C83" s="71"/>
      <c r="F83" s="73"/>
    </row>
    <row r="84" spans="1:6" ht="12.75">
      <c r="A84" s="70"/>
      <c r="C84" s="71"/>
      <c r="F84" s="73"/>
    </row>
    <row r="85" spans="1:6" ht="12.75">
      <c r="A85" s="70"/>
      <c r="C85" s="71"/>
      <c r="F85" s="73"/>
    </row>
    <row r="86" spans="1:6" ht="12.75">
      <c r="A86" s="70"/>
      <c r="C86" s="71"/>
      <c r="F86" s="73"/>
    </row>
    <row r="87" spans="1:6" ht="12.75">
      <c r="A87" s="70"/>
      <c r="C87" s="71"/>
      <c r="F87" s="73"/>
    </row>
    <row r="88" spans="1:6" ht="12.75">
      <c r="A88" s="70"/>
      <c r="C88" s="71"/>
      <c r="F88" s="73"/>
    </row>
    <row r="89" spans="1:6" ht="12.75">
      <c r="A89" s="70"/>
      <c r="C89" s="71"/>
      <c r="F89" s="73"/>
    </row>
    <row r="90" spans="1:6" ht="12.75">
      <c r="A90" s="70"/>
      <c r="C90" s="71"/>
      <c r="F90" s="73"/>
    </row>
    <row r="91" spans="1:6" ht="12.75">
      <c r="A91" s="70"/>
      <c r="C91" s="71"/>
      <c r="F91" s="73"/>
    </row>
    <row r="92" spans="1:6" ht="12.75">
      <c r="A92" s="70"/>
      <c r="C92" s="71"/>
      <c r="F92" s="73"/>
    </row>
    <row r="93" spans="1:6" ht="12.75">
      <c r="A93" s="70"/>
      <c r="C93" s="71"/>
      <c r="F93" s="73"/>
    </row>
    <row r="94" spans="1:6" ht="12.75">
      <c r="A94" s="70"/>
      <c r="C94" s="71"/>
      <c r="F94" s="73"/>
    </row>
    <row r="95" spans="1:6" ht="12.75">
      <c r="A95" s="70"/>
      <c r="C95" s="71"/>
      <c r="F95" s="73"/>
    </row>
    <row r="96" spans="1:6" ht="12.75">
      <c r="A96" s="70"/>
      <c r="C96" s="71"/>
      <c r="F96" s="73"/>
    </row>
    <row r="97" spans="1:6" ht="12.75">
      <c r="A97" s="70"/>
      <c r="C97" s="71"/>
      <c r="F97" s="73"/>
    </row>
    <row r="98" spans="1:6" ht="12.75">
      <c r="A98" s="70"/>
      <c r="C98" s="71"/>
      <c r="F98" s="73"/>
    </row>
    <row r="99" spans="1:6" ht="12.75">
      <c r="A99" s="70"/>
      <c r="C99" s="71"/>
      <c r="F99" s="73"/>
    </row>
    <row r="100" spans="1:6" ht="12.75">
      <c r="A100" s="70"/>
      <c r="C100" s="71"/>
      <c r="F100" s="73"/>
    </row>
    <row r="101" spans="1:6" ht="12.75">
      <c r="A101" s="70"/>
      <c r="C101" s="71"/>
      <c r="F101" s="73"/>
    </row>
    <row r="102" spans="1:6" ht="12.75">
      <c r="A102" s="70"/>
      <c r="C102" s="71"/>
      <c r="F102" s="73"/>
    </row>
    <row r="103" spans="1:6" ht="12.75">
      <c r="A103" s="70"/>
      <c r="C103" s="71"/>
      <c r="F103" s="73"/>
    </row>
    <row r="104" spans="1:6" ht="12.75">
      <c r="A104" s="70"/>
      <c r="C104" s="71"/>
      <c r="F104" s="73"/>
    </row>
    <row r="105" spans="1:6" ht="12.75">
      <c r="A105" s="70"/>
      <c r="C105" s="71"/>
      <c r="F105" s="73"/>
    </row>
    <row r="106" spans="1:6" ht="12.75">
      <c r="A106" s="70"/>
      <c r="C106" s="71"/>
      <c r="F106" s="73"/>
    </row>
    <row r="107" spans="1:6" ht="12.75">
      <c r="A107" s="70"/>
      <c r="C107" s="71"/>
      <c r="F107" s="73"/>
    </row>
    <row r="108" spans="1:6" ht="12.75">
      <c r="A108" s="70"/>
      <c r="C108" s="71"/>
      <c r="F108" s="73"/>
    </row>
    <row r="109" spans="1:6" ht="12.75">
      <c r="A109" s="70"/>
      <c r="C109" s="71"/>
      <c r="F109" s="73"/>
    </row>
    <row r="110" spans="1:6" ht="12.75">
      <c r="A110" s="70"/>
      <c r="C110" s="71"/>
      <c r="F110" s="73"/>
    </row>
    <row r="111" spans="1:6" ht="12.75">
      <c r="A111" s="70"/>
      <c r="C111" s="71"/>
      <c r="F111" s="73"/>
    </row>
    <row r="112" spans="1:6" ht="12.75">
      <c r="A112" s="70"/>
      <c r="C112" s="71"/>
      <c r="F112" s="73"/>
    </row>
    <row r="113" spans="1:6" ht="12.75">
      <c r="A113" s="70"/>
      <c r="C113" s="71"/>
      <c r="F113" s="73"/>
    </row>
    <row r="114" spans="1:6" ht="12.75">
      <c r="A114" s="70"/>
      <c r="C114" s="71"/>
      <c r="F114" s="73"/>
    </row>
    <row r="115" spans="1:6" ht="12.75">
      <c r="A115" s="70"/>
      <c r="C115" s="71"/>
      <c r="F115" s="73"/>
    </row>
    <row r="116" spans="1:6" ht="12.75">
      <c r="A116" s="70"/>
      <c r="C116" s="71"/>
      <c r="F116" s="73"/>
    </row>
    <row r="117" spans="1:6" ht="12.75">
      <c r="A117" s="70"/>
      <c r="C117" s="71"/>
      <c r="F117" s="73"/>
    </row>
    <row r="118" spans="1:6" ht="12.75">
      <c r="A118" s="70"/>
      <c r="C118" s="71"/>
      <c r="F118" s="73"/>
    </row>
    <row r="119" spans="1:6" ht="12.75">
      <c r="A119" s="70"/>
      <c r="C119" s="71"/>
      <c r="F119" s="73"/>
    </row>
    <row r="120" spans="1:6" ht="12.75">
      <c r="A120" s="70"/>
      <c r="C120" s="71"/>
      <c r="F120" s="73"/>
    </row>
    <row r="121" spans="1:6" ht="12.75">
      <c r="A121" s="70"/>
      <c r="C121" s="71"/>
      <c r="F121" s="73"/>
    </row>
    <row r="122" spans="1:6" ht="12.75">
      <c r="A122" s="70"/>
      <c r="C122" s="71"/>
      <c r="F122" s="73"/>
    </row>
    <row r="123" spans="1:6" ht="12.75">
      <c r="A123" s="70"/>
      <c r="C123" s="71"/>
      <c r="F123" s="73"/>
    </row>
    <row r="124" spans="1:6" ht="12.75">
      <c r="A124" s="70"/>
      <c r="C124" s="71"/>
      <c r="F124" s="73"/>
    </row>
    <row r="125" spans="1:6" ht="12.75">
      <c r="A125" s="70"/>
      <c r="C125" s="71"/>
      <c r="F125" s="73"/>
    </row>
    <row r="126" spans="1:6" ht="12.75">
      <c r="A126" s="70"/>
      <c r="C126" s="71"/>
      <c r="F126" s="73"/>
    </row>
    <row r="127" spans="1:6" ht="12.75">
      <c r="A127" s="70"/>
      <c r="C127" s="71"/>
      <c r="F127" s="73"/>
    </row>
    <row r="128" spans="1:6" ht="12.75">
      <c r="A128" s="70"/>
      <c r="C128" s="71"/>
      <c r="F128" s="73"/>
    </row>
    <row r="129" spans="1:6" ht="12.75">
      <c r="A129" s="70"/>
      <c r="C129" s="71"/>
      <c r="F129" s="73"/>
    </row>
    <row r="130" spans="1:6" ht="12.75">
      <c r="A130" s="70"/>
      <c r="C130" s="71"/>
      <c r="F130" s="73"/>
    </row>
    <row r="131" spans="1:6" ht="12.75">
      <c r="A131" s="70"/>
      <c r="C131" s="71"/>
      <c r="F131" s="73"/>
    </row>
    <row r="132" spans="1:6" ht="12.75">
      <c r="A132" s="70"/>
      <c r="C132" s="71"/>
      <c r="F132" s="73"/>
    </row>
    <row r="133" spans="1:6" ht="12.75">
      <c r="A133" s="70"/>
      <c r="C133" s="71"/>
      <c r="F133" s="73"/>
    </row>
    <row r="134" spans="1:6" ht="12.75">
      <c r="A134" s="70"/>
      <c r="C134" s="71"/>
      <c r="F134" s="73"/>
    </row>
    <row r="135" spans="1:6" ht="12.75">
      <c r="A135" s="70"/>
      <c r="C135" s="71"/>
      <c r="F135" s="73"/>
    </row>
    <row r="136" spans="1:6" ht="12.75">
      <c r="A136" s="70"/>
      <c r="C136" s="71"/>
      <c r="F136" s="73"/>
    </row>
    <row r="137" spans="1:6" ht="12.75">
      <c r="A137" s="70"/>
      <c r="C137" s="71"/>
      <c r="F137" s="73"/>
    </row>
    <row r="138" spans="1:6" ht="12.75">
      <c r="A138" s="70"/>
      <c r="C138" s="71"/>
      <c r="F138" s="73"/>
    </row>
    <row r="139" spans="1:6" ht="12.75">
      <c r="A139" s="70"/>
      <c r="C139" s="71"/>
      <c r="F139" s="73"/>
    </row>
    <row r="140" spans="1:6" ht="12.75">
      <c r="A140" s="70"/>
      <c r="C140" s="71"/>
      <c r="F140" s="73"/>
    </row>
    <row r="141" spans="1:6" ht="12.75">
      <c r="A141" s="70"/>
      <c r="C141" s="71"/>
      <c r="F141" s="73"/>
    </row>
    <row r="142" spans="1:6" ht="12.75">
      <c r="A142" s="70"/>
      <c r="C142" s="71"/>
      <c r="F142" s="73"/>
    </row>
    <row r="143" spans="1:6" ht="12.75">
      <c r="A143" s="70"/>
      <c r="C143" s="71"/>
      <c r="F143" s="73"/>
    </row>
    <row r="144" spans="1:6" ht="12.75">
      <c r="A144" s="70"/>
      <c r="C144" s="71"/>
      <c r="F144" s="73"/>
    </row>
    <row r="145" spans="1:6" ht="12.75">
      <c r="A145" s="70"/>
      <c r="C145" s="71"/>
      <c r="F145" s="73"/>
    </row>
    <row r="146" spans="1:6" ht="12.75">
      <c r="A146" s="70"/>
      <c r="C146" s="71"/>
      <c r="F146" s="73"/>
    </row>
    <row r="147" spans="1:6" ht="12.75">
      <c r="A147" s="70"/>
      <c r="C147" s="71"/>
      <c r="F147" s="73"/>
    </row>
    <row r="148" spans="1:6" ht="12.75">
      <c r="A148" s="70"/>
      <c r="C148" s="71"/>
      <c r="F148" s="73"/>
    </row>
    <row r="149" spans="1:6" ht="12.75">
      <c r="A149" s="70"/>
      <c r="C149" s="71"/>
      <c r="F149" s="73"/>
    </row>
    <row r="150" spans="1:6" ht="12.75">
      <c r="A150" s="70"/>
      <c r="C150" s="71"/>
      <c r="F150" s="73"/>
    </row>
    <row r="151" spans="1:6" ht="12.75">
      <c r="A151" s="70"/>
      <c r="C151" s="71"/>
      <c r="F151" s="73"/>
    </row>
    <row r="152" spans="1:6" ht="12.75">
      <c r="A152" s="70"/>
      <c r="C152" s="71"/>
      <c r="F152" s="73"/>
    </row>
    <row r="153" spans="1:6" ht="12.75">
      <c r="A153" s="70"/>
      <c r="C153" s="71"/>
      <c r="F153" s="73"/>
    </row>
    <row r="154" spans="1:6" ht="12.75">
      <c r="A154" s="70"/>
      <c r="C154" s="71"/>
      <c r="F154" s="73"/>
    </row>
    <row r="155" spans="1:6" ht="12.75">
      <c r="A155" s="70"/>
      <c r="C155" s="71"/>
      <c r="F155" s="73"/>
    </row>
    <row r="156" spans="1:6" ht="12.75">
      <c r="A156" s="70"/>
      <c r="C156" s="71"/>
      <c r="F156" s="73"/>
    </row>
    <row r="157" spans="1:6" ht="12.75">
      <c r="A157" s="70"/>
      <c r="C157" s="71"/>
      <c r="F157" s="73"/>
    </row>
    <row r="158" spans="1:6" ht="12.75">
      <c r="A158" s="70"/>
      <c r="C158" s="71"/>
      <c r="F158" s="73"/>
    </row>
    <row r="159" spans="1:6" ht="12.75">
      <c r="A159" s="70"/>
      <c r="C159" s="71"/>
      <c r="F159" s="73"/>
    </row>
    <row r="160" spans="1:6" ht="12.75">
      <c r="A160" s="70"/>
      <c r="C160" s="71"/>
      <c r="F160" s="73"/>
    </row>
    <row r="161" spans="1:6" ht="12.75">
      <c r="A161" s="70"/>
      <c r="C161" s="71"/>
      <c r="F161" s="73"/>
    </row>
    <row r="162" spans="1:6" ht="12.75">
      <c r="A162" s="70"/>
      <c r="C162" s="71"/>
      <c r="F162" s="73"/>
    </row>
    <row r="163" spans="1:6" ht="12.75">
      <c r="A163" s="70"/>
      <c r="C163" s="71"/>
      <c r="F163" s="73"/>
    </row>
    <row r="164" spans="1:6" ht="12.75">
      <c r="A164" s="70"/>
      <c r="C164" s="71"/>
      <c r="F164" s="73"/>
    </row>
    <row r="165" spans="1:6" ht="12.75">
      <c r="A165" s="70"/>
      <c r="C165" s="71"/>
      <c r="F165" s="73"/>
    </row>
    <row r="166" spans="1:6" ht="12.75">
      <c r="A166" s="70"/>
      <c r="C166" s="71"/>
      <c r="F166" s="73"/>
    </row>
    <row r="167" spans="1:6" ht="12.75">
      <c r="A167" s="70"/>
      <c r="C167" s="71"/>
      <c r="F167" s="73"/>
    </row>
    <row r="168" spans="1:6" ht="12.75">
      <c r="A168" s="70"/>
      <c r="C168" s="71"/>
      <c r="F168" s="73"/>
    </row>
    <row r="169" spans="1:6" ht="12.75">
      <c r="A169" s="70"/>
      <c r="C169" s="71"/>
      <c r="F169" s="73"/>
    </row>
    <row r="170" spans="1:6" ht="12.75">
      <c r="A170" s="70"/>
      <c r="C170" s="71"/>
      <c r="F170" s="73"/>
    </row>
    <row r="171" spans="1:6" ht="12.75">
      <c r="A171" s="70"/>
      <c r="C171" s="71"/>
      <c r="F171" s="73"/>
    </row>
    <row r="172" spans="1:6" ht="12.75">
      <c r="A172" s="70"/>
      <c r="C172" s="71"/>
      <c r="F172" s="73"/>
    </row>
    <row r="173" spans="1:6" ht="12.75">
      <c r="A173" s="70"/>
      <c r="C173" s="71"/>
      <c r="F173" s="73"/>
    </row>
    <row r="174" spans="1:6" ht="12.75">
      <c r="A174" s="70"/>
      <c r="C174" s="71"/>
      <c r="F174" s="73"/>
    </row>
    <row r="175" spans="1:6" ht="12.75">
      <c r="A175" s="70"/>
      <c r="C175" s="71"/>
      <c r="F175" s="73"/>
    </row>
    <row r="176" spans="1:6" ht="12.75">
      <c r="A176" s="70"/>
      <c r="C176" s="71"/>
      <c r="F176" s="73"/>
    </row>
    <row r="177" spans="1:6" ht="12.75">
      <c r="A177" s="70"/>
      <c r="C177" s="71"/>
      <c r="F177" s="73"/>
    </row>
    <row r="178" spans="1:6" ht="12.75">
      <c r="A178" s="70"/>
      <c r="C178" s="71"/>
      <c r="F178" s="73"/>
    </row>
    <row r="179" spans="1:6" ht="12.75">
      <c r="A179" s="70"/>
      <c r="C179" s="71"/>
      <c r="F179" s="73"/>
    </row>
    <row r="180" spans="1:6" ht="12.75">
      <c r="A180" s="70"/>
      <c r="C180" s="71"/>
      <c r="F180" s="73"/>
    </row>
    <row r="181" spans="1:6" ht="12.75">
      <c r="A181" s="70"/>
      <c r="C181" s="71"/>
      <c r="F181" s="73"/>
    </row>
    <row r="182" spans="1:6" ht="12.75">
      <c r="A182" s="70"/>
      <c r="C182" s="71"/>
      <c r="F182" s="73"/>
    </row>
    <row r="183" spans="1:6" ht="12.75">
      <c r="A183" s="70"/>
      <c r="C183" s="71"/>
      <c r="F183" s="73"/>
    </row>
    <row r="184" spans="1:6" ht="12.75">
      <c r="A184" s="70"/>
      <c r="C184" s="71"/>
      <c r="F184" s="73"/>
    </row>
    <row r="185" spans="1:6" ht="12.75">
      <c r="A185" s="70"/>
      <c r="C185" s="71"/>
      <c r="F185" s="73"/>
    </row>
    <row r="186" spans="1:6" ht="12.75">
      <c r="A186" s="70"/>
      <c r="C186" s="71"/>
      <c r="F186" s="73"/>
    </row>
    <row r="187" spans="1:6" ht="12.75">
      <c r="A187" s="70"/>
      <c r="C187" s="71"/>
      <c r="F187" s="73"/>
    </row>
    <row r="188" spans="1:6" ht="12.75">
      <c r="A188" s="70"/>
      <c r="C188" s="71"/>
      <c r="F188" s="73"/>
    </row>
    <row r="189" spans="1:6" ht="12.75">
      <c r="A189" s="70"/>
      <c r="C189" s="71"/>
      <c r="F189" s="73"/>
    </row>
    <row r="190" spans="1:6" ht="12.75">
      <c r="A190" s="70"/>
      <c r="C190" s="71"/>
      <c r="F190" s="73"/>
    </row>
    <row r="191" spans="1:6" ht="12.75">
      <c r="A191" s="70"/>
      <c r="C191" s="71"/>
      <c r="F191" s="73"/>
    </row>
    <row r="192" spans="1:6" ht="12.75">
      <c r="A192" s="70"/>
      <c r="C192" s="71"/>
      <c r="F192" s="73"/>
    </row>
    <row r="193" spans="1:6" ht="12.75">
      <c r="A193" s="70"/>
      <c r="C193" s="71"/>
      <c r="F193" s="73"/>
    </row>
    <row r="194" spans="1:6" ht="12.75">
      <c r="A194" s="70"/>
      <c r="C194" s="71"/>
      <c r="F194" s="73"/>
    </row>
    <row r="195" spans="1:6" ht="12.75">
      <c r="A195" s="70"/>
      <c r="C195" s="71"/>
      <c r="F195" s="73"/>
    </row>
    <row r="196" spans="1:6" ht="12.75">
      <c r="A196" s="70"/>
      <c r="C196" s="71"/>
      <c r="F196" s="73"/>
    </row>
    <row r="197" spans="1:6" ht="12.75">
      <c r="A197" s="70"/>
      <c r="C197" s="71"/>
      <c r="F197" s="73"/>
    </row>
    <row r="198" spans="1:6" ht="12.75">
      <c r="A198" s="70"/>
      <c r="C198" s="71"/>
      <c r="F198" s="73"/>
    </row>
    <row r="199" spans="1:6" ht="12.75">
      <c r="A199" s="70"/>
      <c r="C199" s="71"/>
      <c r="F199" s="73"/>
    </row>
    <row r="200" spans="1:6" ht="12.75">
      <c r="A200" s="70"/>
      <c r="C200" s="71"/>
      <c r="F200" s="73"/>
    </row>
    <row r="201" spans="1:6" ht="12.75">
      <c r="A201" s="70"/>
      <c r="C201" s="71"/>
      <c r="F201" s="73"/>
    </row>
    <row r="202" spans="1:6" ht="12.75">
      <c r="A202" s="70"/>
      <c r="C202" s="71"/>
      <c r="F202" s="73"/>
    </row>
    <row r="203" spans="1:6" ht="12.75">
      <c r="A203" s="70"/>
      <c r="C203" s="71"/>
      <c r="F203" s="73"/>
    </row>
    <row r="204" spans="1:6" ht="12.75">
      <c r="A204" s="70"/>
      <c r="C204" s="71"/>
      <c r="F204" s="73"/>
    </row>
    <row r="205" spans="1:6" ht="12.75">
      <c r="A205" s="70"/>
      <c r="C205" s="71"/>
      <c r="F205" s="73"/>
    </row>
    <row r="206" spans="1:6" ht="12.75">
      <c r="A206" s="70"/>
      <c r="C206" s="71"/>
      <c r="F206" s="73"/>
    </row>
    <row r="207" spans="1:6" ht="12.75">
      <c r="A207" s="70"/>
      <c r="C207" s="71"/>
      <c r="F207" s="73"/>
    </row>
    <row r="208" spans="1:6" ht="12.75">
      <c r="A208" s="70"/>
      <c r="C208" s="71"/>
      <c r="F208" s="73"/>
    </row>
    <row r="209" spans="1:6" ht="12.75">
      <c r="A209" s="70"/>
      <c r="C209" s="71"/>
      <c r="F209" s="73"/>
    </row>
    <row r="210" spans="1:6" ht="12.75">
      <c r="A210" s="70"/>
      <c r="C210" s="71"/>
      <c r="F210" s="73"/>
    </row>
    <row r="211" spans="1:6" ht="12.75">
      <c r="A211" s="70"/>
      <c r="C211" s="71"/>
      <c r="F211" s="73"/>
    </row>
    <row r="212" spans="1:6" ht="12.75">
      <c r="A212" s="70"/>
      <c r="C212" s="71"/>
      <c r="F212" s="73"/>
    </row>
    <row r="213" spans="1:6" ht="12.75">
      <c r="A213" s="70"/>
      <c r="C213" s="71"/>
      <c r="F213" s="73"/>
    </row>
    <row r="214" spans="1:6" ht="12.75">
      <c r="A214" s="70"/>
      <c r="C214" s="71"/>
      <c r="F214" s="73"/>
    </row>
    <row r="215" spans="1:6" ht="12.75">
      <c r="A215" s="70"/>
      <c r="C215" s="71"/>
      <c r="F215" s="73"/>
    </row>
    <row r="216" spans="1:6" ht="12.75">
      <c r="A216" s="70"/>
      <c r="C216" s="71"/>
      <c r="F216" s="73"/>
    </row>
    <row r="217" spans="1:6" ht="12.75">
      <c r="A217" s="70"/>
      <c r="C217" s="71"/>
      <c r="F217" s="73"/>
    </row>
    <row r="218" spans="1:6" ht="12.75">
      <c r="A218" s="70"/>
      <c r="C218" s="71"/>
      <c r="F218" s="73"/>
    </row>
    <row r="219" spans="1:6" ht="12.75">
      <c r="A219" s="70"/>
      <c r="C219" s="71"/>
      <c r="F219" s="73"/>
    </row>
    <row r="220" spans="1:6" ht="12.75">
      <c r="A220" s="70"/>
      <c r="C220" s="71"/>
      <c r="F220" s="73"/>
    </row>
    <row r="221" spans="1:6" ht="12.75">
      <c r="A221" s="70"/>
      <c r="C221" s="71"/>
      <c r="F221" s="73"/>
    </row>
    <row r="222" spans="1:6" ht="12.75">
      <c r="A222" s="70"/>
      <c r="C222" s="71"/>
      <c r="F222" s="73"/>
    </row>
    <row r="223" spans="1:6" ht="12.75">
      <c r="A223" s="70"/>
      <c r="C223" s="71"/>
      <c r="F223" s="73"/>
    </row>
    <row r="224" spans="1:6" ht="12.75">
      <c r="A224" s="70"/>
      <c r="C224" s="71"/>
      <c r="F224" s="73"/>
    </row>
    <row r="225" spans="1:6" ht="12.75">
      <c r="A225" s="70"/>
      <c r="C225" s="71"/>
      <c r="F225" s="73"/>
    </row>
    <row r="226" spans="1:6" ht="12.75">
      <c r="A226" s="70"/>
      <c r="C226" s="71"/>
      <c r="F226" s="73"/>
    </row>
    <row r="227" spans="1:6" ht="12.75">
      <c r="A227" s="70"/>
      <c r="C227" s="71"/>
      <c r="F227" s="73"/>
    </row>
    <row r="228" spans="1:6" ht="12.75">
      <c r="A228" s="70"/>
      <c r="C228" s="71"/>
      <c r="F228" s="73"/>
    </row>
    <row r="229" spans="1:6" ht="12.75">
      <c r="A229" s="70"/>
      <c r="C229" s="71"/>
      <c r="F229" s="73"/>
    </row>
    <row r="230" spans="1:6" ht="12.75">
      <c r="A230" s="70"/>
      <c r="C230" s="71"/>
      <c r="F230" s="73"/>
    </row>
    <row r="231" spans="1:6" ht="12.75">
      <c r="A231" s="70"/>
      <c r="C231" s="71"/>
      <c r="F231" s="73"/>
    </row>
    <row r="232" spans="1:6" ht="12.75">
      <c r="A232" s="70"/>
      <c r="C232" s="71"/>
      <c r="F232" s="73"/>
    </row>
    <row r="233" spans="1:6" ht="12.75">
      <c r="A233" s="70"/>
      <c r="C233" s="71"/>
      <c r="F233" s="73"/>
    </row>
    <row r="234" spans="1:6" ht="12.75">
      <c r="A234" s="70"/>
      <c r="C234" s="71"/>
      <c r="F234" s="73"/>
    </row>
    <row r="235" spans="1:6" ht="12.75">
      <c r="A235" s="70"/>
      <c r="C235" s="71"/>
      <c r="F235" s="73"/>
    </row>
    <row r="236" spans="1:6" ht="12.75">
      <c r="A236" s="70"/>
      <c r="C236" s="71"/>
      <c r="F236" s="73"/>
    </row>
    <row r="237" spans="1:6" ht="12.75">
      <c r="A237" s="70"/>
      <c r="C237" s="71"/>
      <c r="F237" s="73"/>
    </row>
    <row r="238" spans="1:6" ht="12.75">
      <c r="A238" s="70"/>
      <c r="C238" s="71"/>
      <c r="F238" s="73"/>
    </row>
    <row r="239" spans="1:6" ht="12.75">
      <c r="A239" s="70"/>
      <c r="C239" s="71"/>
      <c r="F239" s="73"/>
    </row>
    <row r="240" spans="1:6" ht="12.75">
      <c r="A240" s="70"/>
      <c r="C240" s="71"/>
      <c r="F240" s="73"/>
    </row>
    <row r="241" spans="1:6" ht="12.75">
      <c r="A241" s="70"/>
      <c r="C241" s="71"/>
      <c r="F241" s="73"/>
    </row>
    <row r="242" spans="1:6" ht="12.75">
      <c r="A242" s="70"/>
      <c r="C242" s="71"/>
      <c r="F242" s="73"/>
    </row>
    <row r="243" spans="1:6" ht="12.75">
      <c r="A243" s="70"/>
      <c r="C243" s="71"/>
      <c r="F243" s="73"/>
    </row>
    <row r="244" spans="1:6" ht="12.75">
      <c r="A244" s="70"/>
      <c r="C244" s="71"/>
      <c r="F244" s="73"/>
    </row>
    <row r="245" spans="1:6" ht="12.75">
      <c r="A245" s="70"/>
      <c r="C245" s="71"/>
      <c r="F245" s="73"/>
    </row>
    <row r="246" spans="1:6" ht="12.75">
      <c r="A246" s="70"/>
      <c r="C246" s="71"/>
      <c r="F246" s="73"/>
    </row>
    <row r="247" spans="1:6" ht="12.75">
      <c r="A247" s="70"/>
      <c r="C247" s="71"/>
      <c r="F247" s="73"/>
    </row>
    <row r="248" spans="1:6" ht="12.75">
      <c r="A248" s="70"/>
      <c r="C248" s="71"/>
      <c r="F248" s="73"/>
    </row>
    <row r="249" spans="1:6" ht="12.75">
      <c r="A249" s="70"/>
      <c r="C249" s="71"/>
      <c r="F249" s="73"/>
    </row>
    <row r="250" spans="1:6" ht="12.75">
      <c r="A250" s="70"/>
      <c r="C250" s="71"/>
      <c r="F250" s="73"/>
    </row>
    <row r="251" spans="1:6" ht="12.75">
      <c r="A251" s="70"/>
      <c r="C251" s="71"/>
      <c r="F251" s="73"/>
    </row>
    <row r="252" spans="1:6" ht="12.75">
      <c r="A252" s="70"/>
      <c r="C252" s="71"/>
      <c r="F252" s="73"/>
    </row>
    <row r="253" spans="1:6" ht="12.75">
      <c r="A253" s="70"/>
      <c r="C253" s="71"/>
      <c r="F253" s="73"/>
    </row>
    <row r="254" spans="1:6" ht="12.75">
      <c r="A254" s="70"/>
      <c r="C254" s="71"/>
      <c r="F254" s="73"/>
    </row>
    <row r="255" spans="1:6" ht="12.75">
      <c r="A255" s="70"/>
      <c r="C255" s="71"/>
      <c r="F255" s="73"/>
    </row>
    <row r="256" spans="1:6" ht="12.75">
      <c r="A256" s="70"/>
      <c r="C256" s="71"/>
      <c r="F256" s="73"/>
    </row>
    <row r="257" spans="1:6" ht="12.75">
      <c r="A257" s="70"/>
      <c r="C257" s="71"/>
      <c r="F257" s="73"/>
    </row>
    <row r="258" spans="1:6" ht="12.75">
      <c r="A258" s="70"/>
      <c r="C258" s="71"/>
      <c r="F258" s="73"/>
    </row>
    <row r="259" spans="1:6" ht="12.75">
      <c r="A259" s="70"/>
      <c r="C259" s="71"/>
      <c r="F259" s="73"/>
    </row>
    <row r="260" spans="1:6" ht="12.75">
      <c r="A260" s="70"/>
      <c r="C260" s="71"/>
      <c r="F260" s="73"/>
    </row>
    <row r="261" spans="1:6" ht="12.75">
      <c r="A261" s="70"/>
      <c r="C261" s="71"/>
      <c r="F261" s="73"/>
    </row>
    <row r="262" spans="1:6" ht="12.75">
      <c r="A262" s="70"/>
      <c r="C262" s="71"/>
      <c r="F262" s="73"/>
    </row>
    <row r="263" spans="1:6" ht="12.75">
      <c r="A263" s="70"/>
      <c r="C263" s="71"/>
      <c r="F263" s="73"/>
    </row>
    <row r="264" spans="1:6" ht="12.75">
      <c r="A264" s="70"/>
      <c r="C264" s="71"/>
      <c r="F264" s="73"/>
    </row>
    <row r="265" spans="1:6" ht="12.75">
      <c r="A265" s="70"/>
      <c r="C265" s="71"/>
      <c r="F265" s="73"/>
    </row>
    <row r="266" spans="1:6" ht="12.75">
      <c r="A266" s="70"/>
      <c r="C266" s="71"/>
      <c r="F266" s="73"/>
    </row>
    <row r="267" spans="1:6" ht="12.75">
      <c r="A267" s="70"/>
      <c r="C267" s="71"/>
      <c r="F267" s="73"/>
    </row>
    <row r="268" spans="1:6" ht="12.75">
      <c r="A268" s="70"/>
      <c r="C268" s="71"/>
      <c r="F268" s="73"/>
    </row>
    <row r="269" spans="1:6" ht="12.75">
      <c r="A269" s="70"/>
      <c r="C269" s="71"/>
      <c r="F269" s="73"/>
    </row>
    <row r="270" spans="1:6" ht="12.75">
      <c r="A270" s="70"/>
      <c r="C270" s="71"/>
      <c r="F270" s="73"/>
    </row>
    <row r="271" spans="1:6" ht="12.75">
      <c r="A271" s="70"/>
      <c r="C271" s="71"/>
      <c r="F271" s="73"/>
    </row>
    <row r="272" spans="1:6" ht="12.75">
      <c r="A272" s="70"/>
      <c r="C272" s="71"/>
      <c r="F272" s="73"/>
    </row>
    <row r="273" spans="1:6" ht="12.75">
      <c r="A273" s="70"/>
      <c r="C273" s="71"/>
      <c r="F273" s="73"/>
    </row>
    <row r="274" spans="1:6" ht="12.75">
      <c r="A274" s="70"/>
      <c r="C274" s="71"/>
      <c r="F274" s="73"/>
    </row>
    <row r="275" spans="1:6" ht="12.75">
      <c r="A275" s="70"/>
      <c r="C275" s="71"/>
      <c r="F275" s="73"/>
    </row>
    <row r="276" spans="1:6" ht="12.75">
      <c r="A276" s="70"/>
      <c r="C276" s="71"/>
      <c r="F276" s="73"/>
    </row>
    <row r="277" spans="1:6" ht="12.75">
      <c r="A277" s="70"/>
      <c r="C277" s="71"/>
      <c r="F277" s="73"/>
    </row>
    <row r="278" spans="1:6" ht="12.75">
      <c r="A278" s="70"/>
      <c r="C278" s="71"/>
      <c r="F278" s="73"/>
    </row>
    <row r="279" spans="1:6" ht="12.75">
      <c r="A279" s="70"/>
      <c r="C279" s="71"/>
      <c r="F279" s="73"/>
    </row>
    <row r="280" spans="1:6" ht="12.75">
      <c r="A280" s="70"/>
      <c r="C280" s="71"/>
      <c r="F280" s="73"/>
    </row>
    <row r="281" spans="1:6" ht="12.75">
      <c r="A281" s="70"/>
      <c r="C281" s="71"/>
      <c r="F281" s="73"/>
    </row>
    <row r="282" spans="1:6" ht="12.75">
      <c r="A282" s="70"/>
      <c r="C282" s="71"/>
      <c r="F282" s="73"/>
    </row>
    <row r="283" spans="1:6" ht="12.75">
      <c r="A283" s="70"/>
      <c r="C283" s="71"/>
      <c r="F283" s="73"/>
    </row>
    <row r="284" spans="1:6" ht="12.75">
      <c r="A284" s="70"/>
      <c r="C284" s="71"/>
      <c r="F284" s="73"/>
    </row>
    <row r="285" spans="1:6" ht="12.75">
      <c r="A285" s="70"/>
      <c r="C285" s="71"/>
      <c r="F285" s="73"/>
    </row>
    <row r="286" spans="1:6" ht="12.75">
      <c r="A286" s="70"/>
      <c r="C286" s="71"/>
      <c r="F286" s="73"/>
    </row>
    <row r="287" spans="1:6" ht="12.75">
      <c r="A287" s="70"/>
      <c r="C287" s="71"/>
      <c r="F287" s="73"/>
    </row>
    <row r="288" spans="1:6" ht="12.75">
      <c r="A288" s="70"/>
      <c r="C288" s="71"/>
      <c r="F288" s="73"/>
    </row>
    <row r="289" spans="1:6" ht="12.75">
      <c r="A289" s="70"/>
      <c r="C289" s="71"/>
      <c r="F289" s="73"/>
    </row>
    <row r="290" spans="1:6" ht="12.75">
      <c r="A290" s="70"/>
      <c r="C290" s="71"/>
      <c r="F290" s="73"/>
    </row>
    <row r="291" spans="1:6" ht="12.75">
      <c r="A291" s="70"/>
      <c r="C291" s="71"/>
      <c r="F291" s="73"/>
    </row>
    <row r="292" spans="1:6" ht="12.75">
      <c r="A292" s="70"/>
      <c r="C292" s="71"/>
      <c r="F292" s="73"/>
    </row>
    <row r="293" spans="1:6" ht="12.75">
      <c r="A293" s="70"/>
      <c r="C293" s="71"/>
      <c r="F293" s="73"/>
    </row>
    <row r="294" spans="1:6" ht="12.75">
      <c r="A294" s="70"/>
      <c r="C294" s="71"/>
      <c r="F294" s="73"/>
    </row>
    <row r="295" spans="1:6" ht="12.75">
      <c r="A295" s="70"/>
      <c r="C295" s="71"/>
      <c r="F295" s="73"/>
    </row>
    <row r="296" spans="1:6" ht="12.75">
      <c r="A296" s="70"/>
      <c r="C296" s="71"/>
      <c r="F296" s="73"/>
    </row>
    <row r="297" spans="1:6" ht="12.75">
      <c r="A297" s="70"/>
      <c r="C297" s="71"/>
      <c r="F297" s="73"/>
    </row>
    <row r="298" spans="1:6" ht="12.75">
      <c r="A298" s="70"/>
      <c r="C298" s="71"/>
      <c r="F298" s="73"/>
    </row>
    <row r="299" spans="1:6" ht="12.75">
      <c r="A299" s="70"/>
      <c r="C299" s="71"/>
      <c r="F299" s="73"/>
    </row>
    <row r="300" spans="1:6" ht="12.75">
      <c r="A300" s="70"/>
      <c r="C300" s="71"/>
      <c r="F300" s="73"/>
    </row>
    <row r="301" spans="1:6" ht="12.75">
      <c r="A301" s="70"/>
      <c r="C301" s="71"/>
      <c r="F301" s="73"/>
    </row>
    <row r="302" spans="1:6" ht="12.75">
      <c r="A302" s="70"/>
      <c r="C302" s="71"/>
      <c r="F302" s="73"/>
    </row>
    <row r="303" spans="1:6" ht="12.75">
      <c r="A303" s="70"/>
      <c r="C303" s="71"/>
      <c r="F303" s="73"/>
    </row>
    <row r="304" spans="1:6" ht="12.75">
      <c r="A304" s="70"/>
      <c r="C304" s="71"/>
      <c r="F304" s="73"/>
    </row>
    <row r="305" spans="1:6" ht="12.75">
      <c r="A305" s="70"/>
      <c r="C305" s="71"/>
      <c r="F305" s="73"/>
    </row>
    <row r="306" spans="1:6" ht="12.75">
      <c r="A306" s="70"/>
      <c r="C306" s="71"/>
      <c r="F306" s="73"/>
    </row>
    <row r="307" spans="1:6" ht="12.75">
      <c r="A307" s="70"/>
      <c r="C307" s="71"/>
      <c r="F307" s="73"/>
    </row>
    <row r="308" spans="1:6" ht="12.75">
      <c r="A308" s="70"/>
      <c r="C308" s="71"/>
      <c r="F308" s="73"/>
    </row>
    <row r="309" spans="1:6" ht="12.75">
      <c r="A309" s="70"/>
      <c r="C309" s="71"/>
      <c r="F309" s="73"/>
    </row>
    <row r="310" spans="1:6" ht="12.75">
      <c r="A310" s="70"/>
      <c r="C310" s="71"/>
      <c r="F310" s="73"/>
    </row>
    <row r="311" spans="1:6" ht="12.75">
      <c r="A311" s="70"/>
      <c r="C311" s="71"/>
      <c r="F311" s="73"/>
    </row>
    <row r="312" spans="1:6" ht="12.75">
      <c r="A312" s="70"/>
      <c r="C312" s="71"/>
      <c r="F312" s="73"/>
    </row>
    <row r="313" spans="1:6" ht="12.75">
      <c r="A313" s="70"/>
      <c r="C313" s="71"/>
      <c r="F313" s="73"/>
    </row>
    <row r="314" spans="1:6" ht="12.75">
      <c r="A314" s="70"/>
      <c r="C314" s="71"/>
      <c r="F314" s="73"/>
    </row>
    <row r="315" spans="1:6" ht="12.75">
      <c r="A315" s="70"/>
      <c r="C315" s="71"/>
      <c r="F315" s="73"/>
    </row>
    <row r="316" spans="1:6" ht="12.75">
      <c r="A316" s="70"/>
      <c r="C316" s="71"/>
      <c r="F316" s="73"/>
    </row>
    <row r="317" spans="1:6" ht="12.75">
      <c r="A317" s="70"/>
      <c r="C317" s="71"/>
      <c r="F317" s="73"/>
    </row>
    <row r="318" spans="1:6" ht="12.75">
      <c r="A318" s="70"/>
      <c r="C318" s="71"/>
      <c r="F318" s="73"/>
    </row>
    <row r="319" spans="1:6" ht="12.75">
      <c r="A319" s="70"/>
      <c r="C319" s="71"/>
      <c r="F319" s="73"/>
    </row>
    <row r="320" spans="1:6" ht="12.75">
      <c r="A320" s="70"/>
      <c r="C320" s="71"/>
      <c r="F320" s="73"/>
    </row>
    <row r="321" spans="1:6" ht="12.75">
      <c r="A321" s="70"/>
      <c r="C321" s="71"/>
      <c r="F321" s="73"/>
    </row>
    <row r="322" spans="1:6" ht="12.75">
      <c r="A322" s="70"/>
      <c r="C322" s="71"/>
      <c r="F322" s="73"/>
    </row>
    <row r="323" spans="1:6" ht="12.75">
      <c r="A323" s="70"/>
      <c r="C323" s="71"/>
      <c r="F323" s="73"/>
    </row>
    <row r="324" spans="1:6" ht="12.75">
      <c r="A324" s="70"/>
      <c r="C324" s="71"/>
      <c r="F324" s="73"/>
    </row>
    <row r="325" spans="1:6" ht="12.75">
      <c r="A325" s="70"/>
      <c r="C325" s="71"/>
      <c r="F325" s="73"/>
    </row>
    <row r="326" spans="1:6" ht="12.75">
      <c r="A326" s="70"/>
      <c r="C326" s="71"/>
      <c r="F326" s="73"/>
    </row>
    <row r="327" spans="1:6" ht="12.75">
      <c r="A327" s="70"/>
      <c r="C327" s="71"/>
      <c r="F327" s="73"/>
    </row>
    <row r="328" spans="1:6" ht="12.75">
      <c r="A328" s="70"/>
      <c r="C328" s="71"/>
      <c r="F328" s="73"/>
    </row>
    <row r="329" spans="1:6" ht="12.75">
      <c r="A329" s="70"/>
      <c r="C329" s="71"/>
      <c r="F329" s="73"/>
    </row>
    <row r="330" spans="1:6" ht="12.75">
      <c r="A330" s="70"/>
      <c r="C330" s="71"/>
      <c r="F330" s="73"/>
    </row>
    <row r="331" spans="1:6" ht="12.75">
      <c r="A331" s="70"/>
      <c r="C331" s="71"/>
      <c r="F331" s="73"/>
    </row>
    <row r="332" spans="1:6" ht="12.75">
      <c r="A332" s="70"/>
      <c r="C332" s="71"/>
      <c r="F332" s="73"/>
    </row>
    <row r="333" spans="1:6" ht="12.75">
      <c r="A333" s="70"/>
      <c r="C333" s="71"/>
      <c r="F333" s="73"/>
    </row>
    <row r="334" spans="1:6" ht="12.75">
      <c r="A334" s="70"/>
      <c r="C334" s="71"/>
      <c r="F334" s="73"/>
    </row>
    <row r="335" spans="1:6" ht="12.75">
      <c r="A335" s="70"/>
      <c r="C335" s="71"/>
      <c r="F335" s="73"/>
    </row>
    <row r="336" spans="1:6" ht="12.75">
      <c r="A336" s="70"/>
      <c r="C336" s="71"/>
      <c r="F336" s="73"/>
    </row>
    <row r="337" spans="1:6" ht="12.75">
      <c r="A337" s="70"/>
      <c r="C337" s="71"/>
      <c r="F337" s="73"/>
    </row>
    <row r="338" spans="1:6" ht="12.75">
      <c r="A338" s="70"/>
      <c r="C338" s="71"/>
      <c r="F338" s="73"/>
    </row>
    <row r="339" spans="1:6" ht="12.75">
      <c r="A339" s="70"/>
      <c r="C339" s="71"/>
      <c r="F339" s="73"/>
    </row>
    <row r="340" spans="1:6" ht="12.75">
      <c r="A340" s="70"/>
      <c r="C340" s="71"/>
      <c r="F340" s="73"/>
    </row>
    <row r="341" spans="1:6" ht="12.75">
      <c r="A341" s="70"/>
      <c r="C341" s="71"/>
      <c r="F341" s="73"/>
    </row>
    <row r="342" spans="1:6" ht="12.75">
      <c r="A342" s="70"/>
      <c r="C342" s="71"/>
      <c r="F342" s="73"/>
    </row>
    <row r="343" spans="1:6" ht="12.75">
      <c r="A343" s="70"/>
      <c r="C343" s="71"/>
      <c r="F343" s="73"/>
    </row>
    <row r="344" spans="1:6" ht="12.75">
      <c r="A344" s="70"/>
      <c r="C344" s="71"/>
      <c r="F344" s="73"/>
    </row>
    <row r="345" spans="1:6" ht="12.75">
      <c r="A345" s="70"/>
      <c r="C345" s="71"/>
      <c r="F345" s="73"/>
    </row>
    <row r="346" spans="1:6" ht="12.75">
      <c r="A346" s="70"/>
      <c r="C346" s="71"/>
      <c r="F346" s="73"/>
    </row>
    <row r="347" spans="1:6" ht="12.75">
      <c r="A347" s="70"/>
      <c r="C347" s="71"/>
      <c r="F347" s="73"/>
    </row>
    <row r="348" spans="1:6" ht="12.75">
      <c r="A348" s="70"/>
      <c r="C348" s="71"/>
      <c r="F348" s="73"/>
    </row>
    <row r="349" spans="1:6" ht="12.75">
      <c r="A349" s="70"/>
      <c r="C349" s="71"/>
      <c r="F349" s="73"/>
    </row>
    <row r="350" spans="1:6" ht="12.75">
      <c r="A350" s="70"/>
      <c r="C350" s="71"/>
      <c r="F350" s="73"/>
    </row>
    <row r="351" spans="1:6" ht="12.75">
      <c r="A351" s="70"/>
      <c r="C351" s="71"/>
      <c r="F351" s="73"/>
    </row>
    <row r="352" spans="1:6" ht="12.75">
      <c r="A352" s="70"/>
      <c r="C352" s="71"/>
      <c r="F352" s="73"/>
    </row>
    <row r="353" spans="1:6" ht="12.75">
      <c r="A353" s="70"/>
      <c r="C353" s="71"/>
      <c r="F353" s="73"/>
    </row>
    <row r="354" spans="1:6" ht="12.75">
      <c r="A354" s="70"/>
      <c r="C354" s="71"/>
      <c r="F354" s="73"/>
    </row>
    <row r="355" spans="1:6" ht="12.75">
      <c r="A355" s="70"/>
      <c r="C355" s="71"/>
      <c r="F355" s="73"/>
    </row>
    <row r="356" spans="1:6" ht="12.75">
      <c r="A356" s="70"/>
      <c r="C356" s="71"/>
      <c r="F356" s="73"/>
    </row>
    <row r="357" spans="1:6" ht="12.75">
      <c r="A357" s="70"/>
      <c r="C357" s="71"/>
      <c r="F357" s="73"/>
    </row>
    <row r="358" spans="1:6" ht="12.75">
      <c r="A358" s="70"/>
      <c r="C358" s="71"/>
      <c r="F358" s="73"/>
    </row>
    <row r="359" spans="1:6" ht="12.75">
      <c r="A359" s="70"/>
      <c r="C359" s="71"/>
      <c r="F359" s="73"/>
    </row>
    <row r="360" spans="1:6" ht="12.75">
      <c r="A360" s="70"/>
      <c r="C360" s="71"/>
      <c r="F360" s="73"/>
    </row>
    <row r="361" spans="1:6" ht="12.75">
      <c r="A361" s="70"/>
      <c r="C361" s="71"/>
      <c r="F361" s="73"/>
    </row>
    <row r="362" spans="1:6" ht="12.75">
      <c r="A362" s="70"/>
      <c r="C362" s="71"/>
      <c r="F362" s="73"/>
    </row>
    <row r="363" spans="1:6" ht="12.75">
      <c r="A363" s="70"/>
      <c r="C363" s="71"/>
      <c r="F363" s="73"/>
    </row>
    <row r="364" spans="1:6" ht="12.75">
      <c r="A364" s="70"/>
      <c r="C364" s="71"/>
      <c r="F364" s="73"/>
    </row>
    <row r="365" spans="1:6" ht="12.75">
      <c r="A365" s="70"/>
      <c r="C365" s="71"/>
      <c r="F365" s="73"/>
    </row>
    <row r="366" spans="1:6" ht="12.75">
      <c r="A366" s="70"/>
      <c r="C366" s="71"/>
      <c r="F366" s="73"/>
    </row>
    <row r="367" spans="1:6" ht="12.75">
      <c r="A367" s="70"/>
      <c r="C367" s="71"/>
      <c r="F367" s="73"/>
    </row>
    <row r="368" spans="1:6" ht="12.75">
      <c r="A368" s="70"/>
      <c r="C368" s="71"/>
      <c r="F368" s="73"/>
    </row>
    <row r="369" spans="1:6" ht="12.75">
      <c r="A369" s="70"/>
      <c r="C369" s="71"/>
      <c r="F369" s="73"/>
    </row>
    <row r="370" spans="1:6" ht="12.75">
      <c r="A370" s="70"/>
      <c r="C370" s="71"/>
      <c r="F370" s="73"/>
    </row>
    <row r="371" spans="1:6" ht="12.75">
      <c r="A371" s="70"/>
      <c r="C371" s="71"/>
      <c r="F371" s="73"/>
    </row>
    <row r="372" spans="1:6" ht="12.75">
      <c r="A372" s="70"/>
      <c r="C372" s="71"/>
      <c r="F372" s="73"/>
    </row>
    <row r="373" spans="1:6" ht="12.75">
      <c r="A373" s="70"/>
      <c r="C373" s="71"/>
      <c r="F373" s="73"/>
    </row>
    <row r="374" spans="1:6" ht="12.75">
      <c r="A374" s="70"/>
      <c r="C374" s="71"/>
      <c r="F374" s="73"/>
    </row>
    <row r="375" spans="1:6" ht="12.75">
      <c r="A375" s="70"/>
      <c r="C375" s="71"/>
      <c r="F375" s="73"/>
    </row>
    <row r="376" spans="1:6" ht="12.75">
      <c r="A376" s="70"/>
      <c r="C376" s="71"/>
      <c r="F376" s="73"/>
    </row>
    <row r="377" spans="1:6" ht="12.75">
      <c r="A377" s="70"/>
      <c r="C377" s="71"/>
      <c r="F377" s="73"/>
    </row>
    <row r="378" spans="1:6" ht="12.75">
      <c r="A378" s="70"/>
      <c r="C378" s="71"/>
      <c r="F378" s="73"/>
    </row>
    <row r="379" spans="1:6" ht="12.75">
      <c r="A379" s="70"/>
      <c r="C379" s="71"/>
      <c r="F379" s="73"/>
    </row>
    <row r="380" spans="1:6" ht="12.75">
      <c r="A380" s="70"/>
      <c r="C380" s="71"/>
      <c r="F380" s="73"/>
    </row>
    <row r="381" spans="1:6" ht="12.75">
      <c r="A381" s="70"/>
      <c r="C381" s="71"/>
      <c r="F381" s="73"/>
    </row>
    <row r="382" spans="1:6" ht="12.75">
      <c r="A382" s="70"/>
      <c r="C382" s="71"/>
      <c r="F382" s="73"/>
    </row>
    <row r="383" spans="1:6" ht="12.75">
      <c r="A383" s="70"/>
      <c r="C383" s="71"/>
      <c r="F383" s="73"/>
    </row>
    <row r="384" spans="1:6" ht="12.75">
      <c r="A384" s="70"/>
      <c r="C384" s="71"/>
      <c r="F384" s="73"/>
    </row>
    <row r="385" spans="1:6" ht="12.75">
      <c r="A385" s="70"/>
      <c r="C385" s="71"/>
      <c r="F385" s="73"/>
    </row>
    <row r="386" spans="1:6" ht="12.75">
      <c r="A386" s="70"/>
      <c r="C386" s="71"/>
      <c r="F386" s="73"/>
    </row>
    <row r="387" spans="1:6" ht="12.75">
      <c r="A387" s="70"/>
      <c r="C387" s="71"/>
      <c r="F387" s="73"/>
    </row>
    <row r="388" spans="1:6" ht="12.75">
      <c r="A388" s="70"/>
      <c r="C388" s="71"/>
      <c r="F388" s="73"/>
    </row>
    <row r="389" spans="1:6" ht="12.75">
      <c r="A389" s="70"/>
      <c r="C389" s="71"/>
      <c r="F389" s="73"/>
    </row>
    <row r="390" spans="1:6" ht="12.75">
      <c r="A390" s="70"/>
      <c r="C390" s="71"/>
      <c r="F390" s="73"/>
    </row>
    <row r="391" spans="1:6" ht="12.75">
      <c r="A391" s="70"/>
      <c r="C391" s="71"/>
      <c r="F391" s="73"/>
    </row>
    <row r="392" spans="1:6" ht="12.75">
      <c r="A392" s="70"/>
      <c r="C392" s="71"/>
      <c r="F392" s="73"/>
    </row>
    <row r="393" spans="1:6" ht="12.75">
      <c r="A393" s="70"/>
      <c r="C393" s="71"/>
      <c r="F393" s="73"/>
    </row>
    <row r="394" spans="1:6" ht="12.75">
      <c r="A394" s="70"/>
      <c r="C394" s="71"/>
      <c r="F394" s="73"/>
    </row>
    <row r="395" spans="1:6" ht="12.75">
      <c r="A395" s="70"/>
      <c r="C395" s="71"/>
      <c r="F395" s="73"/>
    </row>
    <row r="396" spans="1:6" ht="12.75">
      <c r="A396" s="70"/>
      <c r="C396" s="71"/>
      <c r="F396" s="73"/>
    </row>
    <row r="397" spans="1:6" ht="12.75">
      <c r="A397" s="70"/>
      <c r="C397" s="71"/>
      <c r="F397" s="73"/>
    </row>
    <row r="398" spans="1:6" ht="12.75">
      <c r="A398" s="70"/>
      <c r="C398" s="71"/>
      <c r="F398" s="73"/>
    </row>
    <row r="399" spans="1:6" ht="12.75">
      <c r="A399" s="70"/>
      <c r="C399" s="71"/>
      <c r="F399" s="73"/>
    </row>
    <row r="400" spans="1:6" ht="12.75">
      <c r="A400" s="70"/>
      <c r="C400" s="71"/>
      <c r="F400" s="73"/>
    </row>
    <row r="401" spans="1:6" ht="12.75">
      <c r="A401" s="70"/>
      <c r="C401" s="71"/>
      <c r="F401" s="73"/>
    </row>
    <row r="402" spans="1:6" ht="12.75">
      <c r="A402" s="70"/>
      <c r="C402" s="71"/>
      <c r="F402" s="73"/>
    </row>
    <row r="403" spans="1:6" ht="12.75">
      <c r="A403" s="70"/>
      <c r="C403" s="71"/>
      <c r="F403" s="73"/>
    </row>
    <row r="404" spans="1:6" ht="12.75">
      <c r="A404" s="70"/>
      <c r="C404" s="71"/>
      <c r="F404" s="73"/>
    </row>
    <row r="405" spans="1:6" ht="12.75">
      <c r="A405" s="70"/>
      <c r="C405" s="71"/>
      <c r="F405" s="73"/>
    </row>
    <row r="406" spans="1:6" ht="12.75">
      <c r="A406" s="70"/>
      <c r="C406" s="71"/>
      <c r="F406" s="73"/>
    </row>
    <row r="407" spans="1:6" ht="12.75">
      <c r="A407" s="70"/>
      <c r="C407" s="71"/>
      <c r="F407" s="73"/>
    </row>
    <row r="408" spans="1:6" ht="12.75">
      <c r="A408" s="70"/>
      <c r="C408" s="71"/>
      <c r="F408" s="73"/>
    </row>
    <row r="409" spans="1:6" ht="12.75">
      <c r="A409" s="70"/>
      <c r="C409" s="71"/>
      <c r="F409" s="73"/>
    </row>
    <row r="410" spans="1:6" ht="12.75">
      <c r="A410" s="70"/>
      <c r="C410" s="71"/>
      <c r="F410" s="73"/>
    </row>
    <row r="411" spans="1:6" ht="12.75">
      <c r="A411" s="70"/>
      <c r="C411" s="71"/>
      <c r="F411" s="73"/>
    </row>
    <row r="412" spans="1:6" ht="12.75">
      <c r="A412" s="70"/>
      <c r="C412" s="71"/>
      <c r="F412" s="73"/>
    </row>
    <row r="413" spans="1:6" ht="12.75">
      <c r="A413" s="70"/>
      <c r="C413" s="71"/>
      <c r="F413" s="73"/>
    </row>
    <row r="414" spans="1:6" ht="12.75">
      <c r="A414" s="70"/>
      <c r="C414" s="71"/>
      <c r="F414" s="73"/>
    </row>
    <row r="415" spans="1:6" ht="12.75">
      <c r="A415" s="70"/>
      <c r="C415" s="71"/>
      <c r="F415" s="73"/>
    </row>
    <row r="416" spans="1:6" ht="12.75">
      <c r="A416" s="70"/>
      <c r="C416" s="71"/>
      <c r="F416" s="73"/>
    </row>
    <row r="417" spans="1:6" ht="12.75">
      <c r="A417" s="70"/>
      <c r="C417" s="71"/>
      <c r="F417" s="73"/>
    </row>
    <row r="418" spans="1:6" ht="12.75">
      <c r="A418" s="70"/>
      <c r="C418" s="71"/>
      <c r="F418" s="73"/>
    </row>
    <row r="419" spans="1:6" ht="12.75">
      <c r="A419" s="70"/>
      <c r="C419" s="71"/>
      <c r="F419" s="73"/>
    </row>
    <row r="420" spans="1:6" ht="12.75">
      <c r="A420" s="70"/>
      <c r="C420" s="71"/>
      <c r="F420" s="73"/>
    </row>
    <row r="421" spans="1:6" ht="12.75">
      <c r="A421" s="70"/>
      <c r="C421" s="71"/>
      <c r="F421" s="73"/>
    </row>
    <row r="422" spans="1:6" ht="12.75">
      <c r="A422" s="70"/>
      <c r="C422" s="71"/>
      <c r="F422" s="73"/>
    </row>
    <row r="423" spans="1:6" ht="12.75">
      <c r="A423" s="70"/>
      <c r="C423" s="71"/>
      <c r="F423" s="73"/>
    </row>
    <row r="424" spans="1:6" ht="12.75">
      <c r="A424" s="70"/>
      <c r="C424" s="71"/>
      <c r="F424" s="73"/>
    </row>
    <row r="425" spans="1:6" ht="12.75">
      <c r="A425" s="70"/>
      <c r="C425" s="71"/>
      <c r="F425" s="73"/>
    </row>
    <row r="426" spans="1:6" ht="12.75">
      <c r="A426" s="70"/>
      <c r="C426" s="71"/>
      <c r="F426" s="73"/>
    </row>
    <row r="427" spans="1:6" ht="12.75">
      <c r="A427" s="70"/>
      <c r="C427" s="71"/>
      <c r="F427" s="73"/>
    </row>
    <row r="428" spans="1:6" ht="12.75">
      <c r="A428" s="70"/>
      <c r="C428" s="71"/>
      <c r="F428" s="73"/>
    </row>
    <row r="429" spans="1:6" ht="12.75">
      <c r="A429" s="70"/>
      <c r="C429" s="71"/>
      <c r="F429" s="73"/>
    </row>
    <row r="430" spans="1:6" ht="12.75">
      <c r="A430" s="70"/>
      <c r="C430" s="71"/>
      <c r="F430" s="73"/>
    </row>
    <row r="431" spans="1:6" ht="12.75">
      <c r="A431" s="70"/>
      <c r="C431" s="71"/>
      <c r="F431" s="73"/>
    </row>
    <row r="432" spans="1:6" ht="12.75">
      <c r="A432" s="70"/>
      <c r="C432" s="71"/>
      <c r="F432" s="73"/>
    </row>
    <row r="433" spans="1:6" ht="12.75">
      <c r="A433" s="70"/>
      <c r="C433" s="71"/>
      <c r="F433" s="73"/>
    </row>
    <row r="434" spans="1:6" ht="12.75">
      <c r="A434" s="70"/>
      <c r="C434" s="71"/>
      <c r="F434" s="73"/>
    </row>
    <row r="435" spans="1:6" ht="12.75">
      <c r="A435" s="70"/>
      <c r="C435" s="71"/>
      <c r="F435" s="73"/>
    </row>
    <row r="436" spans="1:6" ht="12.75">
      <c r="A436" s="70"/>
      <c r="C436" s="71"/>
      <c r="F436" s="73"/>
    </row>
    <row r="437" spans="1:6" ht="12.75">
      <c r="A437" s="70"/>
      <c r="C437" s="71"/>
      <c r="F437" s="73"/>
    </row>
    <row r="438" spans="1:6" ht="12.75">
      <c r="A438" s="70"/>
      <c r="C438" s="71"/>
      <c r="F438" s="73"/>
    </row>
    <row r="439" spans="1:6" ht="12.75">
      <c r="A439" s="70"/>
      <c r="C439" s="71"/>
      <c r="F439" s="73"/>
    </row>
    <row r="440" spans="1:6" ht="12.75">
      <c r="A440" s="70"/>
      <c r="C440" s="71"/>
      <c r="F440" s="73"/>
    </row>
    <row r="441" spans="1:6" ht="12.75">
      <c r="A441" s="70"/>
      <c r="C441" s="71"/>
      <c r="F441" s="73"/>
    </row>
    <row r="442" spans="1:6" ht="12.75">
      <c r="A442" s="70"/>
      <c r="C442" s="71"/>
      <c r="F442" s="73"/>
    </row>
    <row r="443" spans="1:6" ht="12.75">
      <c r="A443" s="70"/>
      <c r="C443" s="71"/>
      <c r="F443" s="73"/>
    </row>
    <row r="444" spans="1:6" ht="12.75">
      <c r="A444" s="70"/>
      <c r="C444" s="71"/>
      <c r="F444" s="73"/>
    </row>
    <row r="445" spans="1:6" ht="12.75">
      <c r="A445" s="70"/>
      <c r="C445" s="71"/>
      <c r="F445" s="73"/>
    </row>
    <row r="446" spans="1:6" ht="12.75">
      <c r="A446" s="70"/>
      <c r="C446" s="71"/>
      <c r="F446" s="73"/>
    </row>
    <row r="447" spans="1:6" ht="12.75">
      <c r="A447" s="70"/>
      <c r="C447" s="71"/>
      <c r="F447" s="73"/>
    </row>
    <row r="448" spans="1:6" ht="12.75">
      <c r="A448" s="70"/>
      <c r="C448" s="71"/>
      <c r="F448" s="73"/>
    </row>
    <row r="449" spans="1:6" ht="12.75">
      <c r="A449" s="70"/>
      <c r="C449" s="71"/>
      <c r="F449" s="73"/>
    </row>
    <row r="450" spans="1:6" ht="12.75">
      <c r="A450" s="70"/>
      <c r="C450" s="71"/>
      <c r="F450" s="73"/>
    </row>
    <row r="451" spans="1:6" ht="12.75">
      <c r="A451" s="70"/>
      <c r="C451" s="71"/>
      <c r="F451" s="73"/>
    </row>
    <row r="452" spans="1:6" ht="12.75">
      <c r="A452" s="70"/>
      <c r="C452" s="71"/>
      <c r="F452" s="73"/>
    </row>
    <row r="453" spans="1:6" ht="12.75">
      <c r="A453" s="70"/>
      <c r="C453" s="71"/>
      <c r="F453" s="73"/>
    </row>
    <row r="454" spans="1:6" ht="12.75">
      <c r="A454" s="70"/>
      <c r="C454" s="71"/>
      <c r="F454" s="73"/>
    </row>
    <row r="455" spans="1:6" ht="12.75">
      <c r="A455" s="70"/>
      <c r="C455" s="71"/>
      <c r="F455" s="73"/>
    </row>
    <row r="456" spans="1:6" ht="12.75">
      <c r="A456" s="70"/>
      <c r="C456" s="71"/>
      <c r="F456" s="73"/>
    </row>
    <row r="457" spans="1:6" ht="12.75">
      <c r="A457" s="70"/>
      <c r="C457" s="71"/>
      <c r="F457" s="73"/>
    </row>
    <row r="458" spans="1:6" ht="12.75">
      <c r="A458" s="70"/>
      <c r="C458" s="71"/>
      <c r="F458" s="73"/>
    </row>
    <row r="459" spans="1:6" ht="12.75">
      <c r="A459" s="70"/>
      <c r="C459" s="71"/>
      <c r="F459" s="73"/>
    </row>
    <row r="460" spans="1:6" ht="12.75">
      <c r="A460" s="70"/>
      <c r="C460" s="71"/>
      <c r="F460" s="73"/>
    </row>
    <row r="461" spans="1:6" ht="12.75">
      <c r="A461" s="70"/>
      <c r="C461" s="71"/>
      <c r="F461" s="73"/>
    </row>
    <row r="462" spans="1:6" ht="12.75">
      <c r="A462" s="70"/>
      <c r="C462" s="71"/>
      <c r="F462" s="73"/>
    </row>
    <row r="463" spans="1:6" ht="12.75">
      <c r="A463" s="70"/>
      <c r="C463" s="71"/>
      <c r="F463" s="73"/>
    </row>
    <row r="464" spans="1:6" ht="12.75">
      <c r="A464" s="70"/>
      <c r="C464" s="71"/>
      <c r="F464" s="73"/>
    </row>
    <row r="465" spans="1:6" ht="12.75">
      <c r="A465" s="70"/>
      <c r="C465" s="71"/>
      <c r="F465" s="73"/>
    </row>
    <row r="466" spans="1:6" ht="12.75">
      <c r="A466" s="70"/>
      <c r="C466" s="71"/>
      <c r="F466" s="73"/>
    </row>
    <row r="467" spans="1:6" ht="12.75">
      <c r="A467" s="70"/>
      <c r="C467" s="71"/>
      <c r="F467" s="73"/>
    </row>
    <row r="468" spans="1:6" ht="12.75">
      <c r="A468" s="70"/>
      <c r="C468" s="71"/>
      <c r="F468" s="73"/>
    </row>
    <row r="469" spans="1:6" ht="12.75">
      <c r="A469" s="70"/>
      <c r="C469" s="71"/>
      <c r="F469" s="73"/>
    </row>
    <row r="470" spans="1:6" ht="12.75">
      <c r="A470" s="70"/>
      <c r="C470" s="71"/>
      <c r="F470" s="73"/>
    </row>
    <row r="471" spans="1:6" ht="12.75">
      <c r="A471" s="70"/>
      <c r="C471" s="71"/>
      <c r="F471" s="73"/>
    </row>
    <row r="472" spans="1:6" ht="12.75">
      <c r="A472" s="70"/>
      <c r="C472" s="71"/>
      <c r="F472" s="73"/>
    </row>
    <row r="473" spans="1:6" ht="12.75">
      <c r="A473" s="70"/>
      <c r="C473" s="71"/>
      <c r="F473" s="73"/>
    </row>
    <row r="474" spans="1:6" ht="12.75">
      <c r="A474" s="70"/>
      <c r="C474" s="71"/>
      <c r="F474" s="73"/>
    </row>
    <row r="475" spans="1:6" ht="12.75">
      <c r="A475" s="70"/>
      <c r="C475" s="71"/>
      <c r="F475" s="73"/>
    </row>
    <row r="476" spans="1:6" ht="12.75">
      <c r="A476" s="70"/>
      <c r="C476" s="71"/>
      <c r="F476" s="73"/>
    </row>
    <row r="477" spans="1:6" ht="12.75">
      <c r="A477" s="70"/>
      <c r="C477" s="71"/>
      <c r="F477" s="73"/>
    </row>
    <row r="478" spans="1:6" ht="12.75">
      <c r="A478" s="70"/>
      <c r="C478" s="71"/>
      <c r="F478" s="73"/>
    </row>
    <row r="479" spans="1:6" ht="12.75">
      <c r="A479" s="70"/>
      <c r="C479" s="71"/>
      <c r="F479" s="73"/>
    </row>
    <row r="480" spans="1:6" ht="12.75">
      <c r="A480" s="70"/>
      <c r="C480" s="71"/>
      <c r="F480" s="73"/>
    </row>
    <row r="481" spans="1:6" ht="12.75">
      <c r="A481" s="70"/>
      <c r="C481" s="71"/>
      <c r="F481" s="73"/>
    </row>
    <row r="482" spans="1:6" ht="12.75">
      <c r="A482" s="70"/>
      <c r="C482" s="71"/>
      <c r="F482" s="73"/>
    </row>
    <row r="483" spans="1:6" ht="12.75">
      <c r="A483" s="70"/>
      <c r="C483" s="71"/>
      <c r="F483" s="73"/>
    </row>
    <row r="484" spans="1:6" ht="12.75">
      <c r="A484" s="70"/>
      <c r="C484" s="71"/>
      <c r="F484" s="73"/>
    </row>
    <row r="485" spans="1:6" ht="12.75">
      <c r="A485" s="70"/>
      <c r="C485" s="71"/>
      <c r="F485" s="73"/>
    </row>
    <row r="486" spans="1:6" ht="12.75">
      <c r="A486" s="70"/>
      <c r="C486" s="71"/>
      <c r="F486" s="73"/>
    </row>
    <row r="487" spans="1:6" ht="12.75">
      <c r="A487" s="70"/>
      <c r="C487" s="71"/>
      <c r="F487" s="73"/>
    </row>
    <row r="488" spans="1:6" ht="12.75">
      <c r="A488" s="70"/>
      <c r="C488" s="71"/>
      <c r="F488" s="73"/>
    </row>
    <row r="489" spans="1:6" ht="12.75">
      <c r="A489" s="70"/>
      <c r="C489" s="71"/>
      <c r="F489" s="73"/>
    </row>
    <row r="490" spans="1:6" ht="12.75">
      <c r="A490" s="70"/>
      <c r="C490" s="71"/>
      <c r="F490" s="73"/>
    </row>
    <row r="491" spans="1:6" ht="12.75">
      <c r="A491" s="70"/>
      <c r="C491" s="71"/>
      <c r="F491" s="73"/>
    </row>
    <row r="492" spans="1:6" ht="12.75">
      <c r="A492" s="70"/>
      <c r="C492" s="71"/>
      <c r="F492" s="73"/>
    </row>
    <row r="493" spans="1:6" ht="12.75">
      <c r="A493" s="70"/>
      <c r="C493" s="71"/>
      <c r="F493" s="73"/>
    </row>
    <row r="494" spans="1:6" ht="12.75">
      <c r="A494" s="70"/>
      <c r="C494" s="71"/>
      <c r="F494" s="73"/>
    </row>
    <row r="495" spans="1:6" ht="12.75">
      <c r="A495" s="70"/>
      <c r="C495" s="71"/>
      <c r="F495" s="73"/>
    </row>
    <row r="496" spans="1:6" ht="12.75">
      <c r="A496" s="70"/>
      <c r="C496" s="71"/>
      <c r="F496" s="73"/>
    </row>
    <row r="497" spans="1:6" ht="12.75">
      <c r="A497" s="70"/>
      <c r="C497" s="71"/>
      <c r="F497" s="73"/>
    </row>
    <row r="498" spans="1:6" ht="12.75">
      <c r="A498" s="70"/>
      <c r="C498" s="71"/>
      <c r="F498" s="73"/>
    </row>
    <row r="499" spans="1:6" ht="12.75">
      <c r="A499" s="70"/>
      <c r="C499" s="71"/>
      <c r="F499" s="73"/>
    </row>
    <row r="500" spans="1:6" ht="12.75">
      <c r="A500" s="70"/>
      <c r="C500" s="71"/>
      <c r="F500" s="73"/>
    </row>
    <row r="501" spans="1:6" ht="12.75">
      <c r="A501" s="70"/>
      <c r="C501" s="71"/>
      <c r="F501" s="73"/>
    </row>
    <row r="502" spans="1:6" ht="12.75">
      <c r="A502" s="70"/>
      <c r="C502" s="71"/>
      <c r="F502" s="73"/>
    </row>
    <row r="503" spans="1:6" ht="12.75">
      <c r="A503" s="70"/>
      <c r="C503" s="71"/>
      <c r="F503" s="73"/>
    </row>
    <row r="504" spans="1:6" ht="12.75">
      <c r="A504" s="70"/>
      <c r="C504" s="71"/>
      <c r="F504" s="73"/>
    </row>
    <row r="505" spans="1:6" ht="12.75">
      <c r="A505" s="70"/>
      <c r="C505" s="71"/>
      <c r="F505" s="73"/>
    </row>
    <row r="506" spans="1:6" ht="12.75">
      <c r="A506" s="70"/>
      <c r="C506" s="71"/>
      <c r="F506" s="73"/>
    </row>
    <row r="507" spans="1:6" ht="12.75">
      <c r="A507" s="70"/>
      <c r="C507" s="71"/>
      <c r="F507" s="73"/>
    </row>
    <row r="508" spans="1:6" ht="12.75">
      <c r="A508" s="70"/>
      <c r="C508" s="71"/>
      <c r="F508" s="73"/>
    </row>
    <row r="509" spans="1:6" ht="12.75">
      <c r="A509" s="70"/>
      <c r="C509" s="71"/>
      <c r="F509" s="73"/>
    </row>
    <row r="510" spans="1:6" ht="12.75">
      <c r="A510" s="70"/>
      <c r="C510" s="71"/>
      <c r="F510" s="73"/>
    </row>
    <row r="511" spans="1:6" ht="12.75">
      <c r="A511" s="70"/>
      <c r="C511" s="71"/>
      <c r="F511" s="73"/>
    </row>
    <row r="512" spans="1:6" ht="12.75">
      <c r="A512" s="70"/>
      <c r="C512" s="71"/>
      <c r="F512" s="73"/>
    </row>
    <row r="513" spans="1:6" ht="12.75">
      <c r="A513" s="70"/>
      <c r="C513" s="71"/>
      <c r="F513" s="73"/>
    </row>
    <row r="514" spans="1:6" ht="12.75">
      <c r="A514" s="70"/>
      <c r="C514" s="71"/>
      <c r="F514" s="73"/>
    </row>
    <row r="515" spans="1:6" ht="12.75">
      <c r="A515" s="70"/>
      <c r="C515" s="71"/>
      <c r="F515" s="73"/>
    </row>
    <row r="516" spans="1:6" ht="12.75">
      <c r="A516" s="70"/>
      <c r="C516" s="71"/>
      <c r="F516" s="73"/>
    </row>
    <row r="517" spans="1:6" ht="12.75">
      <c r="A517" s="70"/>
      <c r="C517" s="71"/>
      <c r="F517" s="73"/>
    </row>
    <row r="518" spans="1:6" ht="12.75">
      <c r="A518" s="70"/>
      <c r="C518" s="71"/>
      <c r="F518" s="73"/>
    </row>
    <row r="519" spans="1:6" ht="12.75">
      <c r="A519" s="70"/>
      <c r="C519" s="71"/>
      <c r="F519" s="73"/>
    </row>
    <row r="520" spans="1:6" ht="12.75">
      <c r="A520" s="70"/>
      <c r="C520" s="71"/>
      <c r="F520" s="73"/>
    </row>
    <row r="521" spans="1:6" ht="12.75">
      <c r="A521" s="70"/>
      <c r="C521" s="71"/>
      <c r="F521" s="73"/>
    </row>
    <row r="522" spans="1:6" ht="12.75">
      <c r="A522" s="70"/>
      <c r="C522" s="71"/>
      <c r="F522" s="73"/>
    </row>
    <row r="523" spans="1:6" ht="12.75">
      <c r="A523" s="70"/>
      <c r="C523" s="71"/>
      <c r="F523" s="73"/>
    </row>
    <row r="524" spans="1:6" ht="12.75">
      <c r="A524" s="70"/>
      <c r="C524" s="71"/>
      <c r="F524" s="73"/>
    </row>
    <row r="525" spans="1:6" ht="12.75">
      <c r="A525" s="70"/>
      <c r="C525" s="71"/>
      <c r="F525" s="73"/>
    </row>
    <row r="526" spans="1:6" ht="12.75">
      <c r="A526" s="70"/>
      <c r="C526" s="71"/>
      <c r="F526" s="73"/>
    </row>
    <row r="527" spans="1:6" ht="12.75">
      <c r="A527" s="70"/>
      <c r="C527" s="71"/>
      <c r="F527" s="73"/>
    </row>
    <row r="528" spans="1:6" ht="12.75">
      <c r="A528" s="70"/>
      <c r="C528" s="71"/>
      <c r="F528" s="73"/>
    </row>
    <row r="529" spans="1:6" ht="12.75">
      <c r="A529" s="70"/>
      <c r="C529" s="71"/>
      <c r="F529" s="73"/>
    </row>
    <row r="530" spans="1:6" ht="12.75">
      <c r="A530" s="70"/>
      <c r="C530" s="71"/>
      <c r="F530" s="73"/>
    </row>
    <row r="531" spans="1:6" ht="12.75">
      <c r="A531" s="70"/>
      <c r="C531" s="71"/>
      <c r="F531" s="73"/>
    </row>
    <row r="532" spans="1:6" ht="12.75">
      <c r="A532" s="70"/>
      <c r="C532" s="71"/>
      <c r="F532" s="73"/>
    </row>
    <row r="533" spans="1:6" ht="12.75">
      <c r="A533" s="70"/>
      <c r="C533" s="71"/>
      <c r="F533" s="73"/>
    </row>
    <row r="534" spans="1:6" ht="12.75">
      <c r="A534" s="70"/>
      <c r="C534" s="71"/>
      <c r="F534" s="73"/>
    </row>
    <row r="535" spans="1:6" ht="12.75">
      <c r="A535" s="70"/>
      <c r="C535" s="71"/>
      <c r="F535" s="73"/>
    </row>
    <row r="536" spans="1:6" ht="12.75">
      <c r="A536" s="70"/>
      <c r="C536" s="71"/>
      <c r="F536" s="73"/>
    </row>
    <row r="537" spans="1:6" ht="12.75">
      <c r="A537" s="70"/>
      <c r="C537" s="71"/>
      <c r="F537" s="73"/>
    </row>
    <row r="538" spans="1:6" ht="12.75">
      <c r="A538" s="70"/>
      <c r="C538" s="71"/>
      <c r="F538" s="73"/>
    </row>
    <row r="539" spans="1:6" ht="12.75">
      <c r="A539" s="70"/>
      <c r="C539" s="71"/>
      <c r="F539" s="73"/>
    </row>
    <row r="540" spans="1:6" ht="12.75">
      <c r="A540" s="70"/>
      <c r="C540" s="71"/>
      <c r="F540" s="73"/>
    </row>
    <row r="541" spans="1:6" ht="12.75">
      <c r="A541" s="70"/>
      <c r="C541" s="71"/>
      <c r="F541" s="73"/>
    </row>
    <row r="542" spans="1:6" ht="12.75">
      <c r="A542" s="70"/>
      <c r="C542" s="71"/>
      <c r="F542" s="73"/>
    </row>
    <row r="543" spans="1:6" ht="12.75">
      <c r="A543" s="70"/>
      <c r="C543" s="71"/>
      <c r="F543" s="73"/>
    </row>
    <row r="544" spans="1:6" ht="12.75">
      <c r="A544" s="70"/>
      <c r="C544" s="71"/>
      <c r="F544" s="73"/>
    </row>
    <row r="545" spans="1:6" ht="12.75">
      <c r="A545" s="70"/>
      <c r="C545" s="71"/>
      <c r="F545" s="73"/>
    </row>
    <row r="546" spans="1:6" ht="12.75">
      <c r="A546" s="70"/>
      <c r="C546" s="71"/>
      <c r="F546" s="73"/>
    </row>
    <row r="547" spans="1:6" ht="12.75">
      <c r="A547" s="70"/>
      <c r="C547" s="71"/>
      <c r="F547" s="73"/>
    </row>
    <row r="548" spans="1:6" ht="12.75">
      <c r="A548" s="70"/>
      <c r="C548" s="71"/>
      <c r="F548" s="73"/>
    </row>
    <row r="549" spans="1:6" ht="12.75">
      <c r="A549" s="70"/>
      <c r="C549" s="71"/>
      <c r="F549" s="73"/>
    </row>
    <row r="550" spans="1:6" ht="12.75">
      <c r="A550" s="70"/>
      <c r="C550" s="71"/>
      <c r="F550" s="73"/>
    </row>
    <row r="551" spans="1:6" ht="12.75">
      <c r="A551" s="70"/>
      <c r="C551" s="71"/>
      <c r="F551" s="73"/>
    </row>
    <row r="552" spans="1:6" ht="12.75">
      <c r="A552" s="70"/>
      <c r="C552" s="71"/>
      <c r="F552" s="73"/>
    </row>
    <row r="553" spans="1:6" ht="12.75">
      <c r="A553" s="70"/>
      <c r="C553" s="71"/>
      <c r="F553" s="73"/>
    </row>
    <row r="554" spans="1:6" ht="12.75">
      <c r="A554" s="70"/>
      <c r="C554" s="71"/>
      <c r="F554" s="73"/>
    </row>
    <row r="555" spans="1:6" ht="12.75">
      <c r="A555" s="70"/>
      <c r="C555" s="71"/>
      <c r="F555" s="73"/>
    </row>
    <row r="556" spans="1:6" ht="12.75">
      <c r="A556" s="70"/>
      <c r="C556" s="71"/>
      <c r="F556" s="73"/>
    </row>
    <row r="557" spans="1:6" ht="12.75">
      <c r="A557" s="70"/>
      <c r="C557" s="71"/>
      <c r="F557" s="73"/>
    </row>
    <row r="558" spans="1:6" ht="12.75">
      <c r="A558" s="70"/>
      <c r="C558" s="71"/>
      <c r="F558" s="73"/>
    </row>
    <row r="559" spans="1:6" ht="12.75">
      <c r="A559" s="70"/>
      <c r="C559" s="71"/>
      <c r="F559" s="73"/>
    </row>
    <row r="560" spans="1:6" ht="12.75">
      <c r="A560" s="70"/>
      <c r="C560" s="71"/>
      <c r="F560" s="73"/>
    </row>
    <row r="561" spans="1:6" ht="12.75">
      <c r="A561" s="70"/>
      <c r="C561" s="71"/>
      <c r="F561" s="73"/>
    </row>
    <row r="562" spans="1:6" ht="12.75">
      <c r="A562" s="70"/>
      <c r="C562" s="71"/>
      <c r="F562" s="73"/>
    </row>
    <row r="563" spans="1:6" ht="12.75">
      <c r="A563" s="70"/>
      <c r="C563" s="71"/>
      <c r="F563" s="73"/>
    </row>
    <row r="564" spans="1:6" ht="12.75">
      <c r="A564" s="70"/>
      <c r="C564" s="71"/>
      <c r="F564" s="73"/>
    </row>
    <row r="565" spans="1:6" ht="12.75">
      <c r="A565" s="70"/>
      <c r="C565" s="71"/>
      <c r="F565" s="73"/>
    </row>
    <row r="566" spans="1:6" ht="12.75">
      <c r="A566" s="70"/>
      <c r="C566" s="71"/>
      <c r="F566" s="73"/>
    </row>
    <row r="567" spans="1:6" ht="12.75">
      <c r="A567" s="70"/>
      <c r="C567" s="71"/>
      <c r="F567" s="73"/>
    </row>
    <row r="568" spans="1:6" ht="12.75">
      <c r="A568" s="70"/>
      <c r="C568" s="71"/>
      <c r="F568" s="73"/>
    </row>
    <row r="569" spans="1:6" ht="12.75">
      <c r="A569" s="70"/>
      <c r="C569" s="71"/>
      <c r="F569" s="73"/>
    </row>
    <row r="570" spans="1:6" ht="12.75">
      <c r="A570" s="70"/>
      <c r="C570" s="71"/>
      <c r="F570" s="73"/>
    </row>
    <row r="571" spans="1:6" ht="12.75">
      <c r="A571" s="70"/>
      <c r="C571" s="71"/>
      <c r="F571" s="73"/>
    </row>
    <row r="572" spans="1:6" ht="12.75">
      <c r="A572" s="70"/>
      <c r="C572" s="71"/>
      <c r="F572" s="73"/>
    </row>
    <row r="573" spans="1:6" ht="12.75">
      <c r="A573" s="70"/>
      <c r="C573" s="71"/>
      <c r="F573" s="73"/>
    </row>
    <row r="574" spans="1:6" ht="12.75">
      <c r="A574" s="70"/>
      <c r="C574" s="71"/>
      <c r="F574" s="73"/>
    </row>
    <row r="575" spans="1:6" ht="12.75">
      <c r="A575" s="70"/>
      <c r="C575" s="71"/>
      <c r="F575" s="73"/>
    </row>
    <row r="576" spans="1:6" ht="12.75">
      <c r="A576" s="70"/>
      <c r="C576" s="71"/>
      <c r="F576" s="73"/>
    </row>
    <row r="577" spans="1:6" ht="12.75">
      <c r="A577" s="70"/>
      <c r="C577" s="71"/>
      <c r="F577" s="73"/>
    </row>
    <row r="578" spans="1:6" ht="12.75">
      <c r="A578" s="70"/>
      <c r="C578" s="71"/>
      <c r="F578" s="73"/>
    </row>
    <row r="579" spans="1:6" ht="12.75">
      <c r="A579" s="70"/>
      <c r="C579" s="71"/>
      <c r="F579" s="73"/>
    </row>
    <row r="580" spans="1:6" ht="12.75">
      <c r="A580" s="70"/>
      <c r="C580" s="71"/>
      <c r="F580" s="73"/>
    </row>
    <row r="581" spans="1:6" ht="12.75">
      <c r="A581" s="70"/>
      <c r="C581" s="71"/>
      <c r="F581" s="73"/>
    </row>
    <row r="582" spans="1:6" ht="12.75">
      <c r="A582" s="70"/>
      <c r="C582" s="71"/>
      <c r="F582" s="73"/>
    </row>
    <row r="583" spans="1:6" ht="12.75">
      <c r="A583" s="70"/>
      <c r="C583" s="71"/>
      <c r="F583" s="73"/>
    </row>
    <row r="584" spans="1:6" ht="12.75">
      <c r="A584" s="70"/>
      <c r="C584" s="71"/>
      <c r="F584" s="73"/>
    </row>
    <row r="585" spans="1:6" ht="12.75">
      <c r="A585" s="70"/>
      <c r="C585" s="71"/>
      <c r="F585" s="73"/>
    </row>
    <row r="586" spans="1:6" ht="12.75">
      <c r="A586" s="70"/>
      <c r="C586" s="71"/>
      <c r="F586" s="73"/>
    </row>
    <row r="587" spans="1:6" ht="12.75">
      <c r="A587" s="70"/>
      <c r="C587" s="71"/>
      <c r="F587" s="73"/>
    </row>
    <row r="588" spans="1:6" ht="12.75">
      <c r="A588" s="70"/>
      <c r="C588" s="71"/>
      <c r="F588" s="73"/>
    </row>
    <row r="589" spans="1:6" ht="12.75">
      <c r="A589" s="70"/>
      <c r="C589" s="71"/>
      <c r="F589" s="73"/>
    </row>
    <row r="590" spans="1:6" ht="12.75">
      <c r="A590" s="70"/>
      <c r="C590" s="71"/>
      <c r="F590" s="73"/>
    </row>
    <row r="591" spans="1:6" ht="12.75">
      <c r="A591" s="70"/>
      <c r="C591" s="71"/>
      <c r="F591" s="73"/>
    </row>
    <row r="592" spans="1:6" ht="12.75">
      <c r="A592" s="70"/>
      <c r="C592" s="71"/>
      <c r="F592" s="73"/>
    </row>
    <row r="593" spans="1:6" ht="12.75">
      <c r="A593" s="70"/>
      <c r="C593" s="71"/>
      <c r="F593" s="73"/>
    </row>
    <row r="594" spans="1:6" ht="12.75">
      <c r="A594" s="70"/>
      <c r="C594" s="71"/>
      <c r="F594" s="73"/>
    </row>
    <row r="595" spans="1:6" ht="12.75">
      <c r="A595" s="70"/>
      <c r="C595" s="71"/>
      <c r="F595" s="73"/>
    </row>
    <row r="596" spans="1:6" ht="12.75">
      <c r="A596" s="70"/>
      <c r="C596" s="71"/>
      <c r="F596" s="73"/>
    </row>
    <row r="597" spans="1:6" ht="12.75">
      <c r="A597" s="70"/>
      <c r="C597" s="71"/>
      <c r="F597" s="73"/>
    </row>
    <row r="598" spans="1:6" ht="12.75">
      <c r="A598" s="70"/>
      <c r="C598" s="71"/>
      <c r="F598" s="73"/>
    </row>
    <row r="599" spans="1:6" ht="12.75">
      <c r="A599" s="70"/>
      <c r="C599" s="71"/>
      <c r="F599" s="73"/>
    </row>
    <row r="600" spans="1:6" ht="12.75">
      <c r="A600" s="70"/>
      <c r="C600" s="71"/>
      <c r="F600" s="73"/>
    </row>
    <row r="601" spans="1:6" ht="12.75">
      <c r="A601" s="70"/>
      <c r="C601" s="71"/>
      <c r="F601" s="73"/>
    </row>
    <row r="602" spans="1:6" ht="12.75">
      <c r="A602" s="70"/>
      <c r="C602" s="71"/>
      <c r="F602" s="73"/>
    </row>
    <row r="603" spans="1:6" ht="12.75">
      <c r="A603" s="70"/>
      <c r="C603" s="71"/>
      <c r="F603" s="73"/>
    </row>
    <row r="604" spans="1:6" ht="12.75">
      <c r="A604" s="70"/>
      <c r="C604" s="71"/>
      <c r="F604" s="73"/>
    </row>
    <row r="605" spans="1:6" ht="12.75">
      <c r="A605" s="70"/>
      <c r="C605" s="71"/>
      <c r="F605" s="73"/>
    </row>
    <row r="606" spans="1:6" ht="12.75">
      <c r="A606" s="70"/>
      <c r="C606" s="71"/>
      <c r="F606" s="73"/>
    </row>
    <row r="607" spans="1:6" ht="12.75">
      <c r="A607" s="70"/>
      <c r="C607" s="71"/>
      <c r="F607" s="73"/>
    </row>
    <row r="608" spans="1:6" ht="12.75">
      <c r="A608" s="70"/>
      <c r="C608" s="71"/>
      <c r="F608" s="73"/>
    </row>
    <row r="609" spans="1:6" ht="12.75">
      <c r="A609" s="70"/>
      <c r="C609" s="71"/>
      <c r="F609" s="73"/>
    </row>
    <row r="610" spans="1:6" ht="12.75">
      <c r="A610" s="70"/>
      <c r="C610" s="71"/>
      <c r="F610" s="73"/>
    </row>
    <row r="611" spans="1:6" ht="12.75">
      <c r="A611" s="70"/>
      <c r="C611" s="71"/>
      <c r="F611" s="73"/>
    </row>
    <row r="612" spans="1:6" ht="12.75">
      <c r="A612" s="70"/>
      <c r="C612" s="71"/>
      <c r="F612" s="73"/>
    </row>
    <row r="613" spans="1:6" ht="12.75">
      <c r="A613" s="70"/>
      <c r="C613" s="71"/>
      <c r="F613" s="73"/>
    </row>
    <row r="614" spans="1:6" ht="12.75">
      <c r="A614" s="70"/>
      <c r="C614" s="71"/>
      <c r="F614" s="73"/>
    </row>
    <row r="615" spans="1:6" ht="12.75">
      <c r="A615" s="70"/>
      <c r="C615" s="71"/>
      <c r="F615" s="73"/>
    </row>
    <row r="616" spans="1:6" ht="12.75">
      <c r="A616" s="70"/>
      <c r="C616" s="71"/>
      <c r="F616" s="73"/>
    </row>
    <row r="617" spans="1:6" ht="12.75">
      <c r="A617" s="70"/>
      <c r="C617" s="71"/>
      <c r="F617" s="73"/>
    </row>
    <row r="618" spans="1:6" ht="12.75">
      <c r="A618" s="70"/>
      <c r="C618" s="71"/>
      <c r="F618" s="73"/>
    </row>
    <row r="619" spans="1:6" ht="12.75">
      <c r="A619" s="70"/>
      <c r="C619" s="71"/>
      <c r="F619" s="73"/>
    </row>
    <row r="620" spans="1:6" ht="12.75">
      <c r="A620" s="70"/>
      <c r="C620" s="71"/>
      <c r="F620" s="73"/>
    </row>
    <row r="621" spans="1:6" ht="12.75">
      <c r="A621" s="70"/>
      <c r="C621" s="71"/>
      <c r="F621" s="73"/>
    </row>
    <row r="622" spans="1:6" ht="12.75">
      <c r="A622" s="70"/>
      <c r="C622" s="71"/>
      <c r="F622" s="73"/>
    </row>
    <row r="623" spans="1:6" ht="12.75">
      <c r="A623" s="70"/>
      <c r="C623" s="71"/>
      <c r="F623" s="73"/>
    </row>
    <row r="624" spans="1:6" ht="12.75">
      <c r="A624" s="70"/>
      <c r="C624" s="71"/>
      <c r="F624" s="73"/>
    </row>
    <row r="625" spans="1:6" ht="12.75">
      <c r="A625" s="70"/>
      <c r="C625" s="71"/>
      <c r="F625" s="73"/>
    </row>
    <row r="626" spans="1:6" ht="12.75">
      <c r="A626" s="70"/>
      <c r="C626" s="71"/>
      <c r="F626" s="73"/>
    </row>
    <row r="627" spans="1:6" ht="12.75">
      <c r="A627" s="70"/>
      <c r="C627" s="71"/>
      <c r="F627" s="73"/>
    </row>
    <row r="628" spans="1:6" ht="12.75">
      <c r="A628" s="70"/>
      <c r="C628" s="71"/>
      <c r="F628" s="73"/>
    </row>
    <row r="629" spans="1:6" ht="12.75">
      <c r="A629" s="70"/>
      <c r="C629" s="71"/>
      <c r="F629" s="73"/>
    </row>
    <row r="630" spans="1:6" ht="12.75">
      <c r="A630" s="70"/>
      <c r="C630" s="71"/>
      <c r="F630" s="73"/>
    </row>
    <row r="631" spans="1:6" ht="12.75">
      <c r="A631" s="70"/>
      <c r="C631" s="71"/>
      <c r="F631" s="73"/>
    </row>
    <row r="632" spans="1:6" ht="12.75">
      <c r="A632" s="70"/>
      <c r="C632" s="71"/>
      <c r="F632" s="73"/>
    </row>
    <row r="633" spans="1:6" ht="12.75">
      <c r="A633" s="70"/>
      <c r="C633" s="71"/>
      <c r="F633" s="73"/>
    </row>
    <row r="634" spans="1:6" ht="12.75">
      <c r="A634" s="70"/>
      <c r="C634" s="71"/>
      <c r="F634" s="73"/>
    </row>
    <row r="635" spans="1:6" ht="12.75">
      <c r="A635" s="70"/>
      <c r="C635" s="71"/>
      <c r="F635" s="73"/>
    </row>
    <row r="636" spans="1:6" ht="12.75">
      <c r="A636" s="70"/>
      <c r="C636" s="71"/>
      <c r="F636" s="73"/>
    </row>
    <row r="637" spans="1:6" ht="12.75">
      <c r="A637" s="70"/>
      <c r="C637" s="71"/>
      <c r="F637" s="73"/>
    </row>
    <row r="638" spans="1:6" ht="12.75">
      <c r="A638" s="70"/>
      <c r="C638" s="71"/>
      <c r="F638" s="73"/>
    </row>
    <row r="639" spans="1:6" ht="12.75">
      <c r="A639" s="70"/>
      <c r="C639" s="71"/>
      <c r="F639" s="73"/>
    </row>
    <row r="640" spans="1:6" ht="12.75">
      <c r="A640" s="70"/>
      <c r="C640" s="71"/>
      <c r="F640" s="73"/>
    </row>
    <row r="641" spans="1:6" ht="12.75">
      <c r="A641" s="70"/>
      <c r="C641" s="71"/>
      <c r="F641" s="73"/>
    </row>
    <row r="642" spans="1:6" ht="12.75">
      <c r="A642" s="70"/>
      <c r="C642" s="71"/>
      <c r="F642" s="73"/>
    </row>
    <row r="643" spans="1:6" ht="12.75">
      <c r="A643" s="70"/>
      <c r="C643" s="71"/>
      <c r="F643" s="73"/>
    </row>
    <row r="644" spans="1:6" ht="12.75">
      <c r="A644" s="70"/>
      <c r="C644" s="71"/>
      <c r="F644" s="73"/>
    </row>
    <row r="645" spans="1:6" ht="12.75">
      <c r="A645" s="70"/>
      <c r="C645" s="71"/>
      <c r="F645" s="73"/>
    </row>
    <row r="646" spans="1:6" ht="12.75">
      <c r="A646" s="70"/>
      <c r="C646" s="71"/>
      <c r="F646" s="73"/>
    </row>
    <row r="647" spans="1:6" ht="12.75">
      <c r="A647" s="70"/>
      <c r="C647" s="71"/>
      <c r="F647" s="73"/>
    </row>
    <row r="648" spans="1:6" ht="12.75">
      <c r="A648" s="70"/>
      <c r="C648" s="71"/>
      <c r="F648" s="73"/>
    </row>
    <row r="649" spans="1:6" ht="12.75">
      <c r="A649" s="70"/>
      <c r="C649" s="71"/>
      <c r="F649" s="73"/>
    </row>
    <row r="650" spans="1:6" ht="12.75">
      <c r="A650" s="70"/>
      <c r="C650" s="71"/>
      <c r="F650" s="73"/>
    </row>
    <row r="651" spans="1:6" ht="12.75">
      <c r="A651" s="70"/>
      <c r="C651" s="71"/>
      <c r="F651" s="73"/>
    </row>
    <row r="652" spans="1:6" ht="12.75">
      <c r="A652" s="70"/>
      <c r="C652" s="71"/>
      <c r="F652" s="73"/>
    </row>
    <row r="653" spans="1:6" ht="12.75">
      <c r="A653" s="70"/>
      <c r="C653" s="71"/>
      <c r="F653" s="73"/>
    </row>
    <row r="654" spans="1:6" ht="12.75">
      <c r="A654" s="70"/>
      <c r="C654" s="71"/>
      <c r="F654" s="73"/>
    </row>
    <row r="655" spans="1:6" ht="12.75">
      <c r="A655" s="70"/>
      <c r="C655" s="71"/>
      <c r="F655" s="73"/>
    </row>
    <row r="656" spans="1:6" ht="12.75">
      <c r="A656" s="70"/>
      <c r="C656" s="71"/>
      <c r="F656" s="73"/>
    </row>
    <row r="657" spans="1:6" ht="12.75">
      <c r="A657" s="70"/>
      <c r="C657" s="71"/>
      <c r="F657" s="73"/>
    </row>
    <row r="658" spans="1:6" ht="12.75">
      <c r="A658" s="70"/>
      <c r="C658" s="71"/>
      <c r="F658" s="73"/>
    </row>
    <row r="659" spans="1:6" ht="12.75">
      <c r="A659" s="70"/>
      <c r="C659" s="71"/>
      <c r="F659" s="73"/>
    </row>
    <row r="660" spans="1:6" ht="12.75">
      <c r="A660" s="70"/>
      <c r="C660" s="71"/>
      <c r="F660" s="73"/>
    </row>
    <row r="661" spans="1:6" ht="12.75">
      <c r="A661" s="70"/>
      <c r="C661" s="71"/>
      <c r="F661" s="73"/>
    </row>
    <row r="662" spans="1:6" ht="12.75">
      <c r="A662" s="70"/>
      <c r="C662" s="71"/>
      <c r="F662" s="73"/>
    </row>
    <row r="663" spans="1:6" ht="12.75">
      <c r="A663" s="70"/>
      <c r="C663" s="71"/>
      <c r="F663" s="73"/>
    </row>
    <row r="664" spans="1:6" ht="12.75">
      <c r="A664" s="70"/>
      <c r="C664" s="71"/>
      <c r="F664" s="73"/>
    </row>
    <row r="665" spans="1:6" ht="12.75">
      <c r="A665" s="70"/>
      <c r="C665" s="71"/>
      <c r="F665" s="73"/>
    </row>
    <row r="666" spans="1:6" ht="12.75">
      <c r="A666" s="70"/>
      <c r="C666" s="71"/>
      <c r="F666" s="73"/>
    </row>
    <row r="667" spans="1:6" ht="12.75">
      <c r="A667" s="70"/>
      <c r="C667" s="71"/>
      <c r="F667" s="73"/>
    </row>
    <row r="668" spans="1:6" ht="12.75">
      <c r="A668" s="70"/>
      <c r="C668" s="71"/>
      <c r="F668" s="73"/>
    </row>
    <row r="669" spans="1:6" ht="12.75">
      <c r="A669" s="70"/>
      <c r="C669" s="71"/>
      <c r="F669" s="73"/>
    </row>
    <row r="670" spans="1:6" ht="12.75">
      <c r="A670" s="70"/>
      <c r="C670" s="71"/>
      <c r="F670" s="73"/>
    </row>
    <row r="671" spans="1:6" ht="12.75">
      <c r="A671" s="70"/>
      <c r="C671" s="71"/>
      <c r="F671" s="73"/>
    </row>
    <row r="672" spans="1:6" ht="12.75">
      <c r="A672" s="70"/>
      <c r="C672" s="71"/>
      <c r="F672" s="73"/>
    </row>
    <row r="673" spans="1:6" ht="12.75">
      <c r="A673" s="70"/>
      <c r="C673" s="71"/>
      <c r="F673" s="73"/>
    </row>
    <row r="674" spans="1:6" ht="12.75">
      <c r="A674" s="70"/>
      <c r="C674" s="71"/>
      <c r="F674" s="73"/>
    </row>
    <row r="675" spans="1:6" ht="12.75">
      <c r="A675" s="70"/>
      <c r="C675" s="71"/>
      <c r="F675" s="73"/>
    </row>
    <row r="676" spans="1:6" ht="12.75">
      <c r="A676" s="70"/>
      <c r="C676" s="71"/>
      <c r="F676" s="73"/>
    </row>
    <row r="677" spans="1:6" ht="12.75">
      <c r="A677" s="70"/>
      <c r="C677" s="71"/>
      <c r="F677" s="73"/>
    </row>
    <row r="678" spans="1:6" ht="12.75">
      <c r="A678" s="70"/>
      <c r="C678" s="71"/>
      <c r="F678" s="73"/>
    </row>
    <row r="679" spans="1:6" ht="12.75">
      <c r="A679" s="70"/>
      <c r="C679" s="71"/>
      <c r="F679" s="73"/>
    </row>
    <row r="680" spans="1:6" ht="12.75">
      <c r="A680" s="70"/>
      <c r="C680" s="71"/>
      <c r="F680" s="73"/>
    </row>
    <row r="681" spans="1:6" ht="12.75">
      <c r="A681" s="70"/>
      <c r="C681" s="71"/>
      <c r="F681" s="73"/>
    </row>
    <row r="682" spans="1:6" ht="12.75">
      <c r="A682" s="70"/>
      <c r="C682" s="71"/>
      <c r="F682" s="73"/>
    </row>
    <row r="683" spans="1:6" ht="12.75">
      <c r="A683" s="70"/>
      <c r="C683" s="71"/>
      <c r="F683" s="73"/>
    </row>
    <row r="684" spans="1:6" ht="12.75">
      <c r="A684" s="70"/>
      <c r="C684" s="71"/>
      <c r="F684" s="73"/>
    </row>
    <row r="685" spans="1:6" ht="12.75">
      <c r="A685" s="70"/>
      <c r="C685" s="71"/>
      <c r="F685" s="73"/>
    </row>
    <row r="686" spans="1:6" ht="12.75">
      <c r="A686" s="70"/>
      <c r="C686" s="71"/>
      <c r="F686" s="73"/>
    </row>
    <row r="687" spans="1:6" ht="12.75">
      <c r="A687" s="70"/>
      <c r="C687" s="71"/>
      <c r="F687" s="73"/>
    </row>
    <row r="688" spans="1:6" ht="12.75">
      <c r="A688" s="70"/>
      <c r="C688" s="71"/>
      <c r="F688" s="73"/>
    </row>
    <row r="689" spans="1:6" ht="12.75">
      <c r="A689" s="70"/>
      <c r="C689" s="71"/>
      <c r="F689" s="73"/>
    </row>
    <row r="690" spans="1:6" ht="12.75">
      <c r="A690" s="70"/>
      <c r="C690" s="71"/>
      <c r="F690" s="73"/>
    </row>
    <row r="691" spans="1:6" ht="12.75">
      <c r="A691" s="70"/>
      <c r="C691" s="71"/>
      <c r="F691" s="73"/>
    </row>
    <row r="692" spans="1:6" ht="12.75">
      <c r="A692" s="70"/>
      <c r="C692" s="71"/>
      <c r="F692" s="73"/>
    </row>
    <row r="693" spans="1:6" ht="12.75">
      <c r="A693" s="70"/>
      <c r="C693" s="71"/>
      <c r="F693" s="73"/>
    </row>
    <row r="694" spans="1:6" ht="12.75">
      <c r="A694" s="70"/>
      <c r="C694" s="71"/>
      <c r="F694" s="73"/>
    </row>
    <row r="695" spans="1:6" ht="12.75">
      <c r="A695" s="70"/>
      <c r="C695" s="71"/>
      <c r="F695" s="73"/>
    </row>
    <row r="696" spans="1:6" ht="12.75">
      <c r="A696" s="70"/>
      <c r="C696" s="71"/>
      <c r="F696" s="73"/>
    </row>
    <row r="697" spans="1:6" ht="12.75">
      <c r="A697" s="70"/>
      <c r="C697" s="71"/>
      <c r="F697" s="73"/>
    </row>
    <row r="698" spans="1:6" ht="12.75">
      <c r="A698" s="70"/>
      <c r="C698" s="71"/>
      <c r="F698" s="73"/>
    </row>
    <row r="699" spans="1:6" ht="12.75">
      <c r="A699" s="70"/>
      <c r="C699" s="71"/>
      <c r="F699" s="73"/>
    </row>
    <row r="700" spans="1:6" ht="12.75">
      <c r="A700" s="70"/>
      <c r="C700" s="71"/>
      <c r="F700" s="73"/>
    </row>
    <row r="701" spans="1:6" ht="12.75">
      <c r="A701" s="70"/>
      <c r="C701" s="71"/>
      <c r="F701" s="73"/>
    </row>
    <row r="702" spans="1:6" ht="12.75">
      <c r="A702" s="70"/>
      <c r="C702" s="71"/>
      <c r="F702" s="73"/>
    </row>
    <row r="703" spans="1:6" ht="12.75">
      <c r="A703" s="70"/>
      <c r="C703" s="71"/>
      <c r="F703" s="73"/>
    </row>
    <row r="704" spans="1:6" ht="12.75">
      <c r="A704" s="70"/>
      <c r="C704" s="71"/>
      <c r="F704" s="73"/>
    </row>
    <row r="705" spans="1:6" ht="12.75">
      <c r="A705" s="70"/>
      <c r="C705" s="71"/>
      <c r="F705" s="73"/>
    </row>
    <row r="706" spans="1:6" ht="12.75">
      <c r="A706" s="70"/>
      <c r="C706" s="71"/>
      <c r="F706" s="73"/>
    </row>
    <row r="707" spans="1:6" ht="12.75">
      <c r="A707" s="70"/>
      <c r="C707" s="71"/>
      <c r="F707" s="73"/>
    </row>
    <row r="708" spans="1:6" ht="12.75">
      <c r="A708" s="70"/>
      <c r="C708" s="71"/>
      <c r="F708" s="73"/>
    </row>
    <row r="709" spans="1:6" ht="12.75">
      <c r="A709" s="70"/>
      <c r="C709" s="71"/>
      <c r="F709" s="73"/>
    </row>
    <row r="710" spans="1:6" ht="12.75">
      <c r="A710" s="70"/>
      <c r="C710" s="71"/>
      <c r="F710" s="73"/>
    </row>
    <row r="711" spans="1:6" ht="12.75">
      <c r="A711" s="70"/>
      <c r="C711" s="71"/>
      <c r="F711" s="73"/>
    </row>
    <row r="712" spans="1:6" ht="12.75">
      <c r="A712" s="70"/>
      <c r="C712" s="71"/>
      <c r="F712" s="73"/>
    </row>
    <row r="713" spans="1:6" ht="12.75">
      <c r="A713" s="70"/>
      <c r="C713" s="71"/>
      <c r="F713" s="73"/>
    </row>
    <row r="714" spans="1:6" ht="12.75">
      <c r="A714" s="70"/>
      <c r="C714" s="71"/>
      <c r="F714" s="73"/>
    </row>
    <row r="715" spans="1:6" ht="12.75">
      <c r="A715" s="70"/>
      <c r="C715" s="71"/>
      <c r="F715" s="73"/>
    </row>
    <row r="716" spans="1:6" ht="12.75">
      <c r="A716" s="70"/>
      <c r="C716" s="71"/>
      <c r="F716" s="73"/>
    </row>
    <row r="717" spans="1:6" ht="12.75">
      <c r="A717" s="70"/>
      <c r="C717" s="71"/>
      <c r="F717" s="73"/>
    </row>
    <row r="718" spans="1:6" ht="12.75">
      <c r="A718" s="70"/>
      <c r="C718" s="71"/>
      <c r="F718" s="73"/>
    </row>
    <row r="719" spans="1:6" ht="12.75">
      <c r="A719" s="70"/>
      <c r="C719" s="71"/>
      <c r="F719" s="73"/>
    </row>
    <row r="720" spans="1:6" ht="12.75">
      <c r="A720" s="70"/>
      <c r="C720" s="71"/>
      <c r="F720" s="73"/>
    </row>
    <row r="721" spans="1:6" ht="12.75">
      <c r="A721" s="70"/>
      <c r="C721" s="71"/>
      <c r="F721" s="73"/>
    </row>
    <row r="722" spans="1:6" ht="12.75">
      <c r="A722" s="70"/>
      <c r="C722" s="71"/>
      <c r="F722" s="73"/>
    </row>
    <row r="723" spans="1:6" ht="12.75">
      <c r="A723" s="70"/>
      <c r="C723" s="71"/>
      <c r="F723" s="73"/>
    </row>
    <row r="724" spans="1:6" ht="12.75">
      <c r="A724" s="70"/>
      <c r="C724" s="71"/>
      <c r="F724" s="73"/>
    </row>
    <row r="725" spans="1:6" ht="12.75">
      <c r="A725" s="70"/>
      <c r="C725" s="71"/>
      <c r="F725" s="73"/>
    </row>
    <row r="726" spans="1:6" ht="12.75">
      <c r="A726" s="70"/>
      <c r="C726" s="71"/>
      <c r="F726" s="73"/>
    </row>
    <row r="727" spans="1:6" ht="12.75">
      <c r="A727" s="70"/>
      <c r="C727" s="71"/>
      <c r="F727" s="73"/>
    </row>
    <row r="728" spans="1:6" ht="12.75">
      <c r="A728" s="70"/>
      <c r="C728" s="71"/>
      <c r="F728" s="73"/>
    </row>
    <row r="729" spans="1:6" ht="12.75">
      <c r="A729" s="70"/>
      <c r="C729" s="71"/>
      <c r="F729" s="73"/>
    </row>
    <row r="730" spans="1:6" ht="12.75">
      <c r="A730" s="70"/>
      <c r="C730" s="71"/>
      <c r="F730" s="73"/>
    </row>
    <row r="731" spans="1:6" ht="12.75">
      <c r="A731" s="70"/>
      <c r="C731" s="71"/>
      <c r="F731" s="73"/>
    </row>
    <row r="732" spans="1:6" ht="12.75">
      <c r="A732" s="70"/>
      <c r="C732" s="71"/>
      <c r="F732" s="73"/>
    </row>
    <row r="733" spans="1:6" ht="12.75">
      <c r="A733" s="70"/>
      <c r="C733" s="71"/>
      <c r="F733" s="73"/>
    </row>
    <row r="734" spans="1:6" ht="12.75">
      <c r="A734" s="70"/>
      <c r="C734" s="71"/>
      <c r="F734" s="73"/>
    </row>
    <row r="735" spans="1:6" ht="12.75">
      <c r="A735" s="70"/>
      <c r="C735" s="71"/>
      <c r="F735" s="73"/>
    </row>
    <row r="736" spans="1:6" ht="12.75">
      <c r="A736" s="70"/>
      <c r="C736" s="71"/>
      <c r="F736" s="73"/>
    </row>
    <row r="737" spans="1:6" ht="12.75">
      <c r="A737" s="70"/>
      <c r="C737" s="71"/>
      <c r="F737" s="73"/>
    </row>
    <row r="738" spans="1:6" ht="12.75">
      <c r="A738" s="70"/>
      <c r="C738" s="71"/>
      <c r="F738" s="73"/>
    </row>
    <row r="739" spans="1:6" ht="12.75">
      <c r="A739" s="70"/>
      <c r="C739" s="71"/>
      <c r="F739" s="73"/>
    </row>
    <row r="740" spans="1:6" ht="12.75">
      <c r="A740" s="70"/>
      <c r="C740" s="71"/>
      <c r="F740" s="73"/>
    </row>
    <row r="741" spans="1:6" ht="12.75">
      <c r="A741" s="70"/>
      <c r="C741" s="71"/>
      <c r="F741" s="73"/>
    </row>
    <row r="742" spans="1:6" ht="12.75">
      <c r="A742" s="70"/>
      <c r="C742" s="71"/>
      <c r="F742" s="73"/>
    </row>
    <row r="743" spans="1:6" ht="12.75">
      <c r="A743" s="70"/>
      <c r="C743" s="71"/>
      <c r="F743" s="73"/>
    </row>
    <row r="744" spans="1:6" ht="12.75">
      <c r="A744" s="70"/>
      <c r="C744" s="71"/>
      <c r="F744" s="73"/>
    </row>
    <row r="745" spans="1:6" ht="12.75">
      <c r="A745" s="70"/>
      <c r="C745" s="71"/>
      <c r="F745" s="73"/>
    </row>
    <row r="746" spans="1:6" ht="12.75">
      <c r="A746" s="70"/>
      <c r="C746" s="71"/>
      <c r="F746" s="73"/>
    </row>
    <row r="747" spans="1:6" ht="12.75">
      <c r="A747" s="70"/>
      <c r="C747" s="71"/>
      <c r="F747" s="73"/>
    </row>
    <row r="748" spans="1:6" ht="12.75">
      <c r="A748" s="70"/>
      <c r="C748" s="71"/>
      <c r="F748" s="73"/>
    </row>
    <row r="749" spans="1:6" ht="12.75">
      <c r="A749" s="70"/>
      <c r="C749" s="71"/>
      <c r="F749" s="73"/>
    </row>
    <row r="750" spans="1:6" ht="12.75">
      <c r="A750" s="70"/>
      <c r="C750" s="71"/>
      <c r="F750" s="73"/>
    </row>
    <row r="751" spans="1:6" ht="12.75">
      <c r="A751" s="70"/>
      <c r="C751" s="71"/>
      <c r="F751" s="73"/>
    </row>
    <row r="752" spans="1:6" ht="12.75">
      <c r="A752" s="70"/>
      <c r="C752" s="71"/>
      <c r="F752" s="73"/>
    </row>
    <row r="753" spans="1:6" ht="12.75">
      <c r="A753" s="70"/>
      <c r="C753" s="71"/>
      <c r="F753" s="73"/>
    </row>
    <row r="754" spans="1:6" ht="12.75">
      <c r="A754" s="70"/>
      <c r="C754" s="71"/>
      <c r="F754" s="73"/>
    </row>
    <row r="755" spans="1:6" ht="12.75">
      <c r="A755" s="70"/>
      <c r="C755" s="71"/>
      <c r="F755" s="73"/>
    </row>
    <row r="756" spans="1:6" ht="12.75">
      <c r="A756" s="70"/>
      <c r="C756" s="71"/>
      <c r="F756" s="73"/>
    </row>
    <row r="757" spans="1:6" ht="12.75">
      <c r="A757" s="70"/>
      <c r="C757" s="71"/>
      <c r="F757" s="73"/>
    </row>
    <row r="758" spans="1:6" ht="12.75">
      <c r="A758" s="70"/>
      <c r="C758" s="71"/>
      <c r="F758" s="73"/>
    </row>
    <row r="759" spans="1:6" ht="12.75">
      <c r="A759" s="70"/>
      <c r="C759" s="71"/>
      <c r="F759" s="73"/>
    </row>
    <row r="760" spans="1:6" ht="12.75">
      <c r="A760" s="70"/>
      <c r="C760" s="71"/>
      <c r="F760" s="73"/>
    </row>
    <row r="761" spans="1:6" ht="12.75">
      <c r="A761" s="70"/>
      <c r="C761" s="71"/>
      <c r="F761" s="73"/>
    </row>
    <row r="762" spans="1:6" ht="12.75">
      <c r="A762" s="70"/>
      <c r="C762" s="71"/>
      <c r="F762" s="73"/>
    </row>
    <row r="763" spans="1:6" ht="12.75">
      <c r="A763" s="70"/>
      <c r="C763" s="71"/>
      <c r="F763" s="73"/>
    </row>
    <row r="764" spans="1:6" ht="12.75">
      <c r="A764" s="70"/>
      <c r="C764" s="71"/>
      <c r="F764" s="73"/>
    </row>
    <row r="765" spans="1:6" ht="12.75">
      <c r="A765" s="70"/>
      <c r="C765" s="71"/>
      <c r="F765" s="73"/>
    </row>
    <row r="766" spans="1:6" ht="12.75">
      <c r="A766" s="70"/>
      <c r="C766" s="71"/>
      <c r="F766" s="73"/>
    </row>
    <row r="767" spans="1:6" ht="12.75">
      <c r="A767" s="70"/>
      <c r="C767" s="71"/>
      <c r="F767" s="73"/>
    </row>
    <row r="768" spans="1:6" ht="12.75">
      <c r="A768" s="70"/>
      <c r="C768" s="71"/>
      <c r="F768" s="73"/>
    </row>
    <row r="769" spans="1:6" ht="12.75">
      <c r="A769" s="70"/>
      <c r="C769" s="71"/>
      <c r="F769" s="73"/>
    </row>
    <row r="770" spans="1:6" ht="12.75">
      <c r="A770" s="70"/>
      <c r="C770" s="71"/>
      <c r="F770" s="73"/>
    </row>
    <row r="771" spans="1:6" ht="12.75">
      <c r="A771" s="70"/>
      <c r="C771" s="71"/>
      <c r="F771" s="73"/>
    </row>
    <row r="772" spans="1:6" ht="12.75">
      <c r="A772" s="70"/>
      <c r="C772" s="71"/>
      <c r="F772" s="73"/>
    </row>
    <row r="773" spans="1:6" ht="12.75">
      <c r="A773" s="70"/>
      <c r="C773" s="71"/>
      <c r="F773" s="73"/>
    </row>
    <row r="774" spans="1:6" ht="12.75">
      <c r="A774" s="70"/>
      <c r="C774" s="71"/>
      <c r="F774" s="73"/>
    </row>
    <row r="775" spans="1:6" ht="12.75">
      <c r="A775" s="70"/>
      <c r="C775" s="71"/>
      <c r="F775" s="73"/>
    </row>
    <row r="776" spans="1:6" ht="12.75">
      <c r="A776" s="70"/>
      <c r="C776" s="71"/>
      <c r="F776" s="73"/>
    </row>
    <row r="777" spans="1:6" ht="12.75">
      <c r="A777" s="70"/>
      <c r="C777" s="71"/>
      <c r="F777" s="73"/>
    </row>
    <row r="778" spans="1:6" ht="12.75">
      <c r="A778" s="70"/>
      <c r="C778" s="71"/>
      <c r="F778" s="73"/>
    </row>
    <row r="779" spans="1:6" ht="12.75">
      <c r="A779" s="70"/>
      <c r="C779" s="71"/>
      <c r="F779" s="73"/>
    </row>
    <row r="780" spans="1:6" ht="12.75">
      <c r="A780" s="70"/>
      <c r="C780" s="71"/>
      <c r="F780" s="73"/>
    </row>
    <row r="781" spans="1:6" ht="12.75">
      <c r="A781" s="70"/>
      <c r="C781" s="71"/>
      <c r="F781" s="73"/>
    </row>
    <row r="782" spans="1:6" ht="12.75">
      <c r="A782" s="70"/>
      <c r="C782" s="71"/>
      <c r="F782" s="73"/>
    </row>
    <row r="783" spans="1:6" ht="12.75">
      <c r="A783" s="70"/>
      <c r="C783" s="71"/>
      <c r="F783" s="73"/>
    </row>
    <row r="784" spans="1:6" ht="12.75">
      <c r="A784" s="70"/>
      <c r="C784" s="71"/>
      <c r="F784" s="73"/>
    </row>
    <row r="785" spans="1:6" ht="12.75">
      <c r="A785" s="70"/>
      <c r="C785" s="71"/>
      <c r="F785" s="73"/>
    </row>
    <row r="786" spans="1:6" ht="12.75">
      <c r="A786" s="70"/>
      <c r="C786" s="71"/>
      <c r="F786" s="73"/>
    </row>
    <row r="787" spans="1:6" ht="12.75">
      <c r="A787" s="70"/>
      <c r="C787" s="71"/>
      <c r="F787" s="73"/>
    </row>
    <row r="788" spans="1:6" ht="12.75">
      <c r="A788" s="70"/>
      <c r="C788" s="71"/>
      <c r="F788" s="73"/>
    </row>
    <row r="789" spans="1:6" ht="12.75">
      <c r="A789" s="70"/>
      <c r="C789" s="71"/>
      <c r="F789" s="73"/>
    </row>
    <row r="790" spans="1:6" ht="12.75">
      <c r="A790" s="70"/>
      <c r="C790" s="71"/>
      <c r="F790" s="73"/>
    </row>
    <row r="791" spans="1:6" ht="12.75">
      <c r="A791" s="70"/>
      <c r="C791" s="71"/>
      <c r="F791" s="73"/>
    </row>
    <row r="792" spans="1:6" ht="12.75">
      <c r="A792" s="70"/>
      <c r="C792" s="71"/>
      <c r="F792" s="73"/>
    </row>
    <row r="793" spans="1:6" ht="12.75">
      <c r="A793" s="70"/>
      <c r="C793" s="71"/>
      <c r="F793" s="73"/>
    </row>
    <row r="794" spans="1:6" ht="12.75">
      <c r="A794" s="70"/>
      <c r="C794" s="71"/>
      <c r="F794" s="73"/>
    </row>
    <row r="795" spans="1:6" ht="12.75">
      <c r="A795" s="70"/>
      <c r="C795" s="71"/>
      <c r="F795" s="73"/>
    </row>
    <row r="796" spans="1:6" ht="12.75">
      <c r="A796" s="70"/>
      <c r="C796" s="71"/>
      <c r="F796" s="73"/>
    </row>
    <row r="797" spans="1:6" ht="12.75">
      <c r="A797" s="70"/>
      <c r="C797" s="71"/>
      <c r="F797" s="73"/>
    </row>
    <row r="798" spans="1:6" ht="12.75">
      <c r="A798" s="70"/>
      <c r="C798" s="71"/>
      <c r="F798" s="73"/>
    </row>
    <row r="799" spans="1:6" ht="12.75">
      <c r="A799" s="70"/>
      <c r="C799" s="71"/>
      <c r="F799" s="73"/>
    </row>
    <row r="800" spans="1:6" ht="12.75">
      <c r="A800" s="70"/>
      <c r="C800" s="71"/>
      <c r="F800" s="73"/>
    </row>
    <row r="801" spans="1:6" ht="12.75">
      <c r="A801" s="70"/>
      <c r="C801" s="71"/>
      <c r="F801" s="73"/>
    </row>
    <row r="802" spans="1:6" ht="12.75">
      <c r="A802" s="70"/>
      <c r="C802" s="71"/>
      <c r="F802" s="73"/>
    </row>
    <row r="803" spans="1:6" ht="12.75">
      <c r="A803" s="70"/>
      <c r="C803" s="71"/>
      <c r="F803" s="73"/>
    </row>
    <row r="804" spans="1:6" ht="12.75">
      <c r="A804" s="70"/>
      <c r="C804" s="71"/>
      <c r="F804" s="73"/>
    </row>
    <row r="805" spans="1:6" ht="12.75">
      <c r="A805" s="70"/>
      <c r="C805" s="71"/>
      <c r="F805" s="73"/>
    </row>
    <row r="806" spans="1:6" ht="12.75">
      <c r="A806" s="70"/>
      <c r="C806" s="71"/>
      <c r="F806" s="73"/>
    </row>
    <row r="807" spans="1:6" ht="12.75">
      <c r="A807" s="70"/>
      <c r="C807" s="71"/>
      <c r="F807" s="73"/>
    </row>
    <row r="808" spans="1:6" ht="12.75">
      <c r="A808" s="70"/>
      <c r="C808" s="71"/>
      <c r="F808" s="73"/>
    </row>
    <row r="809" spans="1:6" ht="12.75">
      <c r="A809" s="70"/>
      <c r="C809" s="71"/>
      <c r="F809" s="73"/>
    </row>
    <row r="810" spans="1:6" ht="12.75">
      <c r="A810" s="70"/>
      <c r="C810" s="71"/>
      <c r="F810" s="73"/>
    </row>
    <row r="811" spans="1:6" ht="12.75">
      <c r="A811" s="70"/>
      <c r="C811" s="71"/>
      <c r="F811" s="73"/>
    </row>
    <row r="812" spans="1:6" ht="12.75">
      <c r="A812" s="70"/>
      <c r="C812" s="71"/>
      <c r="F812" s="73"/>
    </row>
    <row r="813" spans="1:6" ht="12.75">
      <c r="A813" s="70"/>
      <c r="C813" s="71"/>
      <c r="F813" s="73"/>
    </row>
    <row r="814" spans="1:6" ht="12.75">
      <c r="A814" s="70"/>
      <c r="C814" s="71"/>
      <c r="F814" s="73"/>
    </row>
    <row r="815" spans="1:6" ht="12.75">
      <c r="A815" s="70"/>
      <c r="C815" s="71"/>
      <c r="F815" s="73"/>
    </row>
    <row r="816" spans="1:6" ht="12.75">
      <c r="A816" s="70"/>
      <c r="C816" s="71"/>
      <c r="F816" s="73"/>
    </row>
    <row r="817" spans="1:6" ht="12.75">
      <c r="A817" s="70"/>
      <c r="C817" s="71"/>
      <c r="F817" s="73"/>
    </row>
    <row r="818" spans="1:6" ht="12.75">
      <c r="A818" s="70"/>
      <c r="C818" s="71"/>
      <c r="F818" s="73"/>
    </row>
    <row r="819" spans="1:6" ht="12.75">
      <c r="A819" s="70"/>
      <c r="C819" s="71"/>
      <c r="F819" s="73"/>
    </row>
    <row r="820" spans="1:6" ht="12.75">
      <c r="A820" s="70"/>
      <c r="C820" s="71"/>
      <c r="F820" s="73"/>
    </row>
    <row r="821" spans="1:6" ht="12.75">
      <c r="A821" s="70"/>
      <c r="C821" s="71"/>
      <c r="F821" s="73"/>
    </row>
    <row r="822" spans="1:6" ht="12.75">
      <c r="A822" s="70"/>
      <c r="C822" s="71"/>
      <c r="F822" s="73"/>
    </row>
    <row r="823" spans="1:6" ht="12.75">
      <c r="A823" s="70"/>
      <c r="C823" s="71"/>
      <c r="F823" s="73"/>
    </row>
    <row r="824" spans="1:6" ht="12.75">
      <c r="A824" s="70"/>
      <c r="C824" s="71"/>
      <c r="F824" s="73"/>
    </row>
    <row r="825" spans="1:6" ht="12.75">
      <c r="A825" s="70"/>
      <c r="C825" s="71"/>
      <c r="F825" s="73"/>
    </row>
    <row r="826" spans="1:6" ht="12.75">
      <c r="A826" s="70"/>
      <c r="C826" s="71"/>
      <c r="F826" s="73"/>
    </row>
    <row r="827" spans="1:6" ht="12.75">
      <c r="A827" s="70"/>
      <c r="C827" s="71"/>
      <c r="F827" s="73"/>
    </row>
    <row r="828" spans="1:6" ht="12.75">
      <c r="A828" s="70"/>
      <c r="C828" s="71"/>
      <c r="F828" s="73"/>
    </row>
    <row r="829" spans="1:6" ht="12.75">
      <c r="A829" s="70"/>
      <c r="C829" s="71"/>
      <c r="F829" s="73"/>
    </row>
    <row r="830" spans="1:6" ht="12.75">
      <c r="A830" s="70"/>
      <c r="C830" s="71"/>
      <c r="F830" s="73"/>
    </row>
    <row r="831" spans="1:6" ht="12.75">
      <c r="A831" s="70"/>
      <c r="C831" s="71"/>
      <c r="F831" s="73"/>
    </row>
    <row r="832" spans="1:6" ht="12.75">
      <c r="A832" s="70"/>
      <c r="C832" s="71"/>
      <c r="F832" s="73"/>
    </row>
    <row r="833" spans="1:6" ht="12.75">
      <c r="A833" s="70"/>
      <c r="C833" s="71"/>
      <c r="F833" s="73"/>
    </row>
    <row r="834" spans="1:6" ht="12.75">
      <c r="A834" s="70"/>
      <c r="C834" s="71"/>
      <c r="F834" s="73"/>
    </row>
    <row r="835" spans="1:6" ht="12.75">
      <c r="A835" s="70"/>
      <c r="C835" s="71"/>
      <c r="F835" s="73"/>
    </row>
    <row r="836" spans="1:6" ht="12.75">
      <c r="A836" s="70"/>
      <c r="C836" s="71"/>
      <c r="F836" s="73"/>
    </row>
    <row r="837" spans="1:6" ht="12.75">
      <c r="A837" s="70"/>
      <c r="C837" s="71"/>
      <c r="F837" s="73"/>
    </row>
    <row r="838" spans="1:6" ht="12.75">
      <c r="A838" s="70"/>
      <c r="C838" s="71"/>
      <c r="F838" s="73"/>
    </row>
    <row r="839" spans="1:6" ht="12.75">
      <c r="A839" s="70"/>
      <c r="C839" s="71"/>
      <c r="F839" s="73"/>
    </row>
    <row r="840" spans="1:6" ht="12.75">
      <c r="A840" s="70"/>
      <c r="C840" s="71"/>
      <c r="F840" s="73"/>
    </row>
    <row r="841" spans="1:6" ht="12.75">
      <c r="A841" s="70"/>
      <c r="C841" s="71"/>
      <c r="F841" s="73"/>
    </row>
    <row r="842" spans="1:6" ht="12.75">
      <c r="A842" s="70"/>
      <c r="C842" s="71"/>
      <c r="F842" s="73"/>
    </row>
    <row r="843" spans="1:6" ht="12.75">
      <c r="A843" s="70"/>
      <c r="C843" s="71"/>
      <c r="F843" s="73"/>
    </row>
    <row r="844" spans="1:6" ht="12.75">
      <c r="A844" s="70"/>
      <c r="C844" s="71"/>
      <c r="F844" s="73"/>
    </row>
    <row r="845" spans="1:6" ht="12.75">
      <c r="A845" s="70"/>
      <c r="C845" s="71"/>
      <c r="F845" s="73"/>
    </row>
    <row r="846" spans="1:6" ht="12.75">
      <c r="A846" s="70"/>
      <c r="C846" s="71"/>
      <c r="F846" s="73"/>
    </row>
    <row r="847" spans="1:6" ht="12.75">
      <c r="A847" s="70"/>
      <c r="C847" s="71"/>
      <c r="F847" s="73"/>
    </row>
    <row r="848" spans="1:6" ht="12.75">
      <c r="A848" s="70"/>
      <c r="C848" s="71"/>
      <c r="F848" s="73"/>
    </row>
    <row r="849" spans="1:6" ht="12.75">
      <c r="A849" s="70"/>
      <c r="C849" s="71"/>
      <c r="F849" s="73"/>
    </row>
    <row r="850" spans="1:6" ht="12.75">
      <c r="A850" s="70"/>
      <c r="C850" s="71"/>
      <c r="F850" s="73"/>
    </row>
    <row r="851" spans="1:6" ht="12.75">
      <c r="A851" s="70"/>
      <c r="C851" s="71"/>
      <c r="F851" s="73"/>
    </row>
    <row r="852" spans="1:6" ht="12.75">
      <c r="A852" s="70"/>
      <c r="C852" s="71"/>
      <c r="F852" s="73"/>
    </row>
    <row r="853" spans="1:6" ht="12.75">
      <c r="A853" s="70"/>
      <c r="C853" s="71"/>
      <c r="F853" s="73"/>
    </row>
    <row r="854" spans="1:6" ht="12.75">
      <c r="A854" s="70"/>
      <c r="C854" s="71"/>
      <c r="F854" s="73"/>
    </row>
    <row r="855" spans="1:6" ht="12.75">
      <c r="A855" s="70"/>
      <c r="C855" s="71"/>
      <c r="F855" s="73"/>
    </row>
    <row r="856" spans="1:6" ht="12.75">
      <c r="A856" s="70"/>
      <c r="C856" s="71"/>
      <c r="F856" s="73"/>
    </row>
    <row r="857" spans="1:6" ht="12.75">
      <c r="A857" s="70"/>
      <c r="C857" s="71"/>
      <c r="F857" s="73"/>
    </row>
    <row r="858" spans="1:6" ht="12.75">
      <c r="A858" s="70"/>
      <c r="C858" s="71"/>
      <c r="F858" s="73"/>
    </row>
    <row r="859" spans="1:6" ht="12.75">
      <c r="A859" s="70"/>
      <c r="C859" s="71"/>
      <c r="F859" s="73"/>
    </row>
    <row r="860" spans="1:6" ht="12.75">
      <c r="A860" s="70"/>
      <c r="C860" s="71"/>
      <c r="F860" s="73"/>
    </row>
    <row r="861" spans="1:6" ht="12.75">
      <c r="A861" s="70"/>
      <c r="C861" s="71"/>
      <c r="F861" s="73"/>
    </row>
    <row r="862" spans="1:6" ht="12.75">
      <c r="A862" s="70"/>
      <c r="C862" s="71"/>
      <c r="F862" s="73"/>
    </row>
    <row r="863" spans="1:6" ht="12.75">
      <c r="A863" s="70"/>
      <c r="C863" s="71"/>
      <c r="F863" s="73"/>
    </row>
    <row r="864" spans="1:6" ht="12.75">
      <c r="A864" s="70"/>
      <c r="C864" s="71"/>
      <c r="F864" s="73"/>
    </row>
    <row r="865" spans="1:6" ht="12.75">
      <c r="A865" s="70"/>
      <c r="C865" s="71"/>
      <c r="F865" s="73"/>
    </row>
    <row r="866" spans="1:6" ht="12.75">
      <c r="A866" s="70"/>
      <c r="C866" s="71"/>
      <c r="F866" s="73"/>
    </row>
    <row r="867" spans="1:6" ht="12.75">
      <c r="A867" s="70"/>
      <c r="C867" s="71"/>
      <c r="F867" s="73"/>
    </row>
    <row r="868" spans="1:6" ht="12.75">
      <c r="A868" s="70"/>
      <c r="C868" s="71"/>
      <c r="F868" s="73"/>
    </row>
    <row r="869" spans="1:6" ht="12.75">
      <c r="A869" s="70"/>
      <c r="C869" s="71"/>
      <c r="F869" s="73"/>
    </row>
    <row r="870" spans="1:6" ht="12.75">
      <c r="A870" s="70"/>
      <c r="C870" s="71"/>
      <c r="F870" s="73"/>
    </row>
    <row r="871" spans="1:6" ht="12.75">
      <c r="A871" s="70"/>
      <c r="C871" s="71"/>
      <c r="F871" s="73"/>
    </row>
    <row r="872" spans="1:6" ht="12.75">
      <c r="A872" s="70"/>
      <c r="C872" s="71"/>
      <c r="F872" s="73"/>
    </row>
    <row r="873" spans="1:6" ht="12.75">
      <c r="A873" s="70"/>
      <c r="C873" s="71"/>
      <c r="F873" s="73"/>
    </row>
    <row r="874" spans="1:6" ht="12.75">
      <c r="A874" s="70"/>
      <c r="C874" s="71"/>
      <c r="F874" s="73"/>
    </row>
    <row r="875" spans="1:6" ht="12.75">
      <c r="A875" s="70"/>
      <c r="C875" s="71"/>
      <c r="F875" s="73"/>
    </row>
    <row r="876" spans="1:6" ht="12.75">
      <c r="A876" s="70"/>
      <c r="C876" s="71"/>
      <c r="F876" s="73"/>
    </row>
    <row r="877" spans="1:6" ht="12.75">
      <c r="A877" s="70"/>
      <c r="C877" s="71"/>
      <c r="F877" s="73"/>
    </row>
    <row r="878" spans="1:6" ht="12.75">
      <c r="A878" s="70"/>
      <c r="C878" s="71"/>
      <c r="F878" s="73"/>
    </row>
    <row r="879" spans="1:6" ht="12.75">
      <c r="A879" s="70"/>
      <c r="C879" s="71"/>
      <c r="F879" s="73"/>
    </row>
    <row r="880" spans="1:6" ht="12.75">
      <c r="A880" s="70"/>
      <c r="C880" s="71"/>
      <c r="F880" s="73"/>
    </row>
    <row r="881" spans="1:6" ht="12.75">
      <c r="A881" s="70"/>
      <c r="C881" s="71"/>
      <c r="F881" s="73"/>
    </row>
    <row r="882" spans="1:6" ht="12.75">
      <c r="A882" s="70"/>
      <c r="C882" s="71"/>
      <c r="F882" s="73"/>
    </row>
    <row r="883" spans="1:6" ht="12.75">
      <c r="A883" s="70"/>
      <c r="C883" s="71"/>
      <c r="F883" s="73"/>
    </row>
    <row r="884" spans="1:6" ht="12.75">
      <c r="A884" s="70"/>
      <c r="C884" s="71"/>
      <c r="F884" s="73"/>
    </row>
    <row r="885" spans="1:6" ht="12.75">
      <c r="A885" s="70"/>
      <c r="C885" s="71"/>
      <c r="F885" s="73"/>
    </row>
    <row r="886" spans="1:6" ht="12.75">
      <c r="A886" s="70"/>
      <c r="C886" s="71"/>
      <c r="F886" s="73"/>
    </row>
    <row r="887" spans="1:6" ht="12.75">
      <c r="A887" s="70"/>
      <c r="C887" s="71"/>
      <c r="F887" s="73"/>
    </row>
    <row r="888" spans="1:6" ht="12.75">
      <c r="A888" s="70"/>
      <c r="C888" s="71"/>
      <c r="F888" s="73"/>
    </row>
    <row r="889" spans="1:6" ht="12.75">
      <c r="A889" s="70"/>
      <c r="C889" s="71"/>
      <c r="F889" s="73"/>
    </row>
    <row r="890" spans="1:6" ht="12.75">
      <c r="A890" s="70"/>
      <c r="C890" s="71"/>
      <c r="F890" s="73"/>
    </row>
    <row r="891" spans="1:6" ht="12.75">
      <c r="A891" s="70"/>
      <c r="C891" s="71"/>
      <c r="F891" s="73"/>
    </row>
    <row r="892" spans="1:6" ht="12.75">
      <c r="A892" s="70"/>
      <c r="C892" s="71"/>
      <c r="F892" s="73"/>
    </row>
    <row r="893" spans="1:6" ht="12.75">
      <c r="A893" s="70"/>
      <c r="C893" s="71"/>
      <c r="F893" s="73"/>
    </row>
    <row r="894" spans="1:6" ht="12.75">
      <c r="A894" s="70"/>
      <c r="C894" s="71"/>
      <c r="F894" s="73"/>
    </row>
    <row r="895" spans="1:6" ht="12.75">
      <c r="A895" s="70"/>
      <c r="C895" s="71"/>
      <c r="F895" s="73"/>
    </row>
    <row r="896" spans="1:6" ht="12.75">
      <c r="A896" s="70"/>
      <c r="C896" s="71"/>
      <c r="F896" s="73"/>
    </row>
    <row r="897" spans="1:6" ht="12.75">
      <c r="A897" s="70"/>
      <c r="C897" s="71"/>
      <c r="F897" s="73"/>
    </row>
    <row r="898" spans="1:6" ht="12.75">
      <c r="A898" s="70"/>
      <c r="C898" s="71"/>
      <c r="F898" s="73"/>
    </row>
    <row r="899" spans="1:6" ht="12.75">
      <c r="A899" s="70"/>
      <c r="C899" s="71"/>
      <c r="F899" s="73"/>
    </row>
    <row r="900" spans="1:6" ht="12.75">
      <c r="A900" s="70"/>
      <c r="C900" s="71"/>
      <c r="F900" s="73"/>
    </row>
    <row r="901" spans="1:6" ht="12.75">
      <c r="A901" s="70"/>
      <c r="C901" s="71"/>
      <c r="F901" s="73"/>
    </row>
    <row r="902" spans="1:6" ht="12.75">
      <c r="A902" s="70"/>
      <c r="C902" s="71"/>
      <c r="F902" s="73"/>
    </row>
    <row r="903" spans="1:6" ht="12.75">
      <c r="A903" s="70"/>
      <c r="C903" s="71"/>
      <c r="F903" s="73"/>
    </row>
    <row r="904" spans="1:6" ht="12.75">
      <c r="A904" s="70"/>
      <c r="C904" s="71"/>
      <c r="F904" s="73"/>
    </row>
    <row r="905" spans="1:6" ht="12.75">
      <c r="A905" s="70"/>
      <c r="C905" s="71"/>
      <c r="F905" s="73"/>
    </row>
    <row r="906" spans="1:6" ht="12.75">
      <c r="A906" s="70"/>
      <c r="C906" s="71"/>
      <c r="F906" s="73"/>
    </row>
    <row r="907" spans="1:6" ht="12.75">
      <c r="A907" s="70"/>
      <c r="C907" s="71"/>
      <c r="F907" s="73"/>
    </row>
    <row r="908" spans="1:6" ht="12.75">
      <c r="A908" s="70"/>
      <c r="C908" s="71"/>
      <c r="F908" s="73"/>
    </row>
    <row r="909" spans="1:6" ht="12.75">
      <c r="A909" s="70"/>
      <c r="C909" s="71"/>
      <c r="F909" s="73"/>
    </row>
    <row r="910" spans="1:6" ht="12.75">
      <c r="A910" s="70"/>
      <c r="C910" s="71"/>
      <c r="F910" s="73"/>
    </row>
    <row r="911" spans="1:6" ht="12.75">
      <c r="A911" s="70"/>
      <c r="C911" s="71"/>
      <c r="F911" s="73"/>
    </row>
    <row r="912" spans="1:6" ht="12.75">
      <c r="A912" s="70"/>
      <c r="C912" s="71"/>
      <c r="F912" s="73"/>
    </row>
    <row r="913" spans="1:6" ht="12.75">
      <c r="A913" s="70"/>
      <c r="C913" s="71"/>
      <c r="F913" s="73"/>
    </row>
    <row r="914" spans="1:6" ht="12.75">
      <c r="A914" s="70"/>
      <c r="C914" s="71"/>
      <c r="F914" s="73"/>
    </row>
    <row r="915" spans="1:6" ht="12.75">
      <c r="A915" s="70"/>
      <c r="C915" s="71"/>
      <c r="F915" s="73"/>
    </row>
    <row r="916" spans="1:6" ht="12.75">
      <c r="A916" s="70"/>
      <c r="C916" s="71"/>
      <c r="F916" s="73"/>
    </row>
    <row r="917" spans="1:6" ht="12.75">
      <c r="A917" s="70"/>
      <c r="C917" s="71"/>
      <c r="F917" s="73"/>
    </row>
    <row r="918" spans="1:6" ht="12.75">
      <c r="A918" s="70"/>
      <c r="C918" s="71"/>
      <c r="F918" s="73"/>
    </row>
    <row r="919" spans="1:6" ht="12.75">
      <c r="A919" s="70"/>
      <c r="C919" s="71"/>
      <c r="F919" s="73"/>
    </row>
    <row r="920" spans="1:6" ht="12.75">
      <c r="A920" s="70"/>
      <c r="C920" s="71"/>
      <c r="F920" s="73"/>
    </row>
    <row r="921" spans="1:6" ht="12.75">
      <c r="A921" s="70"/>
      <c r="C921" s="71"/>
      <c r="F921" s="73"/>
    </row>
    <row r="922" spans="1:6" ht="12.75">
      <c r="A922" s="70"/>
      <c r="C922" s="71"/>
      <c r="F922" s="73"/>
    </row>
    <row r="923" spans="1:6" ht="12.75">
      <c r="A923" s="70"/>
      <c r="C923" s="71"/>
      <c r="F923" s="73"/>
    </row>
    <row r="924" spans="1:6" ht="12.75">
      <c r="A924" s="70"/>
      <c r="C924" s="71"/>
      <c r="F924" s="73"/>
    </row>
    <row r="925" spans="1:6" ht="12.75">
      <c r="A925" s="70"/>
      <c r="C925" s="71"/>
      <c r="F925" s="73"/>
    </row>
    <row r="926" spans="1:6" ht="12.75">
      <c r="A926" s="70"/>
      <c r="C926" s="71"/>
      <c r="F926" s="73"/>
    </row>
    <row r="927" spans="1:6" ht="12.75">
      <c r="A927" s="70"/>
      <c r="C927" s="71"/>
      <c r="F927" s="73"/>
    </row>
    <row r="928" spans="1:6" ht="12.75">
      <c r="A928" s="70"/>
      <c r="C928" s="71"/>
      <c r="F928" s="73"/>
    </row>
    <row r="929" spans="1:6" ht="12.75">
      <c r="A929" s="70"/>
      <c r="C929" s="71"/>
      <c r="F929" s="73"/>
    </row>
    <row r="930" spans="1:6" ht="12.75">
      <c r="A930" s="70"/>
      <c r="C930" s="71"/>
      <c r="F930" s="73"/>
    </row>
    <row r="931" spans="1:6" ht="12.75">
      <c r="A931" s="70"/>
      <c r="C931" s="71"/>
      <c r="F931" s="73"/>
    </row>
    <row r="932" spans="1:6" ht="12.75">
      <c r="A932" s="70"/>
      <c r="C932" s="71"/>
      <c r="F932" s="73"/>
    </row>
    <row r="933" spans="1:6" ht="12.75">
      <c r="A933" s="70"/>
      <c r="C933" s="71"/>
      <c r="F933" s="73"/>
    </row>
    <row r="934" spans="1:6" ht="12.75">
      <c r="A934" s="70"/>
      <c r="C934" s="71"/>
      <c r="F934" s="73"/>
    </row>
    <row r="935" spans="1:6" ht="12.75">
      <c r="A935" s="70"/>
      <c r="C935" s="71"/>
      <c r="F935" s="73"/>
    </row>
    <row r="936" spans="1:6" ht="12.75">
      <c r="A936" s="70"/>
      <c r="C936" s="71"/>
      <c r="F936" s="73"/>
    </row>
    <row r="937" spans="1:6" ht="12.75">
      <c r="A937" s="70"/>
      <c r="C937" s="71"/>
      <c r="F937" s="73"/>
    </row>
    <row r="938" spans="1:6" ht="12.75">
      <c r="A938" s="70"/>
      <c r="C938" s="71"/>
      <c r="F938" s="73"/>
    </row>
    <row r="939" spans="1:6" ht="12.75">
      <c r="A939" s="70"/>
      <c r="C939" s="71"/>
      <c r="F939" s="73"/>
    </row>
    <row r="940" spans="1:6" ht="12.75">
      <c r="A940" s="70"/>
      <c r="C940" s="71"/>
      <c r="F940" s="73"/>
    </row>
    <row r="941" spans="1:6" ht="12.75">
      <c r="A941" s="70"/>
      <c r="C941" s="71"/>
      <c r="F941" s="73"/>
    </row>
    <row r="942" spans="1:6" ht="12.75">
      <c r="A942" s="70"/>
      <c r="C942" s="71"/>
      <c r="F942" s="73"/>
    </row>
    <row r="943" spans="1:6" ht="12.75">
      <c r="A943" s="70"/>
      <c r="C943" s="71"/>
      <c r="F943" s="73"/>
    </row>
    <row r="944" spans="1:6" ht="12.75">
      <c r="A944" s="70"/>
      <c r="C944" s="71"/>
      <c r="F944" s="73"/>
    </row>
    <row r="945" spans="1:6" ht="12.75">
      <c r="A945" s="70"/>
      <c r="C945" s="71"/>
      <c r="F945" s="73"/>
    </row>
    <row r="946" spans="1:6" ht="12.75">
      <c r="A946" s="70"/>
      <c r="C946" s="71"/>
      <c r="F946" s="73"/>
    </row>
    <row r="947" spans="1:6" ht="12.75">
      <c r="A947" s="70"/>
      <c r="C947" s="71"/>
      <c r="F947" s="73"/>
    </row>
    <row r="948" spans="1:6" ht="12.75">
      <c r="A948" s="70"/>
      <c r="C948" s="71"/>
      <c r="F948" s="73"/>
    </row>
    <row r="949" spans="1:6" ht="12.75">
      <c r="A949" s="70"/>
      <c r="C949" s="71"/>
      <c r="F949" s="73"/>
    </row>
    <row r="950" spans="1:6" ht="12.75">
      <c r="A950" s="70"/>
      <c r="C950" s="71"/>
      <c r="F950" s="73"/>
    </row>
    <row r="951" spans="1:6" ht="12.75">
      <c r="A951" s="70"/>
      <c r="C951" s="71"/>
      <c r="F951" s="73"/>
    </row>
    <row r="952" spans="1:6" ht="12.75">
      <c r="A952" s="70"/>
      <c r="C952" s="71"/>
      <c r="F952" s="73"/>
    </row>
    <row r="953" spans="1:6" ht="12.75">
      <c r="A953" s="70"/>
      <c r="C953" s="71"/>
      <c r="F953" s="73"/>
    </row>
    <row r="954" spans="1:6" ht="12.75">
      <c r="A954" s="70"/>
      <c r="C954" s="71"/>
      <c r="F954" s="73"/>
    </row>
    <row r="955" spans="1:6" ht="12.75">
      <c r="A955" s="70"/>
      <c r="C955" s="71"/>
      <c r="F955" s="73"/>
    </row>
    <row r="956" spans="1:6" ht="12.75">
      <c r="A956" s="70"/>
      <c r="C956" s="71"/>
      <c r="F956" s="73"/>
    </row>
    <row r="957" spans="1:6" ht="12.75">
      <c r="A957" s="70"/>
      <c r="C957" s="71"/>
      <c r="F957" s="73"/>
    </row>
    <row r="958" spans="1:6" ht="12.75">
      <c r="A958" s="70"/>
      <c r="C958" s="71"/>
      <c r="F958" s="73"/>
    </row>
    <row r="959" spans="1:6" ht="12.75">
      <c r="A959" s="70"/>
      <c r="C959" s="71"/>
      <c r="F959" s="73"/>
    </row>
    <row r="960" spans="1:6" ht="12.75">
      <c r="A960" s="70"/>
      <c r="C960" s="71"/>
      <c r="F960" s="73"/>
    </row>
    <row r="961" spans="1:6" ht="12.75">
      <c r="A961" s="70"/>
      <c r="C961" s="71"/>
      <c r="F961" s="73"/>
    </row>
    <row r="962" spans="1:6" ht="12.75">
      <c r="A962" s="70"/>
      <c r="C962" s="71"/>
      <c r="F962" s="73"/>
    </row>
    <row r="963" spans="1:6" ht="12.75">
      <c r="A963" s="70"/>
      <c r="C963" s="71"/>
      <c r="F963" s="73"/>
    </row>
    <row r="964" spans="1:6" ht="12.75">
      <c r="A964" s="70"/>
      <c r="C964" s="71"/>
      <c r="F964" s="73"/>
    </row>
    <row r="965" spans="1:6" ht="12.75">
      <c r="A965" s="70"/>
      <c r="C965" s="71"/>
      <c r="F965" s="73"/>
    </row>
    <row r="966" spans="1:6" ht="12.75">
      <c r="A966" s="70"/>
      <c r="C966" s="71"/>
      <c r="F966" s="73"/>
    </row>
    <row r="967" spans="1:6" ht="12.75">
      <c r="A967" s="70"/>
      <c r="C967" s="71"/>
      <c r="F967" s="73"/>
    </row>
    <row r="968" spans="1:6" ht="12.75">
      <c r="A968" s="70"/>
      <c r="C968" s="71"/>
      <c r="F968" s="73"/>
    </row>
    <row r="969" spans="1:6" ht="12.75">
      <c r="A969" s="70"/>
      <c r="C969" s="71"/>
      <c r="F969" s="73"/>
    </row>
    <row r="970" spans="1:6" ht="12.75">
      <c r="A970" s="70"/>
      <c r="C970" s="71"/>
      <c r="F970" s="73"/>
    </row>
    <row r="971" spans="1:6" ht="12.75">
      <c r="A971" s="70"/>
      <c r="C971" s="71"/>
      <c r="F971" s="73"/>
    </row>
    <row r="972" spans="1:6" ht="12.75">
      <c r="A972" s="70"/>
      <c r="C972" s="71"/>
      <c r="F972" s="73"/>
    </row>
    <row r="973" spans="1:6" ht="12.75">
      <c r="A973" s="70"/>
      <c r="C973" s="71"/>
      <c r="F973" s="73"/>
    </row>
    <row r="974" spans="1:6" ht="12.75">
      <c r="A974" s="70"/>
      <c r="C974" s="71"/>
      <c r="F974" s="73"/>
    </row>
    <row r="975" spans="1:6" ht="12.75">
      <c r="A975" s="70"/>
      <c r="C975" s="71"/>
      <c r="F975" s="73"/>
    </row>
    <row r="976" spans="1:6" ht="12.75">
      <c r="A976" s="70"/>
      <c r="C976" s="71"/>
      <c r="F976" s="73"/>
    </row>
    <row r="977" spans="1:6" ht="12.75">
      <c r="A977" s="70"/>
      <c r="C977" s="71"/>
      <c r="F977" s="73"/>
    </row>
    <row r="978" spans="1:6" ht="12.75">
      <c r="A978" s="70"/>
      <c r="C978" s="71"/>
      <c r="F978" s="73"/>
    </row>
    <row r="979" spans="1:6" ht="12.75">
      <c r="A979" s="70"/>
      <c r="C979" s="71"/>
      <c r="F979" s="73"/>
    </row>
    <row r="980" spans="1:6" ht="12.75">
      <c r="A980" s="70"/>
      <c r="C980" s="71"/>
      <c r="F980" s="73"/>
    </row>
    <row r="981" spans="1:6" ht="12.75">
      <c r="A981" s="70"/>
      <c r="C981" s="71"/>
      <c r="F981" s="73"/>
    </row>
    <row r="982" spans="1:6" ht="12.75">
      <c r="A982" s="70"/>
      <c r="C982" s="71"/>
      <c r="F982" s="73"/>
    </row>
    <row r="983" spans="1:6" ht="12.75">
      <c r="A983" s="70"/>
      <c r="C983" s="71"/>
      <c r="F983" s="73"/>
    </row>
    <row r="984" spans="1:6" ht="12.75">
      <c r="A984" s="70"/>
      <c r="C984" s="71"/>
      <c r="F984" s="73"/>
    </row>
    <row r="985" spans="1:6" ht="12.75">
      <c r="A985" s="70"/>
      <c r="C985" s="71"/>
      <c r="F985" s="73"/>
    </row>
    <row r="986" spans="1:6" ht="12.75">
      <c r="A986" s="70"/>
      <c r="C986" s="71"/>
      <c r="F986" s="73"/>
    </row>
    <row r="987" spans="1:6" ht="12.75">
      <c r="A987" s="70"/>
      <c r="C987" s="71"/>
      <c r="F987" s="73"/>
    </row>
    <row r="988" spans="1:6" ht="12.75">
      <c r="A988" s="70"/>
      <c r="C988" s="71"/>
      <c r="F988" s="73"/>
    </row>
    <row r="989" spans="1:6" ht="12.75">
      <c r="A989" s="70"/>
      <c r="C989" s="71"/>
      <c r="F989" s="73"/>
    </row>
    <row r="990" spans="1:6" ht="12.75">
      <c r="A990" s="70"/>
      <c r="C990" s="71"/>
      <c r="F990" s="73"/>
    </row>
    <row r="991" spans="1:6" ht="12.75">
      <c r="A991" s="70"/>
      <c r="C991" s="71"/>
      <c r="F991" s="73"/>
    </row>
    <row r="992" spans="1:6" ht="12.75">
      <c r="A992" s="70"/>
      <c r="C992" s="71"/>
      <c r="F992" s="73"/>
    </row>
    <row r="993" spans="1:6" ht="12.75">
      <c r="A993" s="70"/>
      <c r="C993" s="71"/>
      <c r="F993" s="73"/>
    </row>
    <row r="994" spans="1:6" ht="12.75">
      <c r="A994" s="70"/>
      <c r="C994" s="71"/>
      <c r="F994" s="73"/>
    </row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86"/>
  <sheetViews>
    <sheetView topLeftCell="G1" workbookViewId="0">
      <selection activeCell="J3" sqref="J1:X1048576"/>
    </sheetView>
  </sheetViews>
  <sheetFormatPr defaultColWidth="14.42578125" defaultRowHeight="15.75" customHeight="1"/>
  <cols>
    <col min="2" max="2" width="12.140625" customWidth="1"/>
    <col min="4" max="4" width="17.85546875" customWidth="1"/>
    <col min="5" max="5" width="29.5703125" customWidth="1"/>
    <col min="6" max="6" width="32.28515625" customWidth="1"/>
    <col min="7" max="7" width="35.42578125" customWidth="1"/>
    <col min="8" max="9" width="19.5703125" customWidth="1"/>
  </cols>
  <sheetData>
    <row r="1" spans="1:9" ht="31.5" customHeight="1">
      <c r="A1" s="63"/>
      <c r="B1" s="878" t="s">
        <v>901</v>
      </c>
      <c r="C1" s="864"/>
      <c r="D1" s="864"/>
      <c r="E1" s="864"/>
      <c r="F1" s="864"/>
      <c r="G1" s="864"/>
      <c r="H1" s="865"/>
      <c r="I1" s="1"/>
    </row>
    <row r="2" spans="1:9" ht="18" customHeight="1">
      <c r="A2" s="63"/>
      <c r="B2" s="876" t="s">
        <v>37</v>
      </c>
      <c r="C2" s="864"/>
      <c r="D2" s="864"/>
      <c r="E2" s="864"/>
      <c r="F2" s="864"/>
      <c r="G2" s="864"/>
      <c r="H2" s="865"/>
      <c r="I2" s="16"/>
    </row>
    <row r="3" spans="1:9" ht="25.5">
      <c r="A3" s="63"/>
      <c r="B3" s="5" t="s">
        <v>61</v>
      </c>
      <c r="C3" s="5" t="s">
        <v>65</v>
      </c>
      <c r="D3" s="5" t="s">
        <v>67</v>
      </c>
      <c r="E3" s="5" t="s">
        <v>68</v>
      </c>
      <c r="F3" s="5" t="s">
        <v>72</v>
      </c>
      <c r="G3" s="5" t="s">
        <v>704</v>
      </c>
      <c r="H3" s="5" t="s">
        <v>75</v>
      </c>
      <c r="I3" s="21"/>
    </row>
    <row r="4" spans="1:9" ht="25.5">
      <c r="A4" s="63"/>
      <c r="B4" s="5" t="s">
        <v>16</v>
      </c>
      <c r="C4" s="5" t="s">
        <v>17</v>
      </c>
      <c r="D4" s="10" t="s">
        <v>902</v>
      </c>
      <c r="E4" s="42" t="s">
        <v>903</v>
      </c>
      <c r="F4" s="18" t="s">
        <v>904</v>
      </c>
      <c r="G4" s="19" t="s">
        <v>905</v>
      </c>
      <c r="H4" s="18" t="s">
        <v>906</v>
      </c>
      <c r="I4" s="25"/>
    </row>
    <row r="5" spans="1:9" ht="76.5">
      <c r="A5" s="63"/>
      <c r="B5" s="5" t="s">
        <v>31</v>
      </c>
      <c r="C5" s="5" t="s">
        <v>34</v>
      </c>
      <c r="D5" s="18" t="s">
        <v>255</v>
      </c>
      <c r="E5" s="28" t="s">
        <v>907</v>
      </c>
      <c r="F5" s="18" t="s">
        <v>819</v>
      </c>
      <c r="G5" s="18" t="s">
        <v>820</v>
      </c>
      <c r="H5" s="18" t="s">
        <v>97</v>
      </c>
      <c r="I5" s="25"/>
    </row>
    <row r="6" spans="1:9" ht="51">
      <c r="A6" s="63"/>
      <c r="B6" s="5" t="s">
        <v>146</v>
      </c>
      <c r="C6" s="5" t="s">
        <v>148</v>
      </c>
      <c r="D6" s="10" t="s">
        <v>174</v>
      </c>
      <c r="E6" s="42" t="s">
        <v>908</v>
      </c>
      <c r="F6" s="18" t="s">
        <v>909</v>
      </c>
      <c r="G6" s="19" t="s">
        <v>910</v>
      </c>
      <c r="H6" s="218" t="s">
        <v>911</v>
      </c>
      <c r="I6" s="96"/>
    </row>
    <row r="7" spans="1:9" ht="12.75" customHeight="1">
      <c r="A7" s="63"/>
      <c r="B7" s="874" t="s">
        <v>160</v>
      </c>
      <c r="C7" s="864"/>
      <c r="D7" s="864"/>
      <c r="E7" s="864"/>
      <c r="F7" s="864"/>
      <c r="G7" s="864"/>
      <c r="H7" s="865"/>
      <c r="I7" s="49"/>
    </row>
    <row r="8" spans="1:9" ht="25.5">
      <c r="A8" s="63"/>
      <c r="B8" s="5" t="s">
        <v>170</v>
      </c>
      <c r="C8" s="5" t="s">
        <v>173</v>
      </c>
      <c r="D8" s="10" t="s">
        <v>902</v>
      </c>
      <c r="E8" s="42" t="s">
        <v>912</v>
      </c>
      <c r="F8" s="18" t="s">
        <v>913</v>
      </c>
      <c r="G8" s="19" t="s">
        <v>914</v>
      </c>
      <c r="H8" s="18" t="s">
        <v>915</v>
      </c>
      <c r="I8" s="25"/>
    </row>
    <row r="9" spans="1:9" ht="51">
      <c r="A9" s="63"/>
      <c r="B9" s="5" t="s">
        <v>202</v>
      </c>
      <c r="C9" s="5" t="s">
        <v>203</v>
      </c>
      <c r="D9" s="18" t="s">
        <v>113</v>
      </c>
      <c r="E9" s="42" t="s">
        <v>916</v>
      </c>
      <c r="F9" s="38" t="s">
        <v>917</v>
      </c>
      <c r="G9" s="46" t="s">
        <v>918</v>
      </c>
      <c r="H9" s="38" t="s">
        <v>97</v>
      </c>
      <c r="I9" s="168"/>
    </row>
    <row r="10" spans="1:9" ht="38.25" customHeight="1">
      <c r="A10" s="63"/>
      <c r="B10" s="867" t="s">
        <v>214</v>
      </c>
      <c r="C10" s="867" t="s">
        <v>215</v>
      </c>
      <c r="D10" s="18" t="s">
        <v>174</v>
      </c>
      <c r="E10" s="171" t="s">
        <v>919</v>
      </c>
      <c r="F10" s="237" t="s">
        <v>786</v>
      </c>
      <c r="G10" s="24" t="s">
        <v>786</v>
      </c>
      <c r="H10" s="18" t="s">
        <v>104</v>
      </c>
      <c r="I10" s="16"/>
    </row>
    <row r="11" spans="1:9" ht="38.25">
      <c r="A11" s="63"/>
      <c r="B11" s="868"/>
      <c r="C11" s="868"/>
      <c r="D11" s="18" t="s">
        <v>174</v>
      </c>
      <c r="E11" s="171" t="s">
        <v>920</v>
      </c>
      <c r="F11" s="18" t="s">
        <v>921</v>
      </c>
      <c r="G11" s="19"/>
      <c r="H11" s="18" t="s">
        <v>104</v>
      </c>
      <c r="I11" s="86"/>
    </row>
    <row r="12" spans="1:9" ht="13.5">
      <c r="A12" s="63"/>
      <c r="B12" s="876" t="s">
        <v>245</v>
      </c>
      <c r="C12" s="864"/>
      <c r="D12" s="864"/>
      <c r="E12" s="864"/>
      <c r="F12" s="864"/>
      <c r="G12" s="864"/>
      <c r="H12" s="865"/>
      <c r="I12" s="86"/>
    </row>
    <row r="13" spans="1:9" ht="63.75">
      <c r="A13" s="63"/>
      <c r="B13" s="5" t="s">
        <v>16</v>
      </c>
      <c r="C13" s="5" t="s">
        <v>17</v>
      </c>
      <c r="D13" s="18" t="s">
        <v>255</v>
      </c>
      <c r="E13" s="38" t="s">
        <v>922</v>
      </c>
      <c r="F13" s="18" t="s">
        <v>923</v>
      </c>
      <c r="G13" s="41" t="s">
        <v>924</v>
      </c>
      <c r="H13" s="18" t="s">
        <v>925</v>
      </c>
      <c r="I13" s="57"/>
    </row>
    <row r="14" spans="1:9" ht="25.5" customHeight="1">
      <c r="A14" s="63"/>
      <c r="B14" s="5" t="s">
        <v>31</v>
      </c>
      <c r="C14" s="5" t="s">
        <v>34</v>
      </c>
      <c r="D14" s="18" t="s">
        <v>902</v>
      </c>
      <c r="E14" s="38" t="s">
        <v>926</v>
      </c>
      <c r="F14" s="18" t="s">
        <v>927</v>
      </c>
      <c r="G14" s="84" t="str">
        <f>HYPERLINK("https://onlinetestpad.com/ru/test/142399-glagol-3-klass","Пройти тест и прислать скрин результата")</f>
        <v>Пройти тест и прислать скрин результата</v>
      </c>
      <c r="H14" s="10" t="s">
        <v>928</v>
      </c>
      <c r="I14" s="49"/>
    </row>
    <row r="15" spans="1:9" ht="25.5">
      <c r="A15" s="63"/>
      <c r="B15" s="5" t="s">
        <v>146</v>
      </c>
      <c r="C15" s="5" t="s">
        <v>148</v>
      </c>
      <c r="D15" s="18" t="s">
        <v>902</v>
      </c>
      <c r="E15" s="38" t="s">
        <v>929</v>
      </c>
      <c r="F15" s="18" t="s">
        <v>930</v>
      </c>
      <c r="G15" s="46" t="s">
        <v>931</v>
      </c>
      <c r="H15" s="10" t="s">
        <v>932</v>
      </c>
      <c r="I15" s="86"/>
    </row>
    <row r="16" spans="1:9" ht="12.75">
      <c r="A16" s="63"/>
      <c r="B16" s="874" t="s">
        <v>160</v>
      </c>
      <c r="C16" s="864"/>
      <c r="D16" s="864"/>
      <c r="E16" s="864"/>
      <c r="F16" s="864"/>
      <c r="G16" s="864"/>
      <c r="H16" s="865"/>
      <c r="I16" s="86"/>
    </row>
    <row r="17" spans="1:9" ht="25.5">
      <c r="A17" s="63"/>
      <c r="B17" s="5" t="s">
        <v>170</v>
      </c>
      <c r="C17" s="5" t="s">
        <v>173</v>
      </c>
      <c r="D17" s="18" t="s">
        <v>255</v>
      </c>
      <c r="E17" s="28" t="s">
        <v>933</v>
      </c>
      <c r="F17" s="18" t="s">
        <v>881</v>
      </c>
      <c r="G17" s="160" t="s">
        <v>934</v>
      </c>
      <c r="H17" s="10" t="s">
        <v>935</v>
      </c>
      <c r="I17" s="86"/>
    </row>
    <row r="18" spans="1:9" ht="25.5">
      <c r="A18" s="63"/>
      <c r="B18" s="5" t="s">
        <v>202</v>
      </c>
      <c r="C18" s="5" t="s">
        <v>203</v>
      </c>
      <c r="D18" s="18" t="s">
        <v>174</v>
      </c>
      <c r="E18" s="38" t="s">
        <v>936</v>
      </c>
      <c r="F18" s="18" t="s">
        <v>937</v>
      </c>
      <c r="G18" s="46" t="s">
        <v>938</v>
      </c>
      <c r="H18" s="10" t="s">
        <v>97</v>
      </c>
      <c r="I18" s="86"/>
    </row>
    <row r="19" spans="1:9" ht="25.5" customHeight="1">
      <c r="A19" s="63"/>
      <c r="B19" s="867" t="s">
        <v>214</v>
      </c>
      <c r="C19" s="867" t="s">
        <v>939</v>
      </c>
      <c r="D19" s="18" t="s">
        <v>174</v>
      </c>
      <c r="E19" s="191" t="s">
        <v>940</v>
      </c>
      <c r="F19" s="38" t="s">
        <v>786</v>
      </c>
      <c r="G19" s="46" t="s">
        <v>786</v>
      </c>
      <c r="H19" s="31" t="s">
        <v>104</v>
      </c>
      <c r="I19" s="16"/>
    </row>
    <row r="20" spans="1:9" ht="51">
      <c r="A20" s="63"/>
      <c r="B20" s="868"/>
      <c r="C20" s="868"/>
      <c r="D20" s="18" t="s">
        <v>255</v>
      </c>
      <c r="E20" s="171" t="s">
        <v>941</v>
      </c>
      <c r="F20" s="18" t="s">
        <v>848</v>
      </c>
      <c r="G20" s="18" t="s">
        <v>849</v>
      </c>
      <c r="H20" s="18" t="s">
        <v>104</v>
      </c>
      <c r="I20" s="86"/>
    </row>
    <row r="21" spans="1:9" ht="51">
      <c r="A21" s="63"/>
      <c r="B21" s="5" t="s">
        <v>239</v>
      </c>
      <c r="C21" s="5" t="s">
        <v>240</v>
      </c>
      <c r="D21" s="18" t="s">
        <v>255</v>
      </c>
      <c r="E21" s="171" t="s">
        <v>942</v>
      </c>
      <c r="F21" s="18" t="s">
        <v>848</v>
      </c>
      <c r="G21" s="18" t="s">
        <v>849</v>
      </c>
      <c r="H21" s="18" t="s">
        <v>104</v>
      </c>
      <c r="I21" s="25"/>
    </row>
    <row r="22" spans="1:9" ht="13.5">
      <c r="A22" s="63"/>
      <c r="B22" s="876" t="s">
        <v>273</v>
      </c>
      <c r="C22" s="864"/>
      <c r="D22" s="864"/>
      <c r="E22" s="864"/>
      <c r="F22" s="864"/>
      <c r="G22" s="864"/>
      <c r="H22" s="865"/>
      <c r="I22" s="25"/>
    </row>
    <row r="23" spans="1:9" ht="51">
      <c r="A23" s="63"/>
      <c r="B23" s="5" t="s">
        <v>16</v>
      </c>
      <c r="C23" s="5" t="s">
        <v>17</v>
      </c>
      <c r="D23" s="18" t="s">
        <v>174</v>
      </c>
      <c r="E23" s="38" t="s">
        <v>943</v>
      </c>
      <c r="F23" s="18" t="s">
        <v>944</v>
      </c>
      <c r="G23" s="41" t="s">
        <v>945</v>
      </c>
      <c r="H23" s="18" t="s">
        <v>946</v>
      </c>
      <c r="I23" s="49"/>
    </row>
    <row r="24" spans="1:9" ht="25.5">
      <c r="A24" s="63"/>
      <c r="B24" s="5" t="s">
        <v>31</v>
      </c>
      <c r="C24" s="5" t="s">
        <v>34</v>
      </c>
      <c r="D24" s="18" t="s">
        <v>902</v>
      </c>
      <c r="E24" s="38" t="s">
        <v>947</v>
      </c>
      <c r="F24" s="18" t="s">
        <v>948</v>
      </c>
      <c r="G24" s="160" t="s">
        <v>949</v>
      </c>
      <c r="H24" s="10" t="s">
        <v>97</v>
      </c>
      <c r="I24" s="25"/>
    </row>
    <row r="25" spans="1:9" ht="25.5">
      <c r="A25" s="63"/>
      <c r="B25" s="5" t="s">
        <v>146</v>
      </c>
      <c r="C25" s="5" t="s">
        <v>148</v>
      </c>
      <c r="D25" s="18" t="s">
        <v>902</v>
      </c>
      <c r="E25" s="38" t="s">
        <v>950</v>
      </c>
      <c r="F25" s="18" t="s">
        <v>951</v>
      </c>
      <c r="G25" s="46" t="s">
        <v>952</v>
      </c>
      <c r="H25" s="10" t="s">
        <v>953</v>
      </c>
      <c r="I25" s="25"/>
    </row>
    <row r="26" spans="1:9" ht="12.75">
      <c r="A26" s="63"/>
      <c r="B26" s="874" t="s">
        <v>160</v>
      </c>
      <c r="C26" s="864"/>
      <c r="D26" s="864"/>
      <c r="E26" s="864"/>
      <c r="F26" s="864"/>
      <c r="G26" s="864"/>
      <c r="H26" s="865"/>
      <c r="I26" s="25"/>
    </row>
    <row r="27" spans="1:9" ht="25.5" customHeight="1">
      <c r="A27" s="63"/>
      <c r="B27" s="5" t="s">
        <v>170</v>
      </c>
      <c r="C27" s="5" t="s">
        <v>173</v>
      </c>
      <c r="D27" s="18" t="s">
        <v>174</v>
      </c>
      <c r="E27" s="38" t="s">
        <v>954</v>
      </c>
      <c r="F27" s="18" t="s">
        <v>955</v>
      </c>
      <c r="G27" s="160" t="s">
        <v>956</v>
      </c>
      <c r="H27" s="10" t="s">
        <v>97</v>
      </c>
      <c r="I27" s="16"/>
    </row>
    <row r="28" spans="1:9" ht="25.5">
      <c r="A28" s="63"/>
      <c r="B28" s="5" t="s">
        <v>202</v>
      </c>
      <c r="C28" s="5" t="s">
        <v>203</v>
      </c>
      <c r="D28" s="18" t="s">
        <v>255</v>
      </c>
      <c r="E28" s="162" t="s">
        <v>957</v>
      </c>
      <c r="F28" s="18" t="s">
        <v>958</v>
      </c>
      <c r="G28" s="46" t="s">
        <v>959</v>
      </c>
      <c r="H28" s="10" t="s">
        <v>97</v>
      </c>
      <c r="I28" s="86"/>
    </row>
    <row r="29" spans="1:9" ht="51">
      <c r="A29" s="63"/>
      <c r="B29" s="867" t="s">
        <v>214</v>
      </c>
      <c r="C29" s="867" t="s">
        <v>215</v>
      </c>
      <c r="D29" s="893" t="s">
        <v>543</v>
      </c>
      <c r="E29" s="191" t="s">
        <v>960</v>
      </c>
      <c r="F29" s="18" t="s">
        <v>961</v>
      </c>
      <c r="G29" s="84" t="str">
        <f>HYPERLINK("https://var-veka.ru/blog/srednevekovye-tancy.html","Пройти по ссылке
https://var-veka.ru/blog/srednevekovye-tancy.html")</f>
        <v>Пройти по ссылке
https://var-veka.ru/blog/srednevekovye-tancy.html</v>
      </c>
      <c r="H29" s="10" t="s">
        <v>104</v>
      </c>
      <c r="I29" s="25"/>
    </row>
    <row r="30" spans="1:9" ht="25.5">
      <c r="A30" s="63"/>
      <c r="B30" s="868"/>
      <c r="C30" s="868"/>
      <c r="D30" s="868"/>
      <c r="E30" s="38" t="s">
        <v>962</v>
      </c>
      <c r="F30" s="18" t="s">
        <v>545</v>
      </c>
      <c r="G30" s="18" t="s">
        <v>609</v>
      </c>
      <c r="H30" s="18" t="s">
        <v>584</v>
      </c>
      <c r="I30" s="25"/>
    </row>
    <row r="31" spans="1:9" ht="51">
      <c r="A31" s="63"/>
      <c r="B31" s="867" t="s">
        <v>239</v>
      </c>
      <c r="C31" s="867" t="s">
        <v>240</v>
      </c>
      <c r="D31" s="18" t="s">
        <v>255</v>
      </c>
      <c r="E31" s="171" t="s">
        <v>963</v>
      </c>
      <c r="F31" s="18" t="s">
        <v>964</v>
      </c>
      <c r="G31" s="18" t="s">
        <v>965</v>
      </c>
      <c r="H31" s="18" t="s">
        <v>104</v>
      </c>
      <c r="I31" s="49"/>
    </row>
    <row r="32" spans="1:9" ht="25.5">
      <c r="A32" s="63"/>
      <c r="B32" s="868"/>
      <c r="C32" s="868"/>
      <c r="D32" s="18" t="s">
        <v>174</v>
      </c>
      <c r="E32" s="171" t="s">
        <v>966</v>
      </c>
      <c r="F32" s="111" t="s">
        <v>826</v>
      </c>
      <c r="G32" s="235" t="str">
        <f>HYPERLINK("https://arch.rgdb.ru/xmlui/handle/123456789/47455#page/3/mode/2up","почитаем и подумаем")</f>
        <v>почитаем и подумаем</v>
      </c>
      <c r="H32" s="18" t="s">
        <v>104</v>
      </c>
      <c r="I32" s="25"/>
    </row>
    <row r="33" spans="1:9" ht="13.5">
      <c r="A33" s="63"/>
      <c r="B33" s="876" t="s">
        <v>441</v>
      </c>
      <c r="C33" s="864"/>
      <c r="D33" s="864"/>
      <c r="E33" s="864"/>
      <c r="F33" s="864"/>
      <c r="G33" s="864"/>
      <c r="H33" s="865"/>
      <c r="I33" s="25"/>
    </row>
    <row r="34" spans="1:9" ht="25.5">
      <c r="A34" s="63"/>
      <c r="B34" s="5" t="s">
        <v>16</v>
      </c>
      <c r="C34" s="5" t="s">
        <v>17</v>
      </c>
      <c r="D34" s="40" t="s">
        <v>967</v>
      </c>
      <c r="E34" s="38" t="s">
        <v>968</v>
      </c>
      <c r="F34" s="18" t="s">
        <v>969</v>
      </c>
      <c r="G34" s="160" t="s">
        <v>970</v>
      </c>
      <c r="H34" s="19" t="s">
        <v>971</v>
      </c>
      <c r="I34" s="25"/>
    </row>
    <row r="35" spans="1:9" ht="25.5">
      <c r="A35" s="63"/>
      <c r="B35" s="5" t="s">
        <v>31</v>
      </c>
      <c r="C35" s="5" t="s">
        <v>34</v>
      </c>
      <c r="D35" s="18" t="s">
        <v>255</v>
      </c>
      <c r="E35" s="38" t="s">
        <v>972</v>
      </c>
      <c r="F35" s="18" t="s">
        <v>973</v>
      </c>
      <c r="G35" s="160" t="s">
        <v>974</v>
      </c>
      <c r="H35" s="10" t="s">
        <v>975</v>
      </c>
      <c r="I35" s="25"/>
    </row>
    <row r="36" spans="1:9" ht="39.75" customHeight="1">
      <c r="A36" s="63"/>
      <c r="B36" s="5" t="s">
        <v>146</v>
      </c>
      <c r="C36" s="5" t="s">
        <v>148</v>
      </c>
      <c r="D36" s="18" t="s">
        <v>255</v>
      </c>
      <c r="E36" s="38" t="s">
        <v>976</v>
      </c>
      <c r="F36" s="38" t="s">
        <v>864</v>
      </c>
      <c r="G36" s="46" t="s">
        <v>865</v>
      </c>
      <c r="H36" s="10" t="s">
        <v>866</v>
      </c>
      <c r="I36" s="86"/>
    </row>
    <row r="37" spans="1:9" ht="45" customHeight="1">
      <c r="A37" s="63"/>
      <c r="B37" s="874" t="s">
        <v>160</v>
      </c>
      <c r="C37" s="864"/>
      <c r="D37" s="864"/>
      <c r="E37" s="864"/>
      <c r="F37" s="864"/>
      <c r="G37" s="864"/>
      <c r="H37" s="865"/>
      <c r="I37" s="86"/>
    </row>
    <row r="38" spans="1:9" ht="25.5" customHeight="1">
      <c r="A38" s="63"/>
      <c r="B38" s="5" t="s">
        <v>170</v>
      </c>
      <c r="C38" s="5" t="s">
        <v>173</v>
      </c>
      <c r="D38" s="18" t="s">
        <v>255</v>
      </c>
      <c r="E38" s="38" t="s">
        <v>977</v>
      </c>
      <c r="F38" s="18" t="s">
        <v>978</v>
      </c>
      <c r="G38" s="160" t="s">
        <v>979</v>
      </c>
      <c r="H38" s="10" t="s">
        <v>866</v>
      </c>
      <c r="I38" s="16"/>
    </row>
    <row r="39" spans="1:9" ht="38.25">
      <c r="A39" s="63"/>
      <c r="B39" s="5" t="s">
        <v>202</v>
      </c>
      <c r="C39" s="5" t="s">
        <v>203</v>
      </c>
      <c r="D39" s="18" t="s">
        <v>255</v>
      </c>
      <c r="E39" s="38" t="s">
        <v>980</v>
      </c>
      <c r="F39" s="38" t="s">
        <v>864</v>
      </c>
      <c r="G39" s="46" t="s">
        <v>865</v>
      </c>
      <c r="H39" s="10" t="s">
        <v>866</v>
      </c>
      <c r="I39" s="148"/>
    </row>
    <row r="40" spans="1:9" ht="51">
      <c r="A40" s="63"/>
      <c r="B40" s="867" t="s">
        <v>214</v>
      </c>
      <c r="C40" s="867" t="s">
        <v>215</v>
      </c>
      <c r="D40" s="18" t="s">
        <v>887</v>
      </c>
      <c r="E40" s="191" t="s">
        <v>982</v>
      </c>
      <c r="F40" s="18" t="s">
        <v>961</v>
      </c>
      <c r="G40" s="84" t="str">
        <f>HYPERLINK("https://www.youtube.com/watch?v=WpfeSurh27c","Пройти по ссылке
https://www.youtube.com/watch?v=WpfeSurh27c")</f>
        <v>Пройти по ссылке
https://www.youtube.com/watch?v=WpfeSurh27c</v>
      </c>
      <c r="H40" s="10" t="s">
        <v>746</v>
      </c>
      <c r="I40" s="25"/>
    </row>
    <row r="41" spans="1:9" ht="25.5">
      <c r="A41" s="63"/>
      <c r="B41" s="868"/>
      <c r="C41" s="868"/>
      <c r="D41" s="18" t="s">
        <v>255</v>
      </c>
      <c r="E41" s="171" t="s">
        <v>984</v>
      </c>
      <c r="F41" s="18" t="s">
        <v>985</v>
      </c>
      <c r="G41" s="18" t="s">
        <v>986</v>
      </c>
      <c r="H41" s="18" t="s">
        <v>746</v>
      </c>
      <c r="I41" s="25"/>
    </row>
    <row r="42" spans="1:9" ht="13.5" customHeight="1">
      <c r="A42" s="63"/>
      <c r="B42" s="876" t="s">
        <v>590</v>
      </c>
      <c r="C42" s="864"/>
      <c r="D42" s="864"/>
      <c r="E42" s="864"/>
      <c r="F42" s="864"/>
      <c r="G42" s="864"/>
      <c r="H42" s="865"/>
      <c r="I42" s="49"/>
    </row>
    <row r="43" spans="1:9" ht="51">
      <c r="A43" s="63"/>
      <c r="B43" s="129" t="s">
        <v>16</v>
      </c>
      <c r="C43" s="129" t="s">
        <v>17</v>
      </c>
      <c r="D43" s="40" t="s">
        <v>255</v>
      </c>
      <c r="E43" s="38" t="s">
        <v>989</v>
      </c>
      <c r="F43" s="18" t="s">
        <v>990</v>
      </c>
      <c r="G43" s="41" t="s">
        <v>991</v>
      </c>
      <c r="H43" s="19" t="s">
        <v>992</v>
      </c>
      <c r="I43" s="25"/>
    </row>
    <row r="44" spans="1:9" ht="25.5">
      <c r="A44" s="63"/>
      <c r="B44" s="129" t="s">
        <v>31</v>
      </c>
      <c r="C44" s="129" t="s">
        <v>34</v>
      </c>
      <c r="D44" s="18" t="s">
        <v>967</v>
      </c>
      <c r="E44" s="38" t="s">
        <v>994</v>
      </c>
      <c r="F44" s="18" t="s">
        <v>995</v>
      </c>
      <c r="G44" s="38" t="s">
        <v>996</v>
      </c>
      <c r="H44" s="10" t="s">
        <v>97</v>
      </c>
      <c r="I44" s="25"/>
    </row>
    <row r="45" spans="1:9" ht="25.5">
      <c r="A45" s="63"/>
      <c r="B45" s="129" t="s">
        <v>146</v>
      </c>
      <c r="C45" s="129" t="s">
        <v>148</v>
      </c>
      <c r="D45" s="18" t="s">
        <v>997</v>
      </c>
      <c r="E45" s="38" t="s">
        <v>998</v>
      </c>
      <c r="F45" s="18" t="s">
        <v>995</v>
      </c>
      <c r="G45" s="38" t="s">
        <v>999</v>
      </c>
      <c r="H45" s="10" t="s">
        <v>97</v>
      </c>
      <c r="I45" s="25"/>
    </row>
    <row r="46" spans="1:9" ht="28.5" customHeight="1">
      <c r="A46" s="63"/>
      <c r="B46" s="874" t="s">
        <v>160</v>
      </c>
      <c r="C46" s="864"/>
      <c r="D46" s="864"/>
      <c r="E46" s="864"/>
      <c r="F46" s="864"/>
      <c r="G46" s="864"/>
      <c r="H46" s="865"/>
      <c r="I46" s="86"/>
    </row>
    <row r="47" spans="1:9" ht="25.5" customHeight="1">
      <c r="A47" s="63"/>
      <c r="B47" s="5" t="s">
        <v>170</v>
      </c>
      <c r="C47" s="5" t="s">
        <v>173</v>
      </c>
      <c r="D47" s="40" t="s">
        <v>255</v>
      </c>
      <c r="E47" s="38" t="s">
        <v>1002</v>
      </c>
      <c r="F47" s="18" t="s">
        <v>1003</v>
      </c>
      <c r="G47" s="46" t="s">
        <v>1004</v>
      </c>
      <c r="H47" s="10" t="s">
        <v>97</v>
      </c>
      <c r="I47" s="16"/>
    </row>
    <row r="48" spans="1:9" ht="25.5">
      <c r="A48" s="63"/>
      <c r="B48" s="5" t="s">
        <v>202</v>
      </c>
      <c r="C48" s="5" t="s">
        <v>203</v>
      </c>
      <c r="D48" s="18" t="s">
        <v>113</v>
      </c>
      <c r="E48" s="162" t="s">
        <v>1006</v>
      </c>
      <c r="F48" s="137" t="s">
        <v>1007</v>
      </c>
      <c r="G48" s="165"/>
      <c r="H48" s="137" t="s">
        <v>97</v>
      </c>
      <c r="I48" s="148"/>
    </row>
    <row r="49" spans="1:9" ht="25.5">
      <c r="A49" s="63"/>
      <c r="B49" s="867" t="s">
        <v>214</v>
      </c>
      <c r="C49" s="867" t="s">
        <v>215</v>
      </c>
      <c r="D49" s="18" t="s">
        <v>543</v>
      </c>
      <c r="E49" s="38" t="s">
        <v>1011</v>
      </c>
      <c r="F49" s="18" t="s">
        <v>545</v>
      </c>
      <c r="G49" s="18" t="s">
        <v>583</v>
      </c>
      <c r="H49" s="18" t="s">
        <v>104</v>
      </c>
      <c r="I49" s="25"/>
    </row>
    <row r="50" spans="1:9" ht="51">
      <c r="A50" s="63"/>
      <c r="B50" s="868"/>
      <c r="C50" s="868"/>
      <c r="D50" s="18" t="s">
        <v>887</v>
      </c>
      <c r="E50" s="38" t="s">
        <v>1012</v>
      </c>
      <c r="F50" s="137" t="s">
        <v>961</v>
      </c>
      <c r="G50" s="255" t="str">
        <f>HYPERLINK("https://www.youtube.com/watch?v=oxjbb7OpVeQ","Посмотреть видеоурок
https://www.youtube.com/watch?v=oxjbb7OpVeQ")</f>
        <v>Посмотреть видеоурок
https://www.youtube.com/watch?v=oxjbb7OpVeQ</v>
      </c>
      <c r="H50" s="18" t="s">
        <v>104</v>
      </c>
      <c r="I50" s="25"/>
    </row>
    <row r="51" spans="1:9" ht="51">
      <c r="A51" s="63"/>
      <c r="B51" s="5" t="s">
        <v>239</v>
      </c>
      <c r="C51" s="5" t="s">
        <v>240</v>
      </c>
      <c r="D51" s="78" t="s">
        <v>255</v>
      </c>
      <c r="E51" s="171" t="s">
        <v>1016</v>
      </c>
      <c r="F51" s="18" t="s">
        <v>848</v>
      </c>
      <c r="G51" s="18" t="s">
        <v>849</v>
      </c>
      <c r="H51" s="245" t="s">
        <v>1017</v>
      </c>
      <c r="I51" s="49"/>
    </row>
    <row r="52" spans="1:9" ht="12.75">
      <c r="A52" s="63"/>
      <c r="I52" s="25"/>
    </row>
    <row r="53" spans="1:9" ht="12.75">
      <c r="A53" s="63"/>
      <c r="B53" s="63"/>
      <c r="C53" s="63"/>
      <c r="D53" s="63"/>
      <c r="E53" s="63"/>
      <c r="F53" s="63"/>
      <c r="G53" s="63"/>
      <c r="H53" s="63"/>
      <c r="I53" s="83"/>
    </row>
    <row r="54" spans="1:9" ht="12.75">
      <c r="A54" s="63"/>
      <c r="B54" s="63"/>
      <c r="C54" s="63"/>
      <c r="D54" s="63"/>
      <c r="E54" s="63"/>
      <c r="F54" s="63"/>
      <c r="G54" s="63"/>
      <c r="H54" s="63"/>
      <c r="I54" s="83"/>
    </row>
    <row r="55" spans="1:9" ht="12.75">
      <c r="A55" s="63"/>
      <c r="B55" s="63"/>
      <c r="C55" s="63"/>
      <c r="D55" s="63"/>
      <c r="E55" s="63"/>
      <c r="F55" s="63"/>
      <c r="G55" s="63"/>
      <c r="H55" s="63"/>
      <c r="I55" s="83"/>
    </row>
    <row r="56" spans="1:9" ht="12.75">
      <c r="A56" s="63"/>
      <c r="B56" s="63"/>
      <c r="C56" s="63"/>
      <c r="D56" s="63"/>
      <c r="E56" s="63"/>
      <c r="F56" s="63"/>
      <c r="G56" s="63"/>
      <c r="H56" s="63"/>
      <c r="I56" s="83"/>
    </row>
    <row r="57" spans="1:9" ht="12.75">
      <c r="A57" s="63"/>
      <c r="I57" s="83"/>
    </row>
    <row r="58" spans="1:9" ht="12.75">
      <c r="A58" s="63"/>
      <c r="I58" s="83"/>
    </row>
    <row r="59" spans="1:9" ht="12.75">
      <c r="A59" s="63"/>
      <c r="I59" s="83"/>
    </row>
    <row r="60" spans="1:9" ht="12.75">
      <c r="A60" s="63"/>
      <c r="I60" s="83"/>
    </row>
    <row r="61" spans="1:9" ht="12.75">
      <c r="A61" s="63"/>
      <c r="I61" s="83"/>
    </row>
    <row r="62" spans="1:9" ht="12.75">
      <c r="A62" s="63"/>
      <c r="I62" s="83"/>
    </row>
    <row r="63" spans="1:9" ht="12.75">
      <c r="A63" s="63"/>
      <c r="I63" s="83"/>
    </row>
    <row r="64" spans="1:9" ht="12.75">
      <c r="A64" s="63"/>
      <c r="I64" s="83"/>
    </row>
    <row r="65" spans="1:9" ht="12.75">
      <c r="A65" s="63"/>
      <c r="I65" s="83"/>
    </row>
    <row r="66" spans="1:9" ht="12.75">
      <c r="A66" s="63"/>
      <c r="I66" s="83"/>
    </row>
    <row r="67" spans="1:9" ht="12.75">
      <c r="A67" s="63"/>
      <c r="I67" s="83"/>
    </row>
    <row r="68" spans="1:9" ht="12.75">
      <c r="A68" s="63"/>
      <c r="I68" s="83"/>
    </row>
    <row r="69" spans="1:9" ht="12.75">
      <c r="A69" s="63"/>
      <c r="I69" s="83"/>
    </row>
    <row r="70" spans="1:9" ht="12.75">
      <c r="A70" s="63"/>
      <c r="I70" s="83"/>
    </row>
    <row r="71" spans="1:9" ht="12.75">
      <c r="A71" s="63"/>
      <c r="I71" s="83"/>
    </row>
    <row r="72" spans="1:9" ht="12.75">
      <c r="A72" s="63"/>
      <c r="I72" s="83"/>
    </row>
    <row r="73" spans="1:9" ht="12.75">
      <c r="A73" s="63"/>
      <c r="I73" s="83"/>
    </row>
    <row r="74" spans="1:9" ht="12.75">
      <c r="A74" s="63"/>
      <c r="I74" s="83"/>
    </row>
    <row r="75" spans="1:9" ht="12.75">
      <c r="A75" s="63"/>
      <c r="I75" s="83"/>
    </row>
    <row r="76" spans="1:9" ht="12.75">
      <c r="A76" s="63"/>
      <c r="I76" s="83"/>
    </row>
    <row r="77" spans="1:9" ht="12.75">
      <c r="A77" s="63"/>
      <c r="I77" s="83"/>
    </row>
    <row r="78" spans="1:9" ht="12.75">
      <c r="A78" s="63"/>
      <c r="I78" s="83"/>
    </row>
    <row r="79" spans="1:9" ht="12.75">
      <c r="A79" s="63"/>
      <c r="I79" s="83"/>
    </row>
    <row r="80" spans="1:9" ht="12.75">
      <c r="A80" s="63"/>
      <c r="I80" s="83"/>
    </row>
    <row r="81" spans="1:9" ht="12.75">
      <c r="A81" s="63"/>
      <c r="I81" s="83"/>
    </row>
    <row r="82" spans="1:9" ht="12.75">
      <c r="A82" s="63"/>
      <c r="I82" s="83"/>
    </row>
    <row r="83" spans="1:9" ht="12.75">
      <c r="A83" s="63"/>
      <c r="I83" s="83"/>
    </row>
    <row r="84" spans="1:9" ht="12.75">
      <c r="A84" s="63"/>
      <c r="I84" s="83"/>
    </row>
    <row r="85" spans="1:9" ht="12.75">
      <c r="A85" s="63"/>
      <c r="I85" s="83"/>
    </row>
    <row r="86" spans="1:9" ht="12.75">
      <c r="A86" s="63"/>
      <c r="I86" s="83"/>
    </row>
    <row r="87" spans="1:9" ht="12.75">
      <c r="A87" s="63"/>
      <c r="I87" s="83"/>
    </row>
    <row r="88" spans="1:9" ht="12.75">
      <c r="A88" s="63"/>
      <c r="I88" s="83"/>
    </row>
    <row r="89" spans="1:9" ht="12.75">
      <c r="A89" s="63"/>
      <c r="I89" s="83"/>
    </row>
    <row r="90" spans="1:9" ht="12.75">
      <c r="A90" s="63"/>
      <c r="I90" s="83"/>
    </row>
    <row r="91" spans="1:9" ht="12.75">
      <c r="A91" s="63"/>
      <c r="I91" s="83"/>
    </row>
    <row r="92" spans="1:9" ht="12.75">
      <c r="A92" s="63"/>
      <c r="I92" s="83"/>
    </row>
    <row r="93" spans="1:9" ht="12.75">
      <c r="A93" s="63"/>
      <c r="I93" s="83"/>
    </row>
    <row r="94" spans="1:9" ht="12.75">
      <c r="A94" s="63"/>
      <c r="I94" s="83"/>
    </row>
    <row r="95" spans="1:9" ht="12.75">
      <c r="A95" s="63"/>
      <c r="I95" s="83"/>
    </row>
    <row r="96" spans="1:9" ht="12.75">
      <c r="A96" s="63"/>
      <c r="I96" s="83"/>
    </row>
    <row r="97" spans="1:9" ht="12.75">
      <c r="A97" s="63"/>
      <c r="I97" s="83"/>
    </row>
    <row r="98" spans="1:9" ht="12.75">
      <c r="A98" s="63"/>
      <c r="I98" s="83"/>
    </row>
    <row r="99" spans="1:9" ht="12.75">
      <c r="A99" s="63"/>
      <c r="I99" s="83"/>
    </row>
    <row r="100" spans="1:9" ht="12.75">
      <c r="A100" s="63"/>
      <c r="I100" s="83"/>
    </row>
    <row r="101" spans="1:9" ht="12.75">
      <c r="A101" s="63"/>
      <c r="I101" s="83"/>
    </row>
    <row r="102" spans="1:9" ht="12.75">
      <c r="A102" s="63"/>
      <c r="I102" s="83"/>
    </row>
    <row r="103" spans="1:9" ht="12.75">
      <c r="A103" s="63"/>
      <c r="I103" s="83"/>
    </row>
    <row r="104" spans="1:9" ht="12.75">
      <c r="A104" s="63"/>
      <c r="I104" s="83"/>
    </row>
    <row r="105" spans="1:9" ht="12.75">
      <c r="A105" s="63"/>
      <c r="I105" s="83"/>
    </row>
    <row r="106" spans="1:9" ht="12.75">
      <c r="A106" s="63"/>
      <c r="I106" s="83"/>
    </row>
    <row r="107" spans="1:9" ht="12.75">
      <c r="A107" s="63"/>
      <c r="I107" s="83"/>
    </row>
    <row r="108" spans="1:9" ht="12.75">
      <c r="A108" s="63"/>
      <c r="I108" s="83"/>
    </row>
    <row r="109" spans="1:9" ht="12.75">
      <c r="A109" s="63"/>
      <c r="I109" s="83"/>
    </row>
    <row r="110" spans="1:9" ht="12.75">
      <c r="A110" s="63"/>
      <c r="I110" s="83"/>
    </row>
    <row r="111" spans="1:9" ht="12.75">
      <c r="A111" s="63"/>
      <c r="I111" s="83"/>
    </row>
    <row r="112" spans="1:9" ht="12.75">
      <c r="A112" s="63"/>
      <c r="B112" s="63"/>
      <c r="C112" s="63"/>
      <c r="D112" s="63"/>
      <c r="E112" s="63"/>
      <c r="F112" s="63"/>
      <c r="G112" s="63"/>
      <c r="H112" s="63"/>
      <c r="I112" s="83"/>
    </row>
    <row r="113" spans="1:9" ht="12.75">
      <c r="A113" s="63"/>
      <c r="B113" s="63"/>
      <c r="C113" s="63"/>
      <c r="D113" s="63"/>
      <c r="E113" s="63"/>
      <c r="F113" s="63"/>
      <c r="G113" s="63"/>
      <c r="H113" s="63"/>
      <c r="I113" s="83"/>
    </row>
    <row r="114" spans="1:9" ht="12.75">
      <c r="A114" s="63"/>
      <c r="B114" s="63"/>
      <c r="C114" s="63"/>
      <c r="D114" s="63"/>
      <c r="E114" s="63"/>
      <c r="F114" s="63"/>
      <c r="G114" s="63"/>
      <c r="H114" s="63"/>
      <c r="I114" s="83"/>
    </row>
    <row r="115" spans="1:9" ht="12.75">
      <c r="A115" s="63"/>
      <c r="B115" s="63"/>
      <c r="C115" s="63"/>
      <c r="D115" s="63"/>
      <c r="E115" s="63"/>
      <c r="F115" s="63"/>
      <c r="G115" s="63"/>
      <c r="H115" s="63"/>
      <c r="I115" s="83"/>
    </row>
    <row r="116" spans="1:9" ht="12.75">
      <c r="A116" s="63"/>
      <c r="B116" s="63"/>
      <c r="C116" s="63"/>
      <c r="D116" s="63"/>
      <c r="E116" s="63"/>
      <c r="F116" s="63"/>
      <c r="G116" s="63"/>
      <c r="H116" s="63"/>
      <c r="I116" s="83"/>
    </row>
    <row r="117" spans="1:9" ht="12.75">
      <c r="A117" s="63"/>
      <c r="B117" s="63"/>
      <c r="C117" s="63"/>
      <c r="D117" s="63"/>
      <c r="E117" s="63"/>
      <c r="F117" s="63"/>
      <c r="G117" s="63"/>
      <c r="H117" s="63"/>
      <c r="I117" s="83"/>
    </row>
    <row r="118" spans="1:9" ht="12.75">
      <c r="A118" s="63"/>
      <c r="B118" s="63"/>
      <c r="C118" s="63"/>
      <c r="D118" s="63"/>
      <c r="E118" s="63"/>
      <c r="F118" s="63"/>
      <c r="G118" s="63"/>
      <c r="H118" s="63"/>
      <c r="I118" s="83"/>
    </row>
    <row r="119" spans="1:9" ht="12.75">
      <c r="A119" s="63"/>
      <c r="B119" s="63"/>
      <c r="C119" s="63"/>
      <c r="D119" s="63"/>
      <c r="E119" s="63"/>
      <c r="F119" s="63"/>
      <c r="G119" s="63"/>
      <c r="H119" s="63"/>
      <c r="I119" s="83"/>
    </row>
    <row r="120" spans="1:9" ht="12.75">
      <c r="A120" s="63"/>
      <c r="B120" s="63"/>
      <c r="C120" s="63"/>
      <c r="D120" s="63"/>
      <c r="E120" s="63"/>
      <c r="F120" s="63"/>
      <c r="G120" s="63"/>
      <c r="H120" s="63"/>
      <c r="I120" s="83"/>
    </row>
    <row r="121" spans="1:9" ht="12.75">
      <c r="A121" s="63"/>
      <c r="B121" s="63"/>
      <c r="C121" s="63"/>
      <c r="D121" s="63"/>
      <c r="E121" s="63"/>
      <c r="F121" s="63"/>
      <c r="G121" s="63"/>
      <c r="H121" s="63"/>
      <c r="I121" s="83"/>
    </row>
    <row r="122" spans="1:9" ht="12.75">
      <c r="A122" s="63"/>
      <c r="B122" s="63"/>
      <c r="C122" s="63"/>
      <c r="D122" s="63"/>
      <c r="E122" s="63"/>
      <c r="F122" s="63"/>
      <c r="G122" s="63"/>
      <c r="H122" s="63"/>
      <c r="I122" s="83"/>
    </row>
    <row r="123" spans="1:9" ht="12.75">
      <c r="A123" s="63"/>
      <c r="B123" s="63"/>
      <c r="C123" s="63"/>
      <c r="D123" s="63"/>
      <c r="E123" s="63"/>
      <c r="F123" s="63"/>
      <c r="G123" s="63"/>
      <c r="H123" s="63"/>
      <c r="I123" s="83"/>
    </row>
    <row r="124" spans="1:9" ht="12.75">
      <c r="A124" s="63"/>
      <c r="B124" s="63"/>
      <c r="C124" s="63"/>
      <c r="D124" s="63"/>
      <c r="E124" s="63"/>
      <c r="F124" s="63"/>
      <c r="G124" s="63"/>
      <c r="H124" s="63"/>
      <c r="I124" s="83"/>
    </row>
    <row r="125" spans="1:9" ht="12.75">
      <c r="A125" s="63"/>
      <c r="B125" s="63"/>
      <c r="C125" s="63"/>
      <c r="D125" s="63"/>
      <c r="E125" s="63"/>
      <c r="F125" s="63"/>
      <c r="G125" s="63"/>
      <c r="H125" s="63"/>
      <c r="I125" s="83"/>
    </row>
    <row r="126" spans="1:9" ht="12.75">
      <c r="A126" s="63"/>
      <c r="B126" s="63"/>
      <c r="C126" s="63"/>
      <c r="D126" s="63"/>
      <c r="E126" s="63"/>
      <c r="F126" s="63"/>
      <c r="G126" s="63"/>
      <c r="H126" s="63"/>
      <c r="I126" s="83"/>
    </row>
    <row r="127" spans="1:9" ht="12.75">
      <c r="A127" s="63"/>
      <c r="B127" s="63"/>
      <c r="C127" s="63"/>
      <c r="D127" s="63"/>
      <c r="E127" s="63"/>
      <c r="F127" s="63"/>
      <c r="G127" s="63"/>
      <c r="H127" s="63"/>
      <c r="I127" s="83"/>
    </row>
    <row r="128" spans="1:9" ht="12.75">
      <c r="A128" s="63"/>
      <c r="B128" s="63"/>
      <c r="C128" s="63"/>
      <c r="D128" s="63"/>
      <c r="E128" s="63"/>
      <c r="F128" s="63"/>
      <c r="G128" s="63"/>
      <c r="H128" s="63"/>
      <c r="I128" s="83"/>
    </row>
    <row r="129" spans="1:9" ht="12.75">
      <c r="A129" s="63"/>
      <c r="B129" s="63"/>
      <c r="C129" s="63"/>
      <c r="D129" s="63"/>
      <c r="E129" s="63"/>
      <c r="F129" s="63"/>
      <c r="G129" s="63"/>
      <c r="H129" s="63"/>
      <c r="I129" s="83"/>
    </row>
    <row r="130" spans="1:9" ht="12.75">
      <c r="A130" s="63"/>
      <c r="B130" s="63"/>
      <c r="C130" s="63"/>
      <c r="D130" s="63"/>
      <c r="E130" s="63"/>
      <c r="F130" s="63"/>
      <c r="G130" s="63"/>
      <c r="H130" s="63"/>
      <c r="I130" s="83"/>
    </row>
    <row r="131" spans="1:9" ht="12.75">
      <c r="A131" s="63"/>
      <c r="B131" s="63"/>
      <c r="C131" s="63"/>
      <c r="D131" s="63"/>
      <c r="E131" s="63"/>
      <c r="F131" s="63"/>
      <c r="G131" s="63"/>
      <c r="H131" s="63"/>
      <c r="I131" s="83"/>
    </row>
    <row r="132" spans="1:9" ht="12.75">
      <c r="A132" s="63"/>
      <c r="B132" s="63"/>
      <c r="C132" s="63"/>
      <c r="D132" s="63"/>
      <c r="E132" s="63"/>
      <c r="F132" s="63"/>
      <c r="G132" s="63"/>
      <c r="H132" s="63"/>
      <c r="I132" s="83"/>
    </row>
    <row r="133" spans="1:9" ht="12.75">
      <c r="A133" s="63"/>
      <c r="B133" s="63"/>
      <c r="C133" s="63"/>
      <c r="D133" s="63"/>
      <c r="E133" s="63"/>
      <c r="F133" s="63"/>
      <c r="G133" s="63"/>
      <c r="H133" s="63"/>
      <c r="I133" s="83"/>
    </row>
    <row r="134" spans="1:9" ht="12.75">
      <c r="A134" s="63"/>
      <c r="B134" s="63"/>
      <c r="C134" s="63"/>
      <c r="D134" s="63"/>
      <c r="E134" s="63"/>
      <c r="F134" s="63"/>
      <c r="G134" s="63"/>
      <c r="H134" s="63"/>
      <c r="I134" s="83"/>
    </row>
    <row r="135" spans="1:9" ht="12.75">
      <c r="A135" s="63"/>
      <c r="B135" s="63"/>
      <c r="C135" s="63"/>
      <c r="D135" s="63"/>
      <c r="E135" s="63"/>
      <c r="F135" s="63"/>
      <c r="G135" s="63"/>
      <c r="H135" s="63"/>
      <c r="I135" s="83"/>
    </row>
    <row r="136" spans="1:9" ht="12.75">
      <c r="A136" s="63"/>
      <c r="B136" s="63"/>
      <c r="C136" s="63"/>
      <c r="D136" s="63"/>
      <c r="E136" s="63"/>
      <c r="F136" s="63"/>
      <c r="G136" s="63"/>
      <c r="H136" s="63"/>
      <c r="I136" s="83"/>
    </row>
    <row r="137" spans="1:9" ht="12.75">
      <c r="A137" s="63"/>
      <c r="B137" s="63"/>
      <c r="C137" s="63"/>
      <c r="D137" s="63"/>
      <c r="E137" s="63"/>
      <c r="F137" s="63"/>
      <c r="G137" s="63"/>
      <c r="H137" s="63"/>
      <c r="I137" s="83"/>
    </row>
    <row r="138" spans="1:9" ht="12.75">
      <c r="A138" s="63"/>
      <c r="B138" s="63"/>
      <c r="C138" s="63"/>
      <c r="D138" s="63"/>
      <c r="E138" s="63"/>
      <c r="F138" s="63"/>
      <c r="G138" s="63"/>
      <c r="H138" s="63"/>
      <c r="I138" s="83"/>
    </row>
    <row r="139" spans="1:9" ht="12.75">
      <c r="A139" s="63"/>
      <c r="B139" s="63"/>
      <c r="C139" s="63"/>
      <c r="D139" s="63"/>
      <c r="E139" s="63"/>
      <c r="F139" s="63"/>
      <c r="G139" s="63"/>
      <c r="H139" s="63"/>
      <c r="I139" s="83"/>
    </row>
    <row r="140" spans="1:9" ht="12.75">
      <c r="A140" s="63"/>
      <c r="B140" s="63"/>
      <c r="C140" s="63"/>
      <c r="D140" s="63"/>
      <c r="E140" s="63"/>
      <c r="F140" s="63"/>
      <c r="G140" s="63"/>
      <c r="H140" s="63"/>
      <c r="I140" s="83"/>
    </row>
    <row r="141" spans="1:9" ht="12.75">
      <c r="A141" s="63"/>
      <c r="B141" s="63"/>
      <c r="C141" s="63"/>
      <c r="D141" s="63"/>
      <c r="E141" s="63"/>
      <c r="F141" s="63"/>
      <c r="G141" s="63"/>
      <c r="H141" s="63"/>
      <c r="I141" s="83"/>
    </row>
    <row r="142" spans="1:9" ht="12.75">
      <c r="A142" s="63"/>
      <c r="B142" s="63"/>
      <c r="C142" s="63"/>
      <c r="D142" s="63"/>
      <c r="E142" s="63"/>
      <c r="F142" s="63"/>
      <c r="G142" s="63"/>
      <c r="H142" s="63"/>
      <c r="I142" s="83"/>
    </row>
    <row r="143" spans="1:9" ht="12.75">
      <c r="A143" s="63"/>
      <c r="B143" s="63"/>
      <c r="C143" s="63"/>
      <c r="D143" s="63"/>
      <c r="E143" s="63"/>
      <c r="F143" s="63"/>
      <c r="G143" s="63"/>
      <c r="H143" s="63"/>
      <c r="I143" s="83"/>
    </row>
    <row r="144" spans="1:9" ht="12.75">
      <c r="A144" s="63"/>
      <c r="B144" s="63"/>
      <c r="C144" s="63"/>
      <c r="D144" s="63"/>
      <c r="E144" s="63"/>
      <c r="F144" s="63"/>
      <c r="G144" s="63"/>
      <c r="H144" s="63"/>
      <c r="I144" s="83"/>
    </row>
    <row r="145" spans="1:9" ht="12.75">
      <c r="A145" s="63"/>
      <c r="B145" s="63"/>
      <c r="C145" s="63"/>
      <c r="D145" s="63"/>
      <c r="E145" s="63"/>
      <c r="F145" s="63"/>
      <c r="G145" s="63"/>
      <c r="H145" s="63"/>
      <c r="I145" s="83"/>
    </row>
    <row r="146" spans="1:9" ht="12.75">
      <c r="A146" s="63"/>
      <c r="B146" s="63"/>
      <c r="C146" s="63"/>
      <c r="D146" s="63"/>
      <c r="E146" s="63"/>
      <c r="F146" s="63"/>
      <c r="G146" s="63"/>
      <c r="H146" s="63"/>
      <c r="I146" s="83"/>
    </row>
    <row r="147" spans="1:9" ht="12.75">
      <c r="A147" s="63"/>
      <c r="B147" s="63"/>
      <c r="C147" s="63"/>
      <c r="D147" s="63"/>
      <c r="E147" s="63"/>
      <c r="F147" s="63"/>
      <c r="G147" s="63"/>
      <c r="H147" s="63"/>
      <c r="I147" s="83"/>
    </row>
    <row r="148" spans="1:9" ht="12.75">
      <c r="A148" s="63"/>
      <c r="B148" s="63"/>
      <c r="C148" s="63"/>
      <c r="D148" s="63"/>
      <c r="E148" s="63"/>
      <c r="F148" s="63"/>
      <c r="G148" s="63"/>
      <c r="H148" s="63"/>
      <c r="I148" s="83"/>
    </row>
    <row r="149" spans="1:9" ht="12.75">
      <c r="A149" s="63"/>
      <c r="B149" s="63"/>
      <c r="C149" s="63"/>
      <c r="D149" s="63"/>
      <c r="E149" s="63"/>
      <c r="F149" s="63"/>
      <c r="G149" s="63"/>
      <c r="H149" s="63"/>
      <c r="I149" s="83"/>
    </row>
    <row r="150" spans="1:9" ht="12.75">
      <c r="A150" s="63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6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6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6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6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6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6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6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6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6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6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6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6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6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6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6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6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6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6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6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6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6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6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6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6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6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6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6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6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6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6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6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6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6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6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6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6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6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6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6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6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6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6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6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6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6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6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6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6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6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6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6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6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6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6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6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6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6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6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6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6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6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6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6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6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6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6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6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6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6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6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6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6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6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6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6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6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6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6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6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6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6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6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6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6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6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6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6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6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6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6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6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6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6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6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6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6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6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6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6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6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6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6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6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6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6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6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6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6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6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6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6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6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6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6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6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6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6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6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6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6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6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6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6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6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6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6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6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6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6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6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6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6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6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6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6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6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6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6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6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6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6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6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6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6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6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6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6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6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6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6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6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6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6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6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6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6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6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6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6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6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6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6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6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6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6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6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6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6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6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6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6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6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6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6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6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6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6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6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6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6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6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6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6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6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6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6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6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6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6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6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6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6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6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6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6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6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6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6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6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6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6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6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6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6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6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6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6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6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6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6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6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6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6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6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6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6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6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6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6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6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6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6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6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6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6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6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6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6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6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6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6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6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6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6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6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6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6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6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6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6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6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6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6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6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6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6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6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6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6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6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6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6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6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6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6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6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6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6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6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6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6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6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6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6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6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6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6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6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6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6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6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6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6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6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6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6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6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6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6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6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6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6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6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6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6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6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6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6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6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6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6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6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6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6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6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6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6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6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6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6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6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6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6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6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6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6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6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6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6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6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6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6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6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6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6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6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6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6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6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6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6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6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6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6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6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6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6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6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6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6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6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6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6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6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6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6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6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6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6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6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6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6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6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6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6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6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6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6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6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6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6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6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6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6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6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6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6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6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6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6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6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6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6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6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6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6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6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6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6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6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6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6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6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6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6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6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6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6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6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6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6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6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6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6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6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6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6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6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6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6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6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6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6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6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6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6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6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6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6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6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6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6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6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6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6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6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6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6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6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6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6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6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6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6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6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6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6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6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6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6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6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6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6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6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6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6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6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6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6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6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6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6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6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6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6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6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6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6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6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6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6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6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6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6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6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6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6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6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6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6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6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6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6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6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6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6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6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6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6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6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6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6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6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6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6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6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6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6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6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6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6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6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6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6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6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6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6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6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6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6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6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6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6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6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6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6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6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6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6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6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6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6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6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6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6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6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6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6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6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6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6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6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6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6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6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6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6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6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6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6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6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6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6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6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6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6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6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6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6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6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6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6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6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6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6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6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6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6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6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6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6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6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6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6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6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6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6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6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6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6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6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6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6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6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6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6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6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6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6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6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6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6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6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6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6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6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6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6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6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6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6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6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6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6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6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6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6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6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6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6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6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6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6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6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6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6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6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6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6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6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6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6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6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6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6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6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6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6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6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6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6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6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6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6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6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6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6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6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6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6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6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6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6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6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6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6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6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6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6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6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6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6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6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6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6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6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6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6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6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6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6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6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6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6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6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6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6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6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6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6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6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6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6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6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6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6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6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6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6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6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6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6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6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6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6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6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6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6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6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6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6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6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6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6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6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6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6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6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6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6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6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6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6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6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6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6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6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6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6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6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6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6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6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6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6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6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6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6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6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6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6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6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6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6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6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6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6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6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6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6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6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6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6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6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6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6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6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6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6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6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6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6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6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6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6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6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6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6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6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6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6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6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6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6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6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6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6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6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6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6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6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6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6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6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6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6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6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6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6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6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6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6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6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6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6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6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6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6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6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6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6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6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6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6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6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6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6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6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6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6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6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6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6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6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6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6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6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6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6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6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6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6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6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6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6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6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6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6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6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6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6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6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6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6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6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6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6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6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6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6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6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6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6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6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6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6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6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6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6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6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6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6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6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6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6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6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6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6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6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6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6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6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6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63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63"/>
      <c r="B955" s="63"/>
      <c r="C955" s="63"/>
      <c r="D955" s="63"/>
      <c r="E955" s="63"/>
      <c r="F955" s="63"/>
      <c r="G955" s="63"/>
      <c r="H955" s="63"/>
      <c r="I955" s="83"/>
    </row>
    <row r="956" spans="1:9" ht="12.75">
      <c r="A956" s="63"/>
      <c r="B956" s="63"/>
      <c r="C956" s="63"/>
      <c r="D956" s="63"/>
      <c r="E956" s="63"/>
      <c r="F956" s="63"/>
      <c r="G956" s="63"/>
      <c r="H956" s="63"/>
      <c r="I956" s="83"/>
    </row>
    <row r="957" spans="1:9" ht="12.75">
      <c r="A957" s="63"/>
      <c r="B957" s="63"/>
      <c r="C957" s="63"/>
      <c r="D957" s="63"/>
      <c r="E957" s="63"/>
      <c r="F957" s="63"/>
      <c r="G957" s="63"/>
      <c r="H957" s="63"/>
      <c r="I957" s="83"/>
    </row>
    <row r="958" spans="1:9" ht="12.75">
      <c r="A958" s="63"/>
      <c r="B958" s="63"/>
      <c r="C958" s="63"/>
      <c r="D958" s="63"/>
      <c r="E958" s="63"/>
      <c r="F958" s="63"/>
      <c r="G958" s="63"/>
      <c r="H958" s="63"/>
      <c r="I958" s="83"/>
    </row>
    <row r="959" spans="1:9" ht="12.75">
      <c r="A959" s="63"/>
      <c r="B959" s="63"/>
      <c r="C959" s="63"/>
      <c r="D959" s="63"/>
      <c r="E959" s="63"/>
      <c r="F959" s="63"/>
      <c r="G959" s="63"/>
      <c r="H959" s="63"/>
      <c r="I959" s="83"/>
    </row>
    <row r="960" spans="1:9" ht="12.75">
      <c r="A960" s="63"/>
      <c r="B960" s="63"/>
      <c r="C960" s="63"/>
      <c r="D960" s="63"/>
      <c r="E960" s="63"/>
      <c r="F960" s="63"/>
      <c r="G960" s="63"/>
      <c r="H960" s="63"/>
      <c r="I960" s="83"/>
    </row>
    <row r="961" spans="1:9" ht="12.75">
      <c r="A961" s="63"/>
      <c r="B961" s="63"/>
      <c r="C961" s="63"/>
      <c r="D961" s="63"/>
      <c r="E961" s="63"/>
      <c r="F961" s="63"/>
      <c r="G961" s="63"/>
      <c r="H961" s="63"/>
      <c r="I961" s="83"/>
    </row>
    <row r="962" spans="1:9" ht="12.75">
      <c r="A962" s="63"/>
      <c r="B962" s="63"/>
      <c r="C962" s="63"/>
      <c r="D962" s="63"/>
      <c r="E962" s="63"/>
      <c r="F962" s="63"/>
      <c r="G962" s="63"/>
      <c r="H962" s="63"/>
      <c r="I962" s="83"/>
    </row>
    <row r="963" spans="1:9" ht="12.75">
      <c r="A963" s="63"/>
      <c r="B963" s="63"/>
      <c r="C963" s="63"/>
      <c r="D963" s="63"/>
      <c r="E963" s="63"/>
      <c r="F963" s="63"/>
      <c r="G963" s="63"/>
      <c r="H963" s="63"/>
      <c r="I963" s="83"/>
    </row>
    <row r="964" spans="1:9" ht="12.75">
      <c r="A964" s="63"/>
      <c r="B964" s="63"/>
      <c r="C964" s="63"/>
      <c r="D964" s="63"/>
      <c r="E964" s="63"/>
      <c r="F964" s="63"/>
      <c r="G964" s="63"/>
      <c r="H964" s="63"/>
      <c r="I964" s="83"/>
    </row>
    <row r="965" spans="1:9" ht="12.75">
      <c r="A965" s="63"/>
      <c r="B965" s="63"/>
      <c r="C965" s="63"/>
      <c r="D965" s="63"/>
      <c r="E965" s="63"/>
      <c r="F965" s="63"/>
      <c r="G965" s="63"/>
      <c r="H965" s="63"/>
      <c r="I965" s="83"/>
    </row>
    <row r="966" spans="1:9" ht="12.75">
      <c r="A966" s="63"/>
      <c r="B966" s="63"/>
      <c r="C966" s="63"/>
      <c r="D966" s="63"/>
      <c r="E966" s="63"/>
      <c r="F966" s="63"/>
      <c r="G966" s="63"/>
      <c r="H966" s="63"/>
      <c r="I966" s="83"/>
    </row>
    <row r="967" spans="1:9" ht="12.75">
      <c r="A967" s="63"/>
      <c r="B967" s="63"/>
      <c r="C967" s="63"/>
      <c r="D967" s="63"/>
      <c r="E967" s="63"/>
      <c r="F967" s="63"/>
      <c r="G967" s="63"/>
      <c r="H967" s="63"/>
      <c r="I967" s="83"/>
    </row>
    <row r="968" spans="1:9" ht="12.75">
      <c r="A968" s="63"/>
      <c r="B968" s="63"/>
      <c r="C968" s="63"/>
      <c r="D968" s="63"/>
      <c r="E968" s="63"/>
      <c r="F968" s="63"/>
      <c r="G968" s="63"/>
      <c r="H968" s="63"/>
      <c r="I968" s="83"/>
    </row>
    <row r="969" spans="1:9" ht="12.75">
      <c r="A969" s="63"/>
      <c r="B969" s="63"/>
      <c r="C969" s="63"/>
      <c r="D969" s="63"/>
      <c r="E969" s="63"/>
      <c r="F969" s="63"/>
      <c r="G969" s="63"/>
      <c r="H969" s="63"/>
      <c r="I969" s="83"/>
    </row>
    <row r="970" spans="1:9" ht="12.75">
      <c r="A970" s="63"/>
      <c r="B970" s="63"/>
      <c r="C970" s="63"/>
      <c r="D970" s="63"/>
      <c r="E970" s="63"/>
      <c r="F970" s="63"/>
      <c r="G970" s="63"/>
      <c r="H970" s="63"/>
      <c r="I970" s="83"/>
    </row>
    <row r="971" spans="1:9" ht="12.75">
      <c r="A971" s="63"/>
      <c r="B971" s="63"/>
      <c r="C971" s="63"/>
      <c r="D971" s="63"/>
      <c r="E971" s="63"/>
      <c r="F971" s="63"/>
      <c r="G971" s="63"/>
      <c r="H971" s="63"/>
      <c r="I971" s="83"/>
    </row>
    <row r="972" spans="1:9" ht="12.75">
      <c r="A972" s="63"/>
      <c r="B972" s="63"/>
      <c r="C972" s="63"/>
      <c r="D972" s="63"/>
      <c r="E972" s="63"/>
      <c r="F972" s="63"/>
      <c r="G972" s="63"/>
      <c r="H972" s="63"/>
      <c r="I972" s="83"/>
    </row>
    <row r="973" spans="1:9" ht="12.75">
      <c r="A973" s="63"/>
      <c r="B973" s="63"/>
      <c r="C973" s="63"/>
      <c r="D973" s="63"/>
      <c r="E973" s="63"/>
      <c r="F973" s="63"/>
      <c r="G973" s="63"/>
      <c r="H973" s="63"/>
      <c r="I973" s="83"/>
    </row>
    <row r="974" spans="1:9" ht="12.75">
      <c r="A974" s="63"/>
      <c r="B974" s="63"/>
      <c r="C974" s="63"/>
      <c r="D974" s="63"/>
      <c r="E974" s="63"/>
      <c r="F974" s="63"/>
      <c r="G974" s="63"/>
      <c r="H974" s="63"/>
      <c r="I974" s="83"/>
    </row>
    <row r="975" spans="1:9" ht="12.75">
      <c r="A975" s="63"/>
      <c r="B975" s="63"/>
      <c r="C975" s="63"/>
      <c r="D975" s="63"/>
      <c r="E975" s="63"/>
      <c r="F975" s="63"/>
      <c r="G975" s="63"/>
      <c r="H975" s="63"/>
      <c r="I975" s="83"/>
    </row>
    <row r="976" spans="1:9" ht="12.75">
      <c r="A976" s="63"/>
      <c r="B976" s="63"/>
      <c r="C976" s="63"/>
      <c r="D976" s="63"/>
      <c r="E976" s="63"/>
      <c r="F976" s="63"/>
      <c r="G976" s="63"/>
      <c r="H976" s="63"/>
      <c r="I976" s="83"/>
    </row>
    <row r="977" spans="1:9" ht="12.75">
      <c r="A977" s="63"/>
      <c r="B977" s="63"/>
      <c r="C977" s="63"/>
      <c r="D977" s="63"/>
      <c r="E977" s="63"/>
      <c r="F977" s="63"/>
      <c r="G977" s="63"/>
      <c r="H977" s="63"/>
      <c r="I977" s="83"/>
    </row>
    <row r="978" spans="1:9" ht="12.75">
      <c r="A978" s="63"/>
      <c r="B978" s="63"/>
      <c r="C978" s="63"/>
      <c r="D978" s="63"/>
      <c r="E978" s="63"/>
      <c r="F978" s="63"/>
      <c r="G978" s="63"/>
      <c r="H978" s="63"/>
      <c r="I978" s="83"/>
    </row>
    <row r="979" spans="1:9" ht="12.75">
      <c r="A979" s="63"/>
      <c r="B979" s="63"/>
      <c r="C979" s="63"/>
      <c r="D979" s="63"/>
      <c r="E979" s="63"/>
      <c r="F979" s="63"/>
      <c r="G979" s="63"/>
      <c r="H979" s="63"/>
      <c r="I979" s="83"/>
    </row>
    <row r="980" spans="1:9" ht="12.75">
      <c r="A980" s="63"/>
      <c r="B980" s="63"/>
      <c r="C980" s="63"/>
      <c r="D980" s="63"/>
      <c r="E980" s="63"/>
      <c r="F980" s="63"/>
      <c r="G980" s="63"/>
      <c r="H980" s="63"/>
      <c r="I980" s="83"/>
    </row>
    <row r="981" spans="1:9" ht="12.75">
      <c r="A981" s="63"/>
      <c r="B981" s="63"/>
      <c r="C981" s="63"/>
      <c r="D981" s="63"/>
      <c r="E981" s="63"/>
      <c r="F981" s="63"/>
      <c r="G981" s="63"/>
      <c r="H981" s="63"/>
      <c r="I981" s="83"/>
    </row>
    <row r="982" spans="1:9" ht="12.75">
      <c r="A982" s="63"/>
      <c r="B982" s="63"/>
      <c r="C982" s="63"/>
      <c r="D982" s="63"/>
      <c r="E982" s="63"/>
      <c r="F982" s="63"/>
      <c r="G982" s="63"/>
      <c r="H982" s="63"/>
      <c r="I982" s="83"/>
    </row>
    <row r="983" spans="1:9" ht="12.75">
      <c r="A983" s="63"/>
      <c r="B983" s="63"/>
      <c r="C983" s="63"/>
      <c r="D983" s="63"/>
      <c r="E983" s="63"/>
      <c r="F983" s="63"/>
      <c r="G983" s="63"/>
      <c r="H983" s="63"/>
      <c r="I983" s="83"/>
    </row>
    <row r="984" spans="1:9" ht="12.75">
      <c r="A984" s="63"/>
      <c r="B984" s="63"/>
      <c r="C984" s="63"/>
      <c r="D984" s="63"/>
      <c r="E984" s="63"/>
      <c r="F984" s="63"/>
      <c r="G984" s="63"/>
      <c r="H984" s="63"/>
      <c r="I984" s="83"/>
    </row>
    <row r="985" spans="1:9" ht="12.75">
      <c r="A985" s="63"/>
      <c r="B985" s="63"/>
      <c r="C985" s="63"/>
      <c r="D985" s="63"/>
      <c r="E985" s="63"/>
      <c r="F985" s="63"/>
      <c r="G985" s="63"/>
      <c r="H985" s="63"/>
      <c r="I985" s="83"/>
    </row>
    <row r="986" spans="1:9" ht="12.75">
      <c r="A986" s="63"/>
      <c r="B986" s="63"/>
      <c r="C986" s="63"/>
      <c r="D986" s="63"/>
      <c r="E986" s="63"/>
      <c r="F986" s="63"/>
      <c r="G986" s="63"/>
      <c r="H986" s="63"/>
      <c r="I986" s="83"/>
    </row>
  </sheetData>
  <mergeCells count="24">
    <mergeCell ref="B49:B50"/>
    <mergeCell ref="C49:C50"/>
    <mergeCell ref="B10:B11"/>
    <mergeCell ref="B19:B20"/>
    <mergeCell ref="C19:C20"/>
    <mergeCell ref="B29:B30"/>
    <mergeCell ref="C29:C30"/>
    <mergeCell ref="C31:C32"/>
    <mergeCell ref="B42:H42"/>
    <mergeCell ref="B46:H46"/>
    <mergeCell ref="C10:C11"/>
    <mergeCell ref="B12:H12"/>
    <mergeCell ref="B31:B32"/>
    <mergeCell ref="B40:B41"/>
    <mergeCell ref="C40:C41"/>
    <mergeCell ref="D29:D30"/>
    <mergeCell ref="B1:H1"/>
    <mergeCell ref="B2:H2"/>
    <mergeCell ref="B7:H7"/>
    <mergeCell ref="B16:H16"/>
    <mergeCell ref="B22:H22"/>
    <mergeCell ref="B26:H26"/>
    <mergeCell ref="B33:H33"/>
    <mergeCell ref="B37:H37"/>
  </mergeCells>
  <hyperlinks>
    <hyperlink ref="G17" r:id="rId1"/>
    <hyperlink ref="G24" r:id="rId2"/>
    <hyperlink ref="G27" r:id="rId3"/>
    <hyperlink ref="G34" r:id="rId4"/>
    <hyperlink ref="G35" r:id="rId5"/>
    <hyperlink ref="G38" r:id="rId6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I988"/>
  <sheetViews>
    <sheetView topLeftCell="G1" workbookViewId="0">
      <selection activeCell="J3" sqref="J1:X1048576"/>
    </sheetView>
  </sheetViews>
  <sheetFormatPr defaultColWidth="14.42578125" defaultRowHeight="15.75" customHeight="1"/>
  <cols>
    <col min="1" max="1" width="13.85546875" customWidth="1"/>
    <col min="2" max="2" width="11" customWidth="1"/>
    <col min="3" max="3" width="14.140625" customWidth="1"/>
    <col min="4" max="4" width="20.140625" customWidth="1"/>
    <col min="5" max="5" width="26.140625" customWidth="1"/>
    <col min="6" max="6" width="33.7109375" customWidth="1"/>
    <col min="7" max="7" width="41.28515625" customWidth="1"/>
    <col min="8" max="9" width="20.140625" customWidth="1"/>
  </cols>
  <sheetData>
    <row r="1" spans="1:9" ht="32.25" customHeight="1">
      <c r="A1" s="1"/>
      <c r="B1" s="878" t="s">
        <v>981</v>
      </c>
      <c r="C1" s="864"/>
      <c r="D1" s="864"/>
      <c r="E1" s="864"/>
      <c r="F1" s="864"/>
      <c r="G1" s="864"/>
      <c r="H1" s="865"/>
      <c r="I1" s="1"/>
    </row>
    <row r="2" spans="1:9" ht="18" customHeight="1">
      <c r="A2" s="16"/>
      <c r="B2" s="876" t="s">
        <v>37</v>
      </c>
      <c r="C2" s="864"/>
      <c r="D2" s="864"/>
      <c r="E2" s="864"/>
      <c r="F2" s="864"/>
      <c r="G2" s="864"/>
      <c r="H2" s="865"/>
      <c r="I2" s="16"/>
    </row>
    <row r="3" spans="1:9" ht="25.5">
      <c r="A3" s="21"/>
      <c r="B3" s="5" t="s">
        <v>61</v>
      </c>
      <c r="C3" s="5" t="s">
        <v>65</v>
      </c>
      <c r="D3" s="5" t="s">
        <v>67</v>
      </c>
      <c r="E3" s="5" t="s">
        <v>983</v>
      </c>
      <c r="F3" s="5" t="s">
        <v>72</v>
      </c>
      <c r="G3" s="5" t="s">
        <v>14</v>
      </c>
      <c r="H3" s="5" t="s">
        <v>75</v>
      </c>
      <c r="I3" s="21"/>
    </row>
    <row r="4" spans="1:9" ht="38.25">
      <c r="A4" s="88"/>
      <c r="B4" s="5" t="s">
        <v>16</v>
      </c>
      <c r="C4" s="5" t="s">
        <v>17</v>
      </c>
      <c r="D4" s="18" t="s">
        <v>174</v>
      </c>
      <c r="E4" s="18" t="s">
        <v>987</v>
      </c>
      <c r="F4" s="18" t="s">
        <v>988</v>
      </c>
      <c r="G4" s="97" t="str">
        <f>HYPERLINK("https://www.youtube.com/watch?v=jQ24BsMeGFA","посмотреть идеоурок. Учебник стр.179-181, прочитать, ответить на вопросы")</f>
        <v>посмотреть идеоурок. Учебник стр.179-181, прочитать, ответить на вопросы</v>
      </c>
      <c r="H4" s="18" t="s">
        <v>97</v>
      </c>
      <c r="I4" s="88"/>
    </row>
    <row r="5" spans="1:9" ht="38.25">
      <c r="A5" s="252"/>
      <c r="B5" s="5" t="s">
        <v>31</v>
      </c>
      <c r="C5" s="5" t="s">
        <v>34</v>
      </c>
      <c r="D5" s="18" t="s">
        <v>174</v>
      </c>
      <c r="E5" s="18" t="s">
        <v>993</v>
      </c>
      <c r="F5" s="18" t="s">
        <v>817</v>
      </c>
      <c r="G5" s="97" t="str">
        <f>HYPERLINK("https://onlinetestpad.com/ru/test/142399-glagol-3-klass","пройти онлайн-тестирование, результат прислвть в Вайбер")</f>
        <v>пройти онлайн-тестирование, результат прислвть в Вайбер</v>
      </c>
      <c r="H5" s="18" t="s">
        <v>97</v>
      </c>
      <c r="I5" s="252"/>
    </row>
    <row r="6" spans="1:9" ht="38.25">
      <c r="A6" s="88"/>
      <c r="B6" s="5" t="s">
        <v>146</v>
      </c>
      <c r="C6" s="5" t="s">
        <v>148</v>
      </c>
      <c r="D6" s="10" t="s">
        <v>255</v>
      </c>
      <c r="E6" s="18" t="s">
        <v>1000</v>
      </c>
      <c r="F6" s="18" t="s">
        <v>1001</v>
      </c>
      <c r="G6" s="97" t="str">
        <f>HYPERLINK("https://www.youtube.com/watch?v=94qUkuCK7l4","посмотреть видеурок, далее работа по учебнику стр.88 №1, №2 (первая строчка), №3- прислать в Вайбер")</f>
        <v>посмотреть видеурок, далее работа по учебнику стр.88 №1, №2 (первая строчка), №3- прислать в Вайбер</v>
      </c>
      <c r="H6" s="18"/>
      <c r="I6" s="88"/>
    </row>
    <row r="7" spans="1:9" ht="12.75" customHeight="1">
      <c r="A7" s="49"/>
      <c r="B7" s="874" t="s">
        <v>160</v>
      </c>
      <c r="C7" s="864"/>
      <c r="D7" s="864"/>
      <c r="E7" s="864"/>
      <c r="F7" s="864"/>
      <c r="G7" s="864"/>
      <c r="H7" s="865"/>
      <c r="I7" s="49"/>
    </row>
    <row r="8" spans="1:9" ht="38.25">
      <c r="A8" s="254"/>
      <c r="B8" s="5" t="s">
        <v>170</v>
      </c>
      <c r="C8" s="5" t="s">
        <v>173</v>
      </c>
      <c r="D8" s="18" t="s">
        <v>255</v>
      </c>
      <c r="E8" s="18" t="s">
        <v>1008</v>
      </c>
      <c r="F8" s="18" t="s">
        <v>1009</v>
      </c>
      <c r="G8" s="18" t="s">
        <v>1010</v>
      </c>
      <c r="H8" s="18" t="s">
        <v>97</v>
      </c>
      <c r="I8" s="254"/>
    </row>
    <row r="9" spans="1:9" ht="38.25">
      <c r="A9" s="254"/>
      <c r="B9" s="5" t="s">
        <v>202</v>
      </c>
      <c r="C9" s="5" t="s">
        <v>1013</v>
      </c>
      <c r="D9" s="18" t="s">
        <v>174</v>
      </c>
      <c r="E9" s="18" t="s">
        <v>1014</v>
      </c>
      <c r="F9" s="18" t="s">
        <v>1015</v>
      </c>
      <c r="G9" s="97" t="e">
        <f>HYPERLINK("https://yandex.ru/video/preview/?filmId=16252574814352852698&amp;text=%D0%BD%D0%B0%20%D1%8E%D0%B3%D0%B5%20%D0%B5%D0%B2%D1%80%D0%BE%D0%BF%D1%8B%203%20%D0%BA%D0%BB%D0%B0%D1%81%D1%81%20%D0%BE%D0%BA%D1%80%D1%83%D0%B6%D0%B0%D1%8E%D1%89%D0%B8%D0%B9%20%D0%BC%D0%B8%D"&amp;"1%80%20%D0%B2%D0%B8%D0%B4%D0%B5%D0%BE%D1%83%D1%80%D0%BE%D0%BA&amp;path=wizard&amp;parent-reqid=1589198630225228-1627196672711332851800133-production-app-host-vla-web-yp-145&amp;redircnt=1589198788.1","посмотреть видеоурок, выполнить задания в рабочей тетради стр.86-90")</f>
        <v>#VALUE!</v>
      </c>
      <c r="H9" s="18" t="s">
        <v>97</v>
      </c>
      <c r="I9" s="254"/>
    </row>
    <row r="10" spans="1:9" ht="38.25">
      <c r="A10" s="254"/>
      <c r="B10" s="5" t="s">
        <v>214</v>
      </c>
      <c r="C10" s="5" t="s">
        <v>215</v>
      </c>
      <c r="D10" s="10" t="s">
        <v>255</v>
      </c>
      <c r="E10" s="18" t="s">
        <v>1018</v>
      </c>
      <c r="F10" s="18" t="s">
        <v>848</v>
      </c>
      <c r="G10" s="18" t="s">
        <v>849</v>
      </c>
      <c r="H10" s="18" t="s">
        <v>104</v>
      </c>
      <c r="I10" s="254"/>
    </row>
    <row r="11" spans="1:9" ht="38.25">
      <c r="A11" s="254"/>
      <c r="B11" s="5" t="s">
        <v>239</v>
      </c>
      <c r="C11" s="5" t="s">
        <v>240</v>
      </c>
      <c r="D11" s="18" t="s">
        <v>174</v>
      </c>
      <c r="E11" s="18" t="s">
        <v>1019</v>
      </c>
      <c r="F11" s="38"/>
      <c r="G11" s="46"/>
      <c r="H11" s="18" t="s">
        <v>104</v>
      </c>
      <c r="I11" s="254"/>
    </row>
    <row r="12" spans="1:9" ht="18" customHeight="1">
      <c r="A12" s="16"/>
      <c r="B12" s="876" t="s">
        <v>245</v>
      </c>
      <c r="C12" s="864"/>
      <c r="D12" s="864"/>
      <c r="E12" s="864"/>
      <c r="F12" s="864"/>
      <c r="G12" s="864"/>
      <c r="H12" s="865"/>
      <c r="I12" s="16"/>
    </row>
    <row r="13" spans="1:9" ht="38.25">
      <c r="A13" s="86"/>
      <c r="B13" s="5" t="s">
        <v>16</v>
      </c>
      <c r="C13" s="5" t="s">
        <v>17</v>
      </c>
      <c r="D13" s="18" t="s">
        <v>255</v>
      </c>
      <c r="E13" s="18" t="s">
        <v>1020</v>
      </c>
      <c r="F13" s="18" t="s">
        <v>1021</v>
      </c>
      <c r="G13" s="41" t="s">
        <v>1022</v>
      </c>
      <c r="H13" s="18" t="s">
        <v>97</v>
      </c>
      <c r="I13" s="86"/>
    </row>
    <row r="14" spans="1:9" ht="51">
      <c r="A14" s="86"/>
      <c r="B14" s="5" t="s">
        <v>31</v>
      </c>
      <c r="C14" s="5" t="s">
        <v>34</v>
      </c>
      <c r="D14" s="18" t="s">
        <v>255</v>
      </c>
      <c r="E14" s="18" t="s">
        <v>1023</v>
      </c>
      <c r="F14" s="18" t="s">
        <v>817</v>
      </c>
      <c r="G14" s="46" t="s">
        <v>1024</v>
      </c>
      <c r="H14" s="10" t="s">
        <v>1025</v>
      </c>
      <c r="I14" s="86"/>
    </row>
    <row r="15" spans="1:9" ht="38.25">
      <c r="A15" s="86"/>
      <c r="B15" s="5" t="s">
        <v>146</v>
      </c>
      <c r="C15" s="5" t="s">
        <v>148</v>
      </c>
      <c r="D15" s="18" t="s">
        <v>547</v>
      </c>
      <c r="E15" s="18" t="s">
        <v>1026</v>
      </c>
      <c r="F15" s="256" t="s">
        <v>877</v>
      </c>
      <c r="G15" s="160" t="s">
        <v>1027</v>
      </c>
      <c r="H15" s="10" t="s">
        <v>1028</v>
      </c>
      <c r="I15" s="86"/>
    </row>
    <row r="16" spans="1:9" ht="12.75" customHeight="1">
      <c r="A16" s="49"/>
      <c r="B16" s="874" t="s">
        <v>160</v>
      </c>
      <c r="C16" s="864"/>
      <c r="D16" s="864"/>
      <c r="E16" s="864"/>
      <c r="F16" s="864"/>
      <c r="G16" s="864"/>
      <c r="H16" s="865"/>
      <c r="I16" s="49"/>
    </row>
    <row r="17" spans="1:9" ht="38.25">
      <c r="A17" s="86"/>
      <c r="B17" s="5" t="s">
        <v>170</v>
      </c>
      <c r="C17" s="5" t="s">
        <v>173</v>
      </c>
      <c r="D17" s="18" t="s">
        <v>174</v>
      </c>
      <c r="E17" s="18" t="s">
        <v>1029</v>
      </c>
      <c r="F17" s="18" t="s">
        <v>1030</v>
      </c>
      <c r="G17" s="160" t="s">
        <v>1031</v>
      </c>
      <c r="H17" s="10" t="s">
        <v>97</v>
      </c>
      <c r="I17" s="86"/>
    </row>
    <row r="18" spans="1:9" ht="38.25">
      <c r="A18" s="86"/>
      <c r="B18" s="867" t="s">
        <v>202</v>
      </c>
      <c r="C18" s="867" t="s">
        <v>203</v>
      </c>
      <c r="D18" s="18" t="s">
        <v>255</v>
      </c>
      <c r="E18" s="18" t="s">
        <v>1032</v>
      </c>
      <c r="F18" s="18" t="s">
        <v>1033</v>
      </c>
      <c r="G18" s="46" t="s">
        <v>1034</v>
      </c>
      <c r="H18" s="10" t="s">
        <v>97</v>
      </c>
      <c r="I18" s="86"/>
    </row>
    <row r="19" spans="1:9" ht="25.5">
      <c r="A19" s="86"/>
      <c r="B19" s="868"/>
      <c r="C19" s="868"/>
      <c r="D19" s="18" t="s">
        <v>255</v>
      </c>
      <c r="E19" s="18" t="s">
        <v>1035</v>
      </c>
      <c r="F19" s="18" t="s">
        <v>1036</v>
      </c>
      <c r="G19" s="84" t="str">
        <f>HYPERLINK("https://www.youtube.com/watch?time_continue=67&amp;v=HE7GhUXWe7M&amp;feature=emb_logo","https://www.youtube.com/watch?time_continue=67&amp;v=HE7GhUXWe7M&amp;feature=emb_logo")</f>
        <v>https://www.youtube.com/watch?time_continue=67&amp;v=HE7GhUXWe7M&amp;feature=emb_logo</v>
      </c>
      <c r="H19" s="10" t="s">
        <v>1037</v>
      </c>
      <c r="I19" s="86"/>
    </row>
    <row r="20" spans="1:9" ht="51">
      <c r="A20" s="86"/>
      <c r="B20" s="5" t="s">
        <v>214</v>
      </c>
      <c r="C20" s="5" t="s">
        <v>215</v>
      </c>
      <c r="D20" s="18" t="s">
        <v>174</v>
      </c>
      <c r="E20" s="18" t="s">
        <v>1038</v>
      </c>
      <c r="F20" s="18" t="s">
        <v>1039</v>
      </c>
      <c r="G20" s="160" t="s">
        <v>1040</v>
      </c>
      <c r="H20" s="10" t="s">
        <v>104</v>
      </c>
      <c r="I20" s="86"/>
    </row>
    <row r="21" spans="1:9" ht="38.25">
      <c r="A21" s="86"/>
      <c r="B21" s="5" t="s">
        <v>239</v>
      </c>
      <c r="C21" s="5" t="s">
        <v>240</v>
      </c>
      <c r="D21" s="18" t="s">
        <v>255</v>
      </c>
      <c r="E21" s="18" t="s">
        <v>1041</v>
      </c>
      <c r="F21" s="18" t="s">
        <v>964</v>
      </c>
      <c r="G21" s="18" t="s">
        <v>965</v>
      </c>
      <c r="H21" s="18" t="s">
        <v>104</v>
      </c>
      <c r="I21" s="86"/>
    </row>
    <row r="22" spans="1:9" ht="18" customHeight="1">
      <c r="A22" s="16"/>
      <c r="B22" s="876" t="s">
        <v>273</v>
      </c>
      <c r="C22" s="864"/>
      <c r="D22" s="864"/>
      <c r="E22" s="864"/>
      <c r="F22" s="864"/>
      <c r="G22" s="864"/>
      <c r="H22" s="865"/>
      <c r="I22" s="16"/>
    </row>
    <row r="23" spans="1:9" ht="50.25" customHeight="1">
      <c r="A23" s="86"/>
      <c r="B23" s="5" t="s">
        <v>16</v>
      </c>
      <c r="C23" s="5" t="s">
        <v>17</v>
      </c>
      <c r="D23" s="18" t="s">
        <v>255</v>
      </c>
      <c r="E23" s="18" t="s">
        <v>1042</v>
      </c>
      <c r="F23" s="18" t="s">
        <v>819</v>
      </c>
      <c r="G23" s="18" t="s">
        <v>1043</v>
      </c>
      <c r="H23" s="18" t="s">
        <v>97</v>
      </c>
      <c r="I23" s="86"/>
    </row>
    <row r="24" spans="1:9" ht="38.25">
      <c r="A24" s="25"/>
      <c r="B24" s="5" t="s">
        <v>31</v>
      </c>
      <c r="C24" s="5" t="s">
        <v>34</v>
      </c>
      <c r="D24" s="18" t="s">
        <v>174</v>
      </c>
      <c r="E24" s="18" t="s">
        <v>1044</v>
      </c>
      <c r="F24" s="18" t="s">
        <v>1045</v>
      </c>
      <c r="G24" s="160" t="s">
        <v>1046</v>
      </c>
      <c r="H24" s="10" t="s">
        <v>1047</v>
      </c>
      <c r="I24" s="25"/>
    </row>
    <row r="25" spans="1:9" ht="38.25">
      <c r="A25" s="25"/>
      <c r="B25" s="5" t="s">
        <v>146</v>
      </c>
      <c r="C25" s="5" t="s">
        <v>148</v>
      </c>
      <c r="D25" s="18" t="s">
        <v>255</v>
      </c>
      <c r="E25" s="18" t="s">
        <v>1048</v>
      </c>
      <c r="F25" s="18" t="s">
        <v>1049</v>
      </c>
      <c r="G25" s="46" t="s">
        <v>1050</v>
      </c>
      <c r="H25" s="18" t="s">
        <v>97</v>
      </c>
      <c r="I25" s="25"/>
    </row>
    <row r="26" spans="1:9" ht="12.75" customHeight="1">
      <c r="A26" s="49"/>
      <c r="B26" s="874" t="s">
        <v>160</v>
      </c>
      <c r="C26" s="864"/>
      <c r="D26" s="864"/>
      <c r="E26" s="864"/>
      <c r="F26" s="864"/>
      <c r="G26" s="864"/>
      <c r="H26" s="865"/>
      <c r="I26" s="49"/>
    </row>
    <row r="27" spans="1:9" ht="63.75">
      <c r="A27" s="25"/>
      <c r="B27" s="5" t="s">
        <v>170</v>
      </c>
      <c r="C27" s="5" t="s">
        <v>173</v>
      </c>
      <c r="D27" s="18" t="s">
        <v>255</v>
      </c>
      <c r="E27" s="18" t="s">
        <v>1051</v>
      </c>
      <c r="F27" s="18" t="s">
        <v>817</v>
      </c>
      <c r="G27" s="46" t="s">
        <v>1052</v>
      </c>
      <c r="H27" s="10" t="s">
        <v>1053</v>
      </c>
      <c r="I27" s="25"/>
    </row>
    <row r="28" spans="1:9" ht="25.5">
      <c r="A28" s="25"/>
      <c r="B28" s="867" t="s">
        <v>202</v>
      </c>
      <c r="C28" s="867" t="s">
        <v>203</v>
      </c>
      <c r="D28" s="18" t="s">
        <v>255</v>
      </c>
      <c r="E28" s="18" t="s">
        <v>1054</v>
      </c>
      <c r="F28" s="18" t="s">
        <v>1055</v>
      </c>
      <c r="G28" s="18" t="s">
        <v>1056</v>
      </c>
      <c r="H28" s="18" t="s">
        <v>97</v>
      </c>
      <c r="I28" s="25"/>
    </row>
    <row r="29" spans="1:9" ht="25.5">
      <c r="A29" s="25"/>
      <c r="B29" s="868"/>
      <c r="C29" s="868"/>
      <c r="D29" s="18" t="s">
        <v>174</v>
      </c>
      <c r="E29" s="18" t="s">
        <v>1057</v>
      </c>
      <c r="F29" s="18" t="s">
        <v>1058</v>
      </c>
      <c r="G29" s="97" t="str">
        <f>HYPERLINK("https://www.youtube.com/watch?v=XaKPbXXbtWY","https://www.youtube.com/watch?v=XaKPbXXbtWY")</f>
        <v>https://www.youtube.com/watch?v=XaKPbXXbtWY</v>
      </c>
      <c r="H29" s="18" t="s">
        <v>1059</v>
      </c>
      <c r="I29" s="25"/>
    </row>
    <row r="30" spans="1:9" ht="25.5">
      <c r="A30" s="25"/>
      <c r="B30" s="867" t="s">
        <v>214</v>
      </c>
      <c r="C30" s="867" t="s">
        <v>215</v>
      </c>
      <c r="D30" s="18" t="s">
        <v>543</v>
      </c>
      <c r="E30" s="18" t="s">
        <v>1060</v>
      </c>
      <c r="F30" s="18" t="s">
        <v>545</v>
      </c>
      <c r="G30" s="18" t="s">
        <v>609</v>
      </c>
      <c r="H30" s="18" t="s">
        <v>584</v>
      </c>
      <c r="I30" s="25"/>
    </row>
    <row r="31" spans="1:9" ht="51" customHeight="1">
      <c r="A31" s="86"/>
      <c r="B31" s="868"/>
      <c r="C31" s="868"/>
      <c r="D31" s="18"/>
      <c r="E31" s="18" t="s">
        <v>1061</v>
      </c>
      <c r="F31" s="18" t="s">
        <v>961</v>
      </c>
      <c r="G31" s="90" t="str">
        <f>HYPERLINK("https://var-veka.ru/blog/srednevekovye-tancy.html","Пройти по ссылке
https://var-veka.ru/blog/srednevekovye-tancy.html")</f>
        <v>Пройти по ссылке
https://var-veka.ru/blog/srednevekovye-tancy.html</v>
      </c>
      <c r="H31" s="18" t="s">
        <v>584</v>
      </c>
      <c r="I31" s="86"/>
    </row>
    <row r="32" spans="1:9" ht="25.5" customHeight="1">
      <c r="A32" s="16"/>
      <c r="B32" s="867" t="s">
        <v>239</v>
      </c>
      <c r="C32" s="867" t="s">
        <v>240</v>
      </c>
      <c r="D32" s="18" t="s">
        <v>255</v>
      </c>
      <c r="E32" s="38" t="s">
        <v>1062</v>
      </c>
      <c r="F32" s="18" t="s">
        <v>545</v>
      </c>
      <c r="G32" s="18" t="s">
        <v>583</v>
      </c>
      <c r="H32" s="18" t="s">
        <v>584</v>
      </c>
      <c r="I32" s="16"/>
    </row>
    <row r="33" spans="1:9" ht="38.25">
      <c r="A33" s="86"/>
      <c r="B33" s="868"/>
      <c r="C33" s="868"/>
      <c r="D33" s="18" t="s">
        <v>255</v>
      </c>
      <c r="E33" s="18" t="s">
        <v>1063</v>
      </c>
      <c r="F33" s="111" t="s">
        <v>826</v>
      </c>
      <c r="G33" s="235" t="str">
        <f>HYPERLINK("https://arch.rgdb.ru/xmlui/handle/123456789/47455#page/3/mode/2up","почитаем и подумаем")</f>
        <v>почитаем и подумаем</v>
      </c>
      <c r="H33" s="18" t="s">
        <v>97</v>
      </c>
      <c r="I33" s="86"/>
    </row>
    <row r="34" spans="1:9" ht="13.5">
      <c r="A34" s="25"/>
      <c r="B34" s="876" t="s">
        <v>1064</v>
      </c>
      <c r="C34" s="864"/>
      <c r="D34" s="864"/>
      <c r="E34" s="864"/>
      <c r="F34" s="864"/>
      <c r="G34" s="864"/>
      <c r="H34" s="865"/>
      <c r="I34" s="25"/>
    </row>
    <row r="35" spans="1:9" ht="38.25">
      <c r="A35" s="86"/>
      <c r="B35" s="5" t="s">
        <v>16</v>
      </c>
      <c r="C35" s="5" t="s">
        <v>17</v>
      </c>
      <c r="D35" s="18" t="s">
        <v>547</v>
      </c>
      <c r="E35" s="18" t="s">
        <v>1065</v>
      </c>
      <c r="F35" s="18" t="s">
        <v>1066</v>
      </c>
      <c r="G35" s="160" t="s">
        <v>1067</v>
      </c>
      <c r="H35" s="18" t="s">
        <v>866</v>
      </c>
      <c r="I35" s="86"/>
    </row>
    <row r="36" spans="1:9" ht="25.5">
      <c r="A36" s="49"/>
      <c r="B36" s="5" t="s">
        <v>31</v>
      </c>
      <c r="C36" s="5" t="s">
        <v>34</v>
      </c>
      <c r="D36" s="18" t="s">
        <v>255</v>
      </c>
      <c r="E36" s="38" t="s">
        <v>1068</v>
      </c>
      <c r="F36" s="38" t="s">
        <v>864</v>
      </c>
      <c r="G36" s="46" t="s">
        <v>865</v>
      </c>
      <c r="H36" s="10" t="s">
        <v>866</v>
      </c>
      <c r="I36" s="49"/>
    </row>
    <row r="37" spans="1:9" ht="38.25">
      <c r="A37" s="25"/>
      <c r="B37" s="5" t="s">
        <v>146</v>
      </c>
      <c r="C37" s="5" t="s">
        <v>148</v>
      </c>
      <c r="D37" s="18" t="s">
        <v>547</v>
      </c>
      <c r="E37" s="18" t="s">
        <v>1069</v>
      </c>
      <c r="F37" s="18" t="s">
        <v>1070</v>
      </c>
      <c r="G37" s="160" t="s">
        <v>1071</v>
      </c>
      <c r="H37" s="10" t="s">
        <v>866</v>
      </c>
      <c r="I37" s="25"/>
    </row>
    <row r="38" spans="1:9" ht="12.75">
      <c r="A38" s="25"/>
      <c r="B38" s="874" t="s">
        <v>160</v>
      </c>
      <c r="C38" s="864"/>
      <c r="D38" s="864"/>
      <c r="E38" s="864"/>
      <c r="F38" s="864"/>
      <c r="G38" s="864"/>
      <c r="H38" s="865"/>
      <c r="I38" s="25"/>
    </row>
    <row r="39" spans="1:9" ht="38.25">
      <c r="A39" s="25"/>
      <c r="B39" s="5" t="s">
        <v>170</v>
      </c>
      <c r="C39" s="5" t="s">
        <v>173</v>
      </c>
      <c r="D39" s="18" t="s">
        <v>174</v>
      </c>
      <c r="E39" s="18" t="s">
        <v>1072</v>
      </c>
      <c r="F39" s="18" t="s">
        <v>955</v>
      </c>
      <c r="G39" s="97" t="str">
        <f>HYPERLINK("https://www.youtube.com/watch?v=onVNOzvdKZY","посмотреть видеоурок, изготовить перчаточную куклу")</f>
        <v>посмотреть видеоурок, изготовить перчаточную куклу</v>
      </c>
      <c r="H39" s="10" t="s">
        <v>97</v>
      </c>
      <c r="I39" s="25"/>
    </row>
    <row r="40" spans="1:9" ht="45.75" customHeight="1">
      <c r="A40" s="86"/>
      <c r="B40" s="867" t="s">
        <v>202</v>
      </c>
      <c r="C40" s="867" t="s">
        <v>203</v>
      </c>
      <c r="D40" s="18" t="s">
        <v>255</v>
      </c>
      <c r="E40" s="18" t="s">
        <v>1073</v>
      </c>
      <c r="F40" s="18" t="s">
        <v>891</v>
      </c>
      <c r="G40" s="46" t="s">
        <v>918</v>
      </c>
      <c r="H40" s="10" t="s">
        <v>97</v>
      </c>
      <c r="I40" s="86"/>
    </row>
    <row r="41" spans="1:9" ht="45.75" customHeight="1">
      <c r="A41" s="86"/>
      <c r="B41" s="868"/>
      <c r="C41" s="868"/>
      <c r="D41" s="18" t="s">
        <v>174</v>
      </c>
      <c r="E41" s="18" t="s">
        <v>1074</v>
      </c>
      <c r="F41" s="18" t="s">
        <v>1058</v>
      </c>
      <c r="G41" s="84" t="str">
        <f>HYPERLINK("https://www.youtube.com/watch?v=IgF3YiYDoR4","https://www.youtube.com/watch?v=IgF3YiYDoR4")</f>
        <v>https://www.youtube.com/watch?v=IgF3YiYDoR4</v>
      </c>
      <c r="H41" s="10" t="s">
        <v>1075</v>
      </c>
      <c r="I41" s="86"/>
    </row>
    <row r="42" spans="1:9" ht="51" customHeight="1">
      <c r="A42" s="16"/>
      <c r="B42" s="867" t="s">
        <v>214</v>
      </c>
      <c r="C42" s="867" t="s">
        <v>215</v>
      </c>
      <c r="D42" s="18" t="s">
        <v>174</v>
      </c>
      <c r="E42" s="18" t="s">
        <v>1076</v>
      </c>
      <c r="F42" s="18" t="s">
        <v>1077</v>
      </c>
      <c r="G42" s="160" t="s">
        <v>1078</v>
      </c>
      <c r="H42" s="10" t="s">
        <v>104</v>
      </c>
      <c r="I42" s="16"/>
    </row>
    <row r="43" spans="1:9" ht="51">
      <c r="A43" s="86"/>
      <c r="B43" s="868"/>
      <c r="C43" s="868"/>
      <c r="D43" s="18" t="s">
        <v>547</v>
      </c>
      <c r="E43" s="18" t="s">
        <v>1079</v>
      </c>
      <c r="F43" s="18" t="s">
        <v>961</v>
      </c>
      <c r="G43" s="84" t="str">
        <f>HYPERLINK("https://www.youtube.com/watch?v=WpfeSurh27c","Пройти по ссылке
https://www.youtube.com/watch?v=WpfeSurh27c")</f>
        <v>Пройти по ссылке
https://www.youtube.com/watch?v=WpfeSurh27c</v>
      </c>
      <c r="H43" s="10" t="s">
        <v>104</v>
      </c>
      <c r="I43" s="86"/>
    </row>
    <row r="44" spans="1:9" ht="13.5">
      <c r="A44" s="25"/>
      <c r="B44" s="876" t="s">
        <v>590</v>
      </c>
      <c r="C44" s="864"/>
      <c r="D44" s="864"/>
      <c r="E44" s="864"/>
      <c r="F44" s="864"/>
      <c r="G44" s="864"/>
      <c r="H44" s="865"/>
      <c r="I44" s="25"/>
    </row>
    <row r="45" spans="1:9" ht="25.5">
      <c r="A45" s="25"/>
      <c r="B45" s="5" t="s">
        <v>16</v>
      </c>
      <c r="C45" s="5" t="s">
        <v>17</v>
      </c>
      <c r="D45" s="18" t="s">
        <v>255</v>
      </c>
      <c r="E45" s="38" t="s">
        <v>1080</v>
      </c>
      <c r="F45" s="38" t="s">
        <v>864</v>
      </c>
      <c r="G45" s="46" t="s">
        <v>865</v>
      </c>
      <c r="H45" s="10" t="s">
        <v>866</v>
      </c>
      <c r="I45" s="25"/>
    </row>
    <row r="46" spans="1:9" ht="38.25">
      <c r="A46" s="49"/>
      <c r="B46" s="5" t="s">
        <v>31</v>
      </c>
      <c r="C46" s="5" t="s">
        <v>34</v>
      </c>
      <c r="D46" s="18" t="s">
        <v>255</v>
      </c>
      <c r="E46" s="18" t="s">
        <v>1081</v>
      </c>
      <c r="F46" s="18" t="s">
        <v>1082</v>
      </c>
      <c r="G46" s="38" t="s">
        <v>1083</v>
      </c>
      <c r="H46" s="10" t="s">
        <v>866</v>
      </c>
      <c r="I46" s="49"/>
    </row>
    <row r="47" spans="1:9" ht="38.25">
      <c r="A47" s="25"/>
      <c r="B47" s="5" t="s">
        <v>146</v>
      </c>
      <c r="C47" s="5" t="s">
        <v>148</v>
      </c>
      <c r="D47" s="18" t="s">
        <v>255</v>
      </c>
      <c r="E47" s="18" t="s">
        <v>1084</v>
      </c>
      <c r="F47" s="18" t="s">
        <v>895</v>
      </c>
      <c r="G47" s="46" t="s">
        <v>1085</v>
      </c>
      <c r="H47" s="10" t="s">
        <v>866</v>
      </c>
      <c r="I47" s="25"/>
    </row>
    <row r="48" spans="1:9" ht="12.75">
      <c r="A48" s="25"/>
      <c r="B48" s="874" t="s">
        <v>160</v>
      </c>
      <c r="C48" s="864"/>
      <c r="D48" s="864"/>
      <c r="E48" s="864"/>
      <c r="F48" s="864"/>
      <c r="G48" s="864"/>
      <c r="H48" s="865"/>
      <c r="I48" s="25"/>
    </row>
    <row r="49" spans="1:9" ht="38.25">
      <c r="A49" s="25"/>
      <c r="B49" s="129" t="s">
        <v>170</v>
      </c>
      <c r="C49" s="129" t="s">
        <v>173</v>
      </c>
      <c r="D49" s="18" t="s">
        <v>255</v>
      </c>
      <c r="E49" s="18" t="s">
        <v>1086</v>
      </c>
      <c r="F49" s="38" t="s">
        <v>1087</v>
      </c>
      <c r="G49" s="46" t="s">
        <v>1088</v>
      </c>
      <c r="H49" s="10" t="s">
        <v>97</v>
      </c>
      <c r="I49" s="25"/>
    </row>
    <row r="50" spans="1:9" ht="51.75" customHeight="1">
      <c r="A50" s="16"/>
      <c r="B50" s="867" t="s">
        <v>202</v>
      </c>
      <c r="C50" s="867" t="s">
        <v>203</v>
      </c>
      <c r="D50" s="38" t="s">
        <v>174</v>
      </c>
      <c r="E50" s="18" t="s">
        <v>1089</v>
      </c>
      <c r="F50" s="106" t="s">
        <v>961</v>
      </c>
      <c r="G50" s="141" t="str">
        <f>HYPERLINK("https://www.youtube.com/watch?v=oxjbb7OpVeQ","Посмотреть видеоурок
https://www.youtube.com/watch?v=oxjbb7OpVeQ")</f>
        <v>Посмотреть видеоурок
https://www.youtube.com/watch?v=oxjbb7OpVeQ</v>
      </c>
      <c r="H50" s="38" t="s">
        <v>104</v>
      </c>
      <c r="I50" s="16"/>
    </row>
    <row r="51" spans="1:9" ht="38.25">
      <c r="A51" s="86"/>
      <c r="B51" s="868"/>
      <c r="C51" s="868"/>
      <c r="D51" s="78" t="s">
        <v>255</v>
      </c>
      <c r="E51" s="171" t="s">
        <v>1090</v>
      </c>
      <c r="F51" s="18" t="s">
        <v>848</v>
      </c>
      <c r="G51" s="18" t="s">
        <v>849</v>
      </c>
      <c r="H51" s="245" t="s">
        <v>1091</v>
      </c>
      <c r="I51" s="86"/>
    </row>
    <row r="52" spans="1:9" ht="12.75">
      <c r="A52" s="25"/>
      <c r="I52" s="25"/>
    </row>
    <row r="53" spans="1:9" ht="12.75">
      <c r="A53" s="25"/>
      <c r="I53" s="25"/>
    </row>
    <row r="54" spans="1:9" ht="12.75" customHeight="1">
      <c r="A54" s="49"/>
      <c r="I54" s="49"/>
    </row>
    <row r="55" spans="1:9" ht="12.75">
      <c r="A55" s="25"/>
      <c r="I55" s="25"/>
    </row>
    <row r="56" spans="1:9" ht="12.75">
      <c r="A56" s="83"/>
      <c r="I56" s="83"/>
    </row>
    <row r="57" spans="1:9" ht="12.75">
      <c r="A57" s="83"/>
      <c r="B57" s="83"/>
      <c r="C57" s="83"/>
      <c r="D57" s="83"/>
      <c r="E57" s="83"/>
      <c r="F57" s="83"/>
      <c r="G57" s="83"/>
      <c r="H57" s="83"/>
      <c r="I57" s="83"/>
    </row>
    <row r="58" spans="1:9" ht="12.75">
      <c r="A58" s="83"/>
      <c r="B58" s="83"/>
      <c r="C58" s="83"/>
      <c r="D58" s="83"/>
      <c r="E58" s="83"/>
      <c r="F58" s="83"/>
      <c r="G58" s="83"/>
      <c r="H58" s="83"/>
      <c r="I58" s="83"/>
    </row>
    <row r="59" spans="1:9" ht="12.75">
      <c r="A59" s="83"/>
      <c r="I59" s="83"/>
    </row>
    <row r="60" spans="1:9" ht="12.75">
      <c r="A60" s="83"/>
      <c r="I60" s="83"/>
    </row>
    <row r="61" spans="1:9" ht="12.75">
      <c r="A61" s="83"/>
      <c r="I61" s="83"/>
    </row>
    <row r="62" spans="1:9" ht="12.75">
      <c r="A62" s="83"/>
      <c r="I62" s="83"/>
    </row>
    <row r="63" spans="1:9" ht="12.75">
      <c r="A63" s="83"/>
      <c r="I63" s="83"/>
    </row>
    <row r="64" spans="1:9" ht="12.75">
      <c r="A64" s="83"/>
      <c r="I64" s="83"/>
    </row>
    <row r="65" spans="1:9" ht="12.75">
      <c r="A65" s="83"/>
      <c r="I65" s="83"/>
    </row>
    <row r="66" spans="1:9" ht="12.75">
      <c r="A66" s="83"/>
      <c r="I66" s="83"/>
    </row>
    <row r="67" spans="1:9" ht="12.75">
      <c r="A67" s="83"/>
      <c r="I67" s="83"/>
    </row>
    <row r="68" spans="1:9" ht="12.75">
      <c r="A68" s="83"/>
      <c r="I68" s="83"/>
    </row>
    <row r="69" spans="1:9" ht="12.75">
      <c r="A69" s="83"/>
      <c r="I69" s="83"/>
    </row>
    <row r="70" spans="1:9" ht="12.75">
      <c r="A70" s="83"/>
      <c r="I70" s="83"/>
    </row>
    <row r="71" spans="1:9" ht="12.75">
      <c r="A71" s="83"/>
      <c r="I71" s="83"/>
    </row>
    <row r="72" spans="1:9" ht="12.75">
      <c r="A72" s="83"/>
      <c r="I72" s="83"/>
    </row>
    <row r="73" spans="1:9" ht="12.75">
      <c r="A73" s="83"/>
      <c r="I73" s="83"/>
    </row>
    <row r="74" spans="1:9" ht="12.75">
      <c r="A74" s="83"/>
      <c r="I74" s="83"/>
    </row>
    <row r="75" spans="1:9" ht="12.75">
      <c r="A75" s="83"/>
      <c r="I75" s="83"/>
    </row>
    <row r="76" spans="1:9" ht="12.75">
      <c r="A76" s="83"/>
      <c r="I76" s="83"/>
    </row>
    <row r="77" spans="1:9" ht="12.75">
      <c r="A77" s="83"/>
      <c r="I77" s="83"/>
    </row>
    <row r="78" spans="1:9" ht="12.75">
      <c r="A78" s="83"/>
      <c r="I78" s="83"/>
    </row>
    <row r="79" spans="1:9" ht="12.75">
      <c r="A79" s="83"/>
      <c r="I79" s="83"/>
    </row>
    <row r="80" spans="1:9" ht="12.75">
      <c r="A80" s="83"/>
      <c r="I80" s="83"/>
    </row>
    <row r="81" spans="1:9" ht="12.75">
      <c r="A81" s="83"/>
      <c r="I81" s="83"/>
    </row>
    <row r="82" spans="1:9" ht="12.75">
      <c r="A82" s="83"/>
      <c r="I82" s="83"/>
    </row>
    <row r="83" spans="1:9" ht="12.75">
      <c r="A83" s="83"/>
      <c r="I83" s="83"/>
    </row>
    <row r="84" spans="1:9" ht="12.75">
      <c r="A84" s="83"/>
      <c r="I84" s="83"/>
    </row>
    <row r="85" spans="1:9" ht="12.75">
      <c r="A85" s="83"/>
      <c r="I85" s="83"/>
    </row>
    <row r="86" spans="1:9" ht="12.75">
      <c r="A86" s="83"/>
      <c r="I86" s="83"/>
    </row>
    <row r="87" spans="1:9" ht="12.75">
      <c r="A87" s="83"/>
      <c r="I87" s="83"/>
    </row>
    <row r="88" spans="1:9" ht="12.75">
      <c r="A88" s="83"/>
      <c r="I88" s="83"/>
    </row>
    <row r="89" spans="1:9" ht="12.75">
      <c r="A89" s="83"/>
      <c r="I89" s="83"/>
    </row>
    <row r="90" spans="1:9" ht="12.75">
      <c r="A90" s="83"/>
      <c r="I90" s="83"/>
    </row>
    <row r="91" spans="1:9" ht="12.75">
      <c r="A91" s="83"/>
      <c r="I91" s="83"/>
    </row>
    <row r="92" spans="1:9" ht="12.75">
      <c r="A92" s="83"/>
      <c r="I92" s="83"/>
    </row>
    <row r="93" spans="1:9" ht="12.75">
      <c r="A93" s="83"/>
      <c r="I93" s="83"/>
    </row>
    <row r="94" spans="1:9" ht="12.75">
      <c r="A94" s="83"/>
      <c r="I94" s="83"/>
    </row>
    <row r="95" spans="1:9" ht="12.75">
      <c r="A95" s="83"/>
      <c r="I95" s="83"/>
    </row>
    <row r="96" spans="1:9" ht="12.75">
      <c r="A96" s="83"/>
      <c r="I96" s="83"/>
    </row>
    <row r="97" spans="1:9" ht="12.75">
      <c r="A97" s="83"/>
      <c r="I97" s="83"/>
    </row>
    <row r="98" spans="1:9" ht="12.75">
      <c r="A98" s="83"/>
      <c r="I98" s="83"/>
    </row>
    <row r="99" spans="1:9" ht="12.75">
      <c r="A99" s="83"/>
      <c r="I99" s="83"/>
    </row>
    <row r="100" spans="1:9" ht="12.75">
      <c r="A100" s="83"/>
      <c r="I100" s="83"/>
    </row>
    <row r="101" spans="1:9" ht="12.75">
      <c r="A101" s="83"/>
      <c r="I101" s="83"/>
    </row>
    <row r="102" spans="1:9" ht="12.75">
      <c r="A102" s="83"/>
      <c r="I102" s="83"/>
    </row>
    <row r="103" spans="1:9" ht="12.75">
      <c r="A103" s="83"/>
      <c r="I103" s="83"/>
    </row>
    <row r="104" spans="1:9" ht="12.75">
      <c r="A104" s="83"/>
      <c r="I104" s="83"/>
    </row>
    <row r="105" spans="1:9" ht="12.75">
      <c r="A105" s="83"/>
      <c r="I105" s="83"/>
    </row>
    <row r="106" spans="1:9" ht="12.75">
      <c r="A106" s="83"/>
      <c r="I106" s="83"/>
    </row>
    <row r="107" spans="1:9" ht="12.75">
      <c r="A107" s="83"/>
      <c r="I107" s="83"/>
    </row>
    <row r="108" spans="1:9" ht="12.75">
      <c r="A108" s="83"/>
      <c r="I108" s="83"/>
    </row>
    <row r="109" spans="1:9" ht="12.75">
      <c r="A109" s="83"/>
      <c r="I109" s="83"/>
    </row>
    <row r="110" spans="1:9" ht="12.75">
      <c r="A110" s="83"/>
      <c r="I110" s="83"/>
    </row>
    <row r="111" spans="1:9" ht="12.75">
      <c r="A111" s="83"/>
      <c r="I111" s="83"/>
    </row>
    <row r="112" spans="1:9" ht="12.75">
      <c r="A112" s="83"/>
      <c r="I112" s="83"/>
    </row>
    <row r="113" spans="1:9" ht="12.75">
      <c r="A113" s="83"/>
      <c r="I113" s="83"/>
    </row>
    <row r="114" spans="1:9" ht="12.75">
      <c r="A114" s="83"/>
      <c r="I114" s="83"/>
    </row>
    <row r="115" spans="1:9" ht="12.75">
      <c r="A115" s="83"/>
      <c r="I115" s="83"/>
    </row>
    <row r="116" spans="1:9" ht="12.75">
      <c r="A116" s="83"/>
      <c r="I116" s="83"/>
    </row>
    <row r="117" spans="1:9" ht="12.75">
      <c r="A117" s="83"/>
      <c r="I117" s="83"/>
    </row>
    <row r="118" spans="1:9" ht="12.75">
      <c r="A118" s="83"/>
      <c r="B118" s="83"/>
      <c r="C118" s="83"/>
      <c r="D118" s="83"/>
      <c r="E118" s="83"/>
      <c r="F118" s="83"/>
      <c r="G118" s="83"/>
      <c r="H118" s="83"/>
      <c r="I118" s="83"/>
    </row>
    <row r="119" spans="1:9" ht="12.75">
      <c r="A119" s="83"/>
      <c r="B119" s="83"/>
      <c r="C119" s="83"/>
      <c r="D119" s="83"/>
      <c r="E119" s="83"/>
      <c r="F119" s="83"/>
      <c r="G119" s="83"/>
      <c r="H119" s="83"/>
      <c r="I119" s="83"/>
    </row>
    <row r="120" spans="1:9" ht="12.75">
      <c r="A120" s="83"/>
      <c r="B120" s="83"/>
      <c r="C120" s="83"/>
      <c r="D120" s="83"/>
      <c r="E120" s="83"/>
      <c r="F120" s="83"/>
      <c r="G120" s="83"/>
      <c r="H120" s="83"/>
      <c r="I120" s="83"/>
    </row>
    <row r="121" spans="1:9" ht="12.75">
      <c r="A121" s="83"/>
      <c r="B121" s="83"/>
      <c r="C121" s="83"/>
      <c r="D121" s="83"/>
      <c r="E121" s="83"/>
      <c r="F121" s="83"/>
      <c r="G121" s="83"/>
      <c r="H121" s="83"/>
      <c r="I121" s="83"/>
    </row>
    <row r="122" spans="1:9" ht="12.75">
      <c r="A122" s="83"/>
      <c r="B122" s="83"/>
      <c r="C122" s="83"/>
      <c r="D122" s="83"/>
      <c r="E122" s="83"/>
      <c r="F122" s="83"/>
      <c r="G122" s="83"/>
      <c r="H122" s="83"/>
      <c r="I122" s="83"/>
    </row>
    <row r="123" spans="1:9" ht="12.75">
      <c r="A123" s="83"/>
      <c r="B123" s="83"/>
      <c r="C123" s="83"/>
      <c r="D123" s="83"/>
      <c r="E123" s="83"/>
      <c r="F123" s="83"/>
      <c r="G123" s="83"/>
      <c r="H123" s="83"/>
      <c r="I123" s="83"/>
    </row>
    <row r="124" spans="1:9" ht="12.75">
      <c r="A124" s="83"/>
      <c r="B124" s="83"/>
      <c r="C124" s="83"/>
      <c r="D124" s="83"/>
      <c r="E124" s="83"/>
      <c r="F124" s="83"/>
      <c r="G124" s="83"/>
      <c r="H124" s="83"/>
      <c r="I124" s="83"/>
    </row>
    <row r="125" spans="1:9" ht="12.75">
      <c r="A125" s="83"/>
      <c r="B125" s="83"/>
      <c r="C125" s="83"/>
      <c r="D125" s="83"/>
      <c r="E125" s="83"/>
      <c r="F125" s="83"/>
      <c r="G125" s="83"/>
      <c r="H125" s="83"/>
      <c r="I125" s="83"/>
    </row>
    <row r="126" spans="1:9" ht="12.75">
      <c r="A126" s="83"/>
      <c r="B126" s="83"/>
      <c r="C126" s="83"/>
      <c r="D126" s="83"/>
      <c r="E126" s="83"/>
      <c r="F126" s="83"/>
      <c r="G126" s="83"/>
      <c r="H126" s="83"/>
      <c r="I126" s="83"/>
    </row>
    <row r="127" spans="1:9" ht="12.75">
      <c r="A127" s="83"/>
      <c r="B127" s="83"/>
      <c r="C127" s="83"/>
      <c r="D127" s="83"/>
      <c r="E127" s="83"/>
      <c r="F127" s="83"/>
      <c r="G127" s="83"/>
      <c r="H127" s="83"/>
      <c r="I127" s="83"/>
    </row>
    <row r="128" spans="1:9" ht="12.75">
      <c r="A128" s="83"/>
      <c r="B128" s="83"/>
      <c r="C128" s="83"/>
      <c r="D128" s="83"/>
      <c r="E128" s="83"/>
      <c r="F128" s="83"/>
      <c r="G128" s="83"/>
      <c r="H128" s="83"/>
      <c r="I128" s="83"/>
    </row>
    <row r="129" spans="1:9" ht="12.75">
      <c r="A129" s="83"/>
      <c r="B129" s="83"/>
      <c r="C129" s="83"/>
      <c r="D129" s="83"/>
      <c r="E129" s="83"/>
      <c r="F129" s="83"/>
      <c r="G129" s="83"/>
      <c r="H129" s="83"/>
      <c r="I129" s="83"/>
    </row>
    <row r="130" spans="1:9" ht="12.75">
      <c r="A130" s="83"/>
      <c r="B130" s="83"/>
      <c r="C130" s="83"/>
      <c r="D130" s="83"/>
      <c r="E130" s="83"/>
      <c r="F130" s="83"/>
      <c r="G130" s="83"/>
      <c r="H130" s="83"/>
      <c r="I130" s="83"/>
    </row>
    <row r="131" spans="1:9" ht="12.75">
      <c r="A131" s="83"/>
      <c r="B131" s="83"/>
      <c r="C131" s="83"/>
      <c r="D131" s="83"/>
      <c r="E131" s="83"/>
      <c r="F131" s="83"/>
      <c r="G131" s="83"/>
      <c r="H131" s="83"/>
      <c r="I131" s="83"/>
    </row>
    <row r="132" spans="1:9" ht="12.75">
      <c r="A132" s="83"/>
      <c r="B132" s="83"/>
      <c r="C132" s="83"/>
      <c r="D132" s="83"/>
      <c r="E132" s="83"/>
      <c r="F132" s="83"/>
      <c r="G132" s="83"/>
      <c r="H132" s="83"/>
      <c r="I132" s="83"/>
    </row>
    <row r="133" spans="1:9" ht="12.75">
      <c r="A133" s="83"/>
      <c r="B133" s="83"/>
      <c r="C133" s="83"/>
      <c r="D133" s="83"/>
      <c r="E133" s="83"/>
      <c r="F133" s="83"/>
      <c r="G133" s="83"/>
      <c r="H133" s="83"/>
      <c r="I133" s="83"/>
    </row>
    <row r="134" spans="1:9" ht="12.75">
      <c r="A134" s="83"/>
      <c r="B134" s="83"/>
      <c r="C134" s="83"/>
      <c r="D134" s="83"/>
      <c r="E134" s="83"/>
      <c r="F134" s="83"/>
      <c r="G134" s="83"/>
      <c r="H134" s="83"/>
      <c r="I134" s="83"/>
    </row>
    <row r="135" spans="1:9" ht="12.75">
      <c r="A135" s="83"/>
      <c r="B135" s="83"/>
      <c r="C135" s="83"/>
      <c r="D135" s="83"/>
      <c r="E135" s="83"/>
      <c r="F135" s="83"/>
      <c r="G135" s="83"/>
      <c r="H135" s="83"/>
      <c r="I135" s="83"/>
    </row>
    <row r="136" spans="1:9" ht="12.75">
      <c r="A136" s="83"/>
      <c r="B136" s="83"/>
      <c r="C136" s="83"/>
      <c r="D136" s="83"/>
      <c r="E136" s="83"/>
      <c r="F136" s="83"/>
      <c r="G136" s="83"/>
      <c r="H136" s="83"/>
      <c r="I136" s="83"/>
    </row>
    <row r="137" spans="1:9" ht="12.75">
      <c r="A137" s="83"/>
      <c r="B137" s="83"/>
      <c r="C137" s="83"/>
      <c r="D137" s="83"/>
      <c r="E137" s="83"/>
      <c r="F137" s="83"/>
      <c r="G137" s="83"/>
      <c r="H137" s="83"/>
      <c r="I137" s="83"/>
    </row>
    <row r="138" spans="1:9" ht="12.75">
      <c r="A138" s="83"/>
      <c r="B138" s="83"/>
      <c r="C138" s="83"/>
      <c r="D138" s="83"/>
      <c r="E138" s="83"/>
      <c r="F138" s="83"/>
      <c r="G138" s="83"/>
      <c r="H138" s="83"/>
      <c r="I138" s="83"/>
    </row>
    <row r="139" spans="1:9" ht="12.75">
      <c r="A139" s="83"/>
      <c r="B139" s="83"/>
      <c r="C139" s="83"/>
      <c r="D139" s="83"/>
      <c r="E139" s="83"/>
      <c r="F139" s="83"/>
      <c r="G139" s="83"/>
      <c r="H139" s="83"/>
      <c r="I139" s="83"/>
    </row>
    <row r="140" spans="1:9" ht="12.75">
      <c r="A140" s="83"/>
      <c r="B140" s="83"/>
      <c r="C140" s="83"/>
      <c r="D140" s="83"/>
      <c r="E140" s="83"/>
      <c r="F140" s="83"/>
      <c r="G140" s="83"/>
      <c r="H140" s="83"/>
      <c r="I140" s="83"/>
    </row>
    <row r="141" spans="1:9" ht="12.75">
      <c r="A141" s="83"/>
      <c r="B141" s="83"/>
      <c r="C141" s="83"/>
      <c r="D141" s="83"/>
      <c r="E141" s="83"/>
      <c r="F141" s="83"/>
      <c r="G141" s="83"/>
      <c r="H141" s="83"/>
      <c r="I141" s="83"/>
    </row>
    <row r="142" spans="1:9" ht="12.75">
      <c r="A142" s="83"/>
      <c r="B142" s="83"/>
      <c r="C142" s="83"/>
      <c r="D142" s="83"/>
      <c r="E142" s="83"/>
      <c r="F142" s="83"/>
      <c r="G142" s="83"/>
      <c r="H142" s="83"/>
      <c r="I142" s="83"/>
    </row>
    <row r="143" spans="1:9" ht="12.75">
      <c r="A143" s="83"/>
      <c r="B143" s="83"/>
      <c r="C143" s="83"/>
      <c r="D143" s="83"/>
      <c r="E143" s="83"/>
      <c r="F143" s="83"/>
      <c r="G143" s="83"/>
      <c r="H143" s="83"/>
      <c r="I143" s="83"/>
    </row>
    <row r="144" spans="1:9" ht="12.75">
      <c r="A144" s="83"/>
      <c r="B144" s="83"/>
      <c r="C144" s="83"/>
      <c r="D144" s="83"/>
      <c r="E144" s="83"/>
      <c r="F144" s="83"/>
      <c r="G144" s="83"/>
      <c r="H144" s="83"/>
      <c r="I144" s="83"/>
    </row>
    <row r="145" spans="1:9" ht="12.75">
      <c r="A145" s="83"/>
      <c r="B145" s="83"/>
      <c r="C145" s="83"/>
      <c r="D145" s="83"/>
      <c r="E145" s="83"/>
      <c r="F145" s="83"/>
      <c r="G145" s="83"/>
      <c r="H145" s="83"/>
      <c r="I145" s="83"/>
    </row>
    <row r="146" spans="1:9" ht="12.75">
      <c r="A146" s="83"/>
      <c r="B146" s="83"/>
      <c r="C146" s="83"/>
      <c r="D146" s="83"/>
      <c r="E146" s="83"/>
      <c r="F146" s="83"/>
      <c r="G146" s="83"/>
      <c r="H146" s="83"/>
      <c r="I146" s="83"/>
    </row>
    <row r="147" spans="1:9" ht="12.75">
      <c r="A147" s="83"/>
      <c r="B147" s="83"/>
      <c r="C147" s="83"/>
      <c r="D147" s="83"/>
      <c r="E147" s="83"/>
      <c r="F147" s="83"/>
      <c r="G147" s="83"/>
      <c r="H147" s="83"/>
      <c r="I147" s="83"/>
    </row>
    <row r="148" spans="1:9" ht="12.75">
      <c r="A148" s="83"/>
      <c r="B148" s="83"/>
      <c r="C148" s="83"/>
      <c r="D148" s="83"/>
      <c r="E148" s="83"/>
      <c r="F148" s="83"/>
      <c r="G148" s="83"/>
      <c r="H148" s="83"/>
      <c r="I148" s="83"/>
    </row>
    <row r="149" spans="1:9" ht="12.75">
      <c r="A149" s="83"/>
      <c r="B149" s="83"/>
      <c r="C149" s="83"/>
      <c r="D149" s="83"/>
      <c r="E149" s="83"/>
      <c r="F149" s="83"/>
      <c r="G149" s="83"/>
      <c r="H149" s="83"/>
      <c r="I149" s="83"/>
    </row>
    <row r="150" spans="1:9" ht="12.75">
      <c r="A150" s="83"/>
      <c r="B150" s="83"/>
      <c r="C150" s="83"/>
      <c r="D150" s="83"/>
      <c r="E150" s="83"/>
      <c r="F150" s="83"/>
      <c r="G150" s="83"/>
      <c r="H150" s="83"/>
      <c r="I150" s="83"/>
    </row>
    <row r="151" spans="1:9" ht="12.75">
      <c r="A151" s="83"/>
      <c r="B151" s="83"/>
      <c r="C151" s="83"/>
      <c r="D151" s="83"/>
      <c r="E151" s="83"/>
      <c r="F151" s="83"/>
      <c r="G151" s="83"/>
      <c r="H151" s="83"/>
      <c r="I151" s="83"/>
    </row>
    <row r="152" spans="1:9" ht="12.75">
      <c r="A152" s="83"/>
      <c r="B152" s="83"/>
      <c r="C152" s="83"/>
      <c r="D152" s="83"/>
      <c r="E152" s="83"/>
      <c r="F152" s="83"/>
      <c r="G152" s="83"/>
      <c r="H152" s="83"/>
      <c r="I152" s="83"/>
    </row>
    <row r="153" spans="1:9" ht="12.75">
      <c r="A153" s="83"/>
      <c r="B153" s="83"/>
      <c r="C153" s="83"/>
      <c r="D153" s="83"/>
      <c r="E153" s="83"/>
      <c r="F153" s="83"/>
      <c r="G153" s="83"/>
      <c r="H153" s="83"/>
      <c r="I153" s="83"/>
    </row>
    <row r="154" spans="1:9" ht="12.75">
      <c r="A154" s="83"/>
      <c r="B154" s="83"/>
      <c r="C154" s="83"/>
      <c r="D154" s="83"/>
      <c r="E154" s="83"/>
      <c r="F154" s="83"/>
      <c r="G154" s="83"/>
      <c r="H154" s="83"/>
      <c r="I154" s="83"/>
    </row>
    <row r="155" spans="1:9" ht="12.75">
      <c r="A155" s="83"/>
      <c r="B155" s="83"/>
      <c r="C155" s="83"/>
      <c r="D155" s="83"/>
      <c r="E155" s="83"/>
      <c r="F155" s="83"/>
      <c r="G155" s="83"/>
      <c r="H155" s="83"/>
      <c r="I155" s="83"/>
    </row>
    <row r="156" spans="1:9" ht="12.75">
      <c r="A156" s="83"/>
      <c r="B156" s="83"/>
      <c r="C156" s="83"/>
      <c r="D156" s="83"/>
      <c r="E156" s="83"/>
      <c r="F156" s="83"/>
      <c r="G156" s="83"/>
      <c r="H156" s="83"/>
      <c r="I156" s="83"/>
    </row>
    <row r="157" spans="1:9" ht="12.75">
      <c r="A157" s="83"/>
      <c r="B157" s="83"/>
      <c r="C157" s="83"/>
      <c r="D157" s="83"/>
      <c r="E157" s="83"/>
      <c r="F157" s="83"/>
      <c r="G157" s="83"/>
      <c r="H157" s="83"/>
      <c r="I157" s="83"/>
    </row>
    <row r="158" spans="1:9" ht="12.75">
      <c r="A158" s="83"/>
      <c r="B158" s="83"/>
      <c r="C158" s="83"/>
      <c r="D158" s="83"/>
      <c r="E158" s="83"/>
      <c r="F158" s="83"/>
      <c r="G158" s="83"/>
      <c r="H158" s="83"/>
      <c r="I158" s="83"/>
    </row>
    <row r="159" spans="1:9" ht="12.75">
      <c r="A159" s="83"/>
      <c r="B159" s="83"/>
      <c r="C159" s="83"/>
      <c r="D159" s="83"/>
      <c r="E159" s="83"/>
      <c r="F159" s="83"/>
      <c r="G159" s="83"/>
      <c r="H159" s="83"/>
      <c r="I159" s="83"/>
    </row>
    <row r="160" spans="1:9" ht="12.75">
      <c r="A160" s="83"/>
      <c r="B160" s="83"/>
      <c r="C160" s="83"/>
      <c r="D160" s="83"/>
      <c r="E160" s="83"/>
      <c r="F160" s="83"/>
      <c r="G160" s="83"/>
      <c r="H160" s="83"/>
      <c r="I160" s="83"/>
    </row>
    <row r="161" spans="1:9" ht="12.75">
      <c r="A161" s="83"/>
      <c r="B161" s="83"/>
      <c r="C161" s="83"/>
      <c r="D161" s="83"/>
      <c r="E161" s="83"/>
      <c r="F161" s="83"/>
      <c r="G161" s="83"/>
      <c r="H161" s="83"/>
      <c r="I161" s="83"/>
    </row>
    <row r="162" spans="1:9" ht="12.75">
      <c r="A162" s="83"/>
      <c r="B162" s="83"/>
      <c r="C162" s="83"/>
      <c r="D162" s="83"/>
      <c r="E162" s="83"/>
      <c r="F162" s="83"/>
      <c r="G162" s="83"/>
      <c r="H162" s="83"/>
      <c r="I162" s="83"/>
    </row>
    <row r="163" spans="1:9" ht="12.75">
      <c r="A163" s="83"/>
      <c r="B163" s="83"/>
      <c r="C163" s="83"/>
      <c r="D163" s="83"/>
      <c r="E163" s="83"/>
      <c r="F163" s="83"/>
      <c r="G163" s="83"/>
      <c r="H163" s="83"/>
      <c r="I163" s="83"/>
    </row>
    <row r="164" spans="1:9" ht="12.75">
      <c r="A164" s="83"/>
      <c r="B164" s="83"/>
      <c r="C164" s="83"/>
      <c r="D164" s="83"/>
      <c r="E164" s="83"/>
      <c r="F164" s="83"/>
      <c r="G164" s="83"/>
      <c r="H164" s="83"/>
      <c r="I164" s="83"/>
    </row>
    <row r="165" spans="1:9" ht="12.75">
      <c r="A165" s="83"/>
      <c r="B165" s="83"/>
      <c r="C165" s="83"/>
      <c r="D165" s="83"/>
      <c r="E165" s="83"/>
      <c r="F165" s="83"/>
      <c r="G165" s="83"/>
      <c r="H165" s="83"/>
      <c r="I165" s="83"/>
    </row>
    <row r="166" spans="1:9" ht="12.75">
      <c r="A166" s="83"/>
      <c r="B166" s="83"/>
      <c r="C166" s="83"/>
      <c r="D166" s="83"/>
      <c r="E166" s="83"/>
      <c r="F166" s="83"/>
      <c r="G166" s="83"/>
      <c r="H166" s="83"/>
      <c r="I166" s="83"/>
    </row>
    <row r="167" spans="1:9" ht="12.75">
      <c r="A167" s="83"/>
      <c r="B167" s="83"/>
      <c r="C167" s="83"/>
      <c r="D167" s="83"/>
      <c r="E167" s="83"/>
      <c r="F167" s="83"/>
      <c r="G167" s="83"/>
      <c r="H167" s="83"/>
      <c r="I167" s="83"/>
    </row>
    <row r="168" spans="1:9" ht="12.75">
      <c r="A168" s="83"/>
      <c r="B168" s="83"/>
      <c r="C168" s="83"/>
      <c r="D168" s="83"/>
      <c r="E168" s="83"/>
      <c r="F168" s="83"/>
      <c r="G168" s="83"/>
      <c r="H168" s="83"/>
      <c r="I168" s="83"/>
    </row>
    <row r="169" spans="1:9" ht="12.75">
      <c r="A169" s="83"/>
      <c r="B169" s="83"/>
      <c r="C169" s="83"/>
      <c r="D169" s="83"/>
      <c r="E169" s="83"/>
      <c r="F169" s="83"/>
      <c r="G169" s="83"/>
      <c r="H169" s="83"/>
      <c r="I169" s="83"/>
    </row>
    <row r="170" spans="1:9" ht="12.75">
      <c r="A170" s="83"/>
      <c r="B170" s="83"/>
      <c r="C170" s="83"/>
      <c r="D170" s="83"/>
      <c r="E170" s="83"/>
      <c r="F170" s="83"/>
      <c r="G170" s="83"/>
      <c r="H170" s="83"/>
      <c r="I170" s="83"/>
    </row>
    <row r="171" spans="1:9" ht="12.75">
      <c r="A171" s="83"/>
      <c r="B171" s="83"/>
      <c r="C171" s="83"/>
      <c r="D171" s="83"/>
      <c r="E171" s="83"/>
      <c r="F171" s="83"/>
      <c r="G171" s="83"/>
      <c r="H171" s="83"/>
      <c r="I171" s="83"/>
    </row>
    <row r="172" spans="1:9" ht="12.75">
      <c r="A172" s="83"/>
      <c r="B172" s="83"/>
      <c r="C172" s="83"/>
      <c r="D172" s="83"/>
      <c r="E172" s="83"/>
      <c r="F172" s="83"/>
      <c r="G172" s="83"/>
      <c r="H172" s="83"/>
      <c r="I172" s="83"/>
    </row>
    <row r="173" spans="1:9" ht="12.75">
      <c r="A173" s="83"/>
      <c r="B173" s="83"/>
      <c r="C173" s="83"/>
      <c r="D173" s="83"/>
      <c r="E173" s="83"/>
      <c r="F173" s="83"/>
      <c r="G173" s="83"/>
      <c r="H173" s="83"/>
      <c r="I173" s="83"/>
    </row>
    <row r="174" spans="1:9" ht="12.75">
      <c r="A174" s="83"/>
      <c r="B174" s="83"/>
      <c r="C174" s="83"/>
      <c r="D174" s="83"/>
      <c r="E174" s="83"/>
      <c r="F174" s="83"/>
      <c r="G174" s="83"/>
      <c r="H174" s="83"/>
      <c r="I174" s="83"/>
    </row>
    <row r="175" spans="1:9" ht="12.75">
      <c r="A175" s="83"/>
      <c r="B175" s="83"/>
      <c r="C175" s="83"/>
      <c r="D175" s="83"/>
      <c r="E175" s="83"/>
      <c r="F175" s="83"/>
      <c r="G175" s="83"/>
      <c r="H175" s="83"/>
      <c r="I175" s="83"/>
    </row>
    <row r="176" spans="1:9" ht="12.75">
      <c r="A176" s="83"/>
      <c r="B176" s="83"/>
      <c r="C176" s="83"/>
      <c r="D176" s="83"/>
      <c r="E176" s="83"/>
      <c r="F176" s="83"/>
      <c r="G176" s="83"/>
      <c r="H176" s="83"/>
      <c r="I176" s="83"/>
    </row>
    <row r="177" spans="1:9" ht="12.75">
      <c r="A177" s="83"/>
      <c r="B177" s="83"/>
      <c r="C177" s="83"/>
      <c r="D177" s="83"/>
      <c r="E177" s="83"/>
      <c r="F177" s="83"/>
      <c r="G177" s="83"/>
      <c r="H177" s="83"/>
      <c r="I177" s="83"/>
    </row>
    <row r="178" spans="1:9" ht="12.75">
      <c r="A178" s="83"/>
      <c r="B178" s="83"/>
      <c r="C178" s="83"/>
      <c r="D178" s="83"/>
      <c r="E178" s="83"/>
      <c r="F178" s="83"/>
      <c r="G178" s="83"/>
      <c r="H178" s="83"/>
      <c r="I178" s="83"/>
    </row>
    <row r="179" spans="1:9" ht="12.75">
      <c r="A179" s="83"/>
      <c r="B179" s="83"/>
      <c r="C179" s="83"/>
      <c r="D179" s="83"/>
      <c r="E179" s="83"/>
      <c r="F179" s="83"/>
      <c r="G179" s="83"/>
      <c r="H179" s="83"/>
      <c r="I179" s="83"/>
    </row>
    <row r="180" spans="1:9" ht="12.75">
      <c r="A180" s="83"/>
      <c r="B180" s="83"/>
      <c r="C180" s="83"/>
      <c r="D180" s="83"/>
      <c r="E180" s="83"/>
      <c r="F180" s="83"/>
      <c r="G180" s="83"/>
      <c r="H180" s="83"/>
      <c r="I180" s="83"/>
    </row>
    <row r="181" spans="1:9" ht="12.75">
      <c r="A181" s="83"/>
      <c r="B181" s="83"/>
      <c r="C181" s="83"/>
      <c r="D181" s="83"/>
      <c r="E181" s="83"/>
      <c r="F181" s="83"/>
      <c r="G181" s="83"/>
      <c r="H181" s="83"/>
      <c r="I181" s="83"/>
    </row>
    <row r="182" spans="1:9" ht="12.75">
      <c r="A182" s="83"/>
      <c r="B182" s="83"/>
      <c r="C182" s="83"/>
      <c r="D182" s="83"/>
      <c r="E182" s="83"/>
      <c r="F182" s="83"/>
      <c r="G182" s="83"/>
      <c r="H182" s="83"/>
      <c r="I182" s="83"/>
    </row>
    <row r="183" spans="1:9" ht="12.75">
      <c r="A183" s="83"/>
      <c r="B183" s="83"/>
      <c r="C183" s="83"/>
      <c r="D183" s="83"/>
      <c r="E183" s="83"/>
      <c r="F183" s="83"/>
      <c r="G183" s="83"/>
      <c r="H183" s="83"/>
      <c r="I183" s="83"/>
    </row>
    <row r="184" spans="1:9" ht="12.75">
      <c r="A184" s="83"/>
      <c r="B184" s="83"/>
      <c r="C184" s="83"/>
      <c r="D184" s="83"/>
      <c r="E184" s="83"/>
      <c r="F184" s="83"/>
      <c r="G184" s="83"/>
      <c r="H184" s="83"/>
      <c r="I184" s="83"/>
    </row>
    <row r="185" spans="1:9" ht="12.75">
      <c r="A185" s="83"/>
      <c r="B185" s="83"/>
      <c r="C185" s="83"/>
      <c r="D185" s="83"/>
      <c r="E185" s="83"/>
      <c r="F185" s="83"/>
      <c r="G185" s="83"/>
      <c r="H185" s="83"/>
      <c r="I185" s="83"/>
    </row>
    <row r="186" spans="1:9" ht="12.75">
      <c r="A186" s="83"/>
      <c r="B186" s="83"/>
      <c r="C186" s="83"/>
      <c r="D186" s="83"/>
      <c r="E186" s="83"/>
      <c r="F186" s="83"/>
      <c r="G186" s="83"/>
      <c r="H186" s="83"/>
      <c r="I186" s="83"/>
    </row>
    <row r="187" spans="1:9" ht="12.75">
      <c r="A187" s="83"/>
      <c r="B187" s="83"/>
      <c r="C187" s="83"/>
      <c r="D187" s="83"/>
      <c r="E187" s="83"/>
      <c r="F187" s="83"/>
      <c r="G187" s="83"/>
      <c r="H187" s="83"/>
      <c r="I187" s="83"/>
    </row>
    <row r="188" spans="1:9" ht="12.75">
      <c r="A188" s="83"/>
      <c r="B188" s="83"/>
      <c r="C188" s="83"/>
      <c r="D188" s="83"/>
      <c r="E188" s="83"/>
      <c r="F188" s="83"/>
      <c r="G188" s="83"/>
      <c r="H188" s="83"/>
      <c r="I188" s="83"/>
    </row>
    <row r="189" spans="1:9" ht="12.75">
      <c r="A189" s="83"/>
      <c r="B189" s="83"/>
      <c r="C189" s="83"/>
      <c r="D189" s="83"/>
      <c r="E189" s="83"/>
      <c r="F189" s="83"/>
      <c r="G189" s="83"/>
      <c r="H189" s="83"/>
      <c r="I189" s="83"/>
    </row>
    <row r="190" spans="1:9" ht="12.75">
      <c r="A190" s="83"/>
      <c r="B190" s="83"/>
      <c r="C190" s="83"/>
      <c r="D190" s="83"/>
      <c r="E190" s="83"/>
      <c r="F190" s="83"/>
      <c r="G190" s="83"/>
      <c r="H190" s="83"/>
      <c r="I190" s="83"/>
    </row>
    <row r="191" spans="1:9" ht="12.75">
      <c r="A191" s="83"/>
      <c r="B191" s="83"/>
      <c r="C191" s="83"/>
      <c r="D191" s="83"/>
      <c r="E191" s="83"/>
      <c r="F191" s="83"/>
      <c r="G191" s="83"/>
      <c r="H191" s="83"/>
      <c r="I191" s="83"/>
    </row>
    <row r="192" spans="1:9" ht="12.75">
      <c r="A192" s="83"/>
      <c r="B192" s="83"/>
      <c r="C192" s="83"/>
      <c r="D192" s="83"/>
      <c r="E192" s="83"/>
      <c r="F192" s="83"/>
      <c r="G192" s="83"/>
      <c r="H192" s="83"/>
      <c r="I192" s="83"/>
    </row>
    <row r="193" spans="1:9" ht="12.75">
      <c r="A193" s="83"/>
      <c r="B193" s="83"/>
      <c r="C193" s="83"/>
      <c r="D193" s="83"/>
      <c r="E193" s="83"/>
      <c r="F193" s="83"/>
      <c r="G193" s="83"/>
      <c r="H193" s="83"/>
      <c r="I193" s="83"/>
    </row>
    <row r="194" spans="1:9" ht="12.75">
      <c r="A194" s="83"/>
      <c r="B194" s="83"/>
      <c r="C194" s="83"/>
      <c r="D194" s="83"/>
      <c r="E194" s="83"/>
      <c r="F194" s="83"/>
      <c r="G194" s="83"/>
      <c r="H194" s="83"/>
      <c r="I194" s="83"/>
    </row>
    <row r="195" spans="1:9" ht="12.75">
      <c r="A195" s="83"/>
      <c r="B195" s="83"/>
      <c r="C195" s="83"/>
      <c r="D195" s="83"/>
      <c r="E195" s="83"/>
      <c r="F195" s="83"/>
      <c r="G195" s="83"/>
      <c r="H195" s="83"/>
      <c r="I195" s="83"/>
    </row>
    <row r="196" spans="1:9" ht="12.75">
      <c r="A196" s="83"/>
      <c r="B196" s="83"/>
      <c r="C196" s="83"/>
      <c r="D196" s="83"/>
      <c r="E196" s="83"/>
      <c r="F196" s="83"/>
      <c r="G196" s="83"/>
      <c r="H196" s="83"/>
      <c r="I196" s="83"/>
    </row>
    <row r="197" spans="1:9" ht="12.75">
      <c r="A197" s="83"/>
      <c r="B197" s="83"/>
      <c r="C197" s="83"/>
      <c r="D197" s="83"/>
      <c r="E197" s="83"/>
      <c r="F197" s="83"/>
      <c r="G197" s="83"/>
      <c r="H197" s="83"/>
      <c r="I197" s="83"/>
    </row>
    <row r="198" spans="1:9" ht="12.75">
      <c r="A198" s="83"/>
      <c r="B198" s="83"/>
      <c r="C198" s="83"/>
      <c r="D198" s="83"/>
      <c r="E198" s="83"/>
      <c r="F198" s="83"/>
      <c r="G198" s="83"/>
      <c r="H198" s="83"/>
      <c r="I198" s="83"/>
    </row>
    <row r="199" spans="1:9" ht="12.75">
      <c r="A199" s="83"/>
      <c r="B199" s="83"/>
      <c r="C199" s="83"/>
      <c r="D199" s="83"/>
      <c r="E199" s="83"/>
      <c r="F199" s="83"/>
      <c r="G199" s="83"/>
      <c r="H199" s="83"/>
      <c r="I199" s="83"/>
    </row>
    <row r="200" spans="1:9" ht="12.75">
      <c r="A200" s="83"/>
      <c r="B200" s="83"/>
      <c r="C200" s="83"/>
      <c r="D200" s="83"/>
      <c r="E200" s="83"/>
      <c r="F200" s="83"/>
      <c r="G200" s="83"/>
      <c r="H200" s="83"/>
      <c r="I200" s="83"/>
    </row>
    <row r="201" spans="1:9" ht="12.75">
      <c r="A201" s="83"/>
      <c r="B201" s="83"/>
      <c r="C201" s="83"/>
      <c r="D201" s="83"/>
      <c r="E201" s="83"/>
      <c r="F201" s="83"/>
      <c r="G201" s="83"/>
      <c r="H201" s="83"/>
      <c r="I201" s="83"/>
    </row>
    <row r="202" spans="1:9" ht="12.75">
      <c r="A202" s="83"/>
      <c r="B202" s="83"/>
      <c r="C202" s="83"/>
      <c r="D202" s="83"/>
      <c r="E202" s="83"/>
      <c r="F202" s="83"/>
      <c r="G202" s="83"/>
      <c r="H202" s="83"/>
      <c r="I202" s="83"/>
    </row>
    <row r="203" spans="1:9" ht="12.75">
      <c r="A203" s="83"/>
      <c r="B203" s="83"/>
      <c r="C203" s="83"/>
      <c r="D203" s="83"/>
      <c r="E203" s="83"/>
      <c r="F203" s="83"/>
      <c r="G203" s="83"/>
      <c r="H203" s="83"/>
      <c r="I203" s="83"/>
    </row>
    <row r="204" spans="1:9" ht="12.75">
      <c r="A204" s="83"/>
      <c r="B204" s="83"/>
      <c r="C204" s="83"/>
      <c r="D204" s="83"/>
      <c r="E204" s="83"/>
      <c r="F204" s="83"/>
      <c r="G204" s="83"/>
      <c r="H204" s="83"/>
      <c r="I204" s="83"/>
    </row>
    <row r="205" spans="1:9" ht="12.75">
      <c r="A205" s="83"/>
      <c r="B205" s="83"/>
      <c r="C205" s="83"/>
      <c r="D205" s="83"/>
      <c r="E205" s="83"/>
      <c r="F205" s="83"/>
      <c r="G205" s="83"/>
      <c r="H205" s="83"/>
      <c r="I205" s="83"/>
    </row>
    <row r="206" spans="1:9" ht="12.75">
      <c r="A206" s="83"/>
      <c r="B206" s="83"/>
      <c r="C206" s="83"/>
      <c r="D206" s="83"/>
      <c r="E206" s="83"/>
      <c r="F206" s="83"/>
      <c r="G206" s="83"/>
      <c r="H206" s="83"/>
      <c r="I206" s="83"/>
    </row>
    <row r="207" spans="1:9" ht="12.75">
      <c r="A207" s="83"/>
      <c r="B207" s="83"/>
      <c r="C207" s="83"/>
      <c r="D207" s="83"/>
      <c r="E207" s="83"/>
      <c r="F207" s="83"/>
      <c r="G207" s="83"/>
      <c r="H207" s="83"/>
      <c r="I207" s="83"/>
    </row>
    <row r="208" spans="1:9" ht="12.75">
      <c r="A208" s="83"/>
      <c r="B208" s="83"/>
      <c r="C208" s="83"/>
      <c r="D208" s="83"/>
      <c r="E208" s="83"/>
      <c r="F208" s="83"/>
      <c r="G208" s="83"/>
      <c r="H208" s="83"/>
      <c r="I208" s="83"/>
    </row>
    <row r="209" spans="1:9" ht="12.75">
      <c r="A209" s="83"/>
      <c r="B209" s="83"/>
      <c r="C209" s="83"/>
      <c r="D209" s="83"/>
      <c r="E209" s="83"/>
      <c r="F209" s="83"/>
      <c r="G209" s="83"/>
      <c r="H209" s="83"/>
      <c r="I209" s="83"/>
    </row>
    <row r="210" spans="1:9" ht="12.75">
      <c r="A210" s="83"/>
      <c r="B210" s="83"/>
      <c r="C210" s="83"/>
      <c r="D210" s="83"/>
      <c r="E210" s="83"/>
      <c r="F210" s="83"/>
      <c r="G210" s="83"/>
      <c r="H210" s="83"/>
      <c r="I210" s="83"/>
    </row>
    <row r="211" spans="1:9" ht="12.75">
      <c r="A211" s="83"/>
      <c r="B211" s="83"/>
      <c r="C211" s="83"/>
      <c r="D211" s="83"/>
      <c r="E211" s="83"/>
      <c r="F211" s="83"/>
      <c r="G211" s="83"/>
      <c r="H211" s="83"/>
      <c r="I211" s="83"/>
    </row>
    <row r="212" spans="1:9" ht="12.75">
      <c r="A212" s="83"/>
      <c r="B212" s="83"/>
      <c r="C212" s="83"/>
      <c r="D212" s="83"/>
      <c r="E212" s="83"/>
      <c r="F212" s="83"/>
      <c r="G212" s="83"/>
      <c r="H212" s="83"/>
      <c r="I212" s="83"/>
    </row>
    <row r="213" spans="1:9" ht="12.75">
      <c r="A213" s="83"/>
      <c r="B213" s="83"/>
      <c r="C213" s="83"/>
      <c r="D213" s="83"/>
      <c r="E213" s="83"/>
      <c r="F213" s="83"/>
      <c r="G213" s="83"/>
      <c r="H213" s="83"/>
      <c r="I213" s="83"/>
    </row>
    <row r="214" spans="1:9" ht="12.75">
      <c r="A214" s="83"/>
      <c r="B214" s="83"/>
      <c r="C214" s="83"/>
      <c r="D214" s="83"/>
      <c r="E214" s="83"/>
      <c r="F214" s="83"/>
      <c r="G214" s="83"/>
      <c r="H214" s="83"/>
      <c r="I214" s="83"/>
    </row>
    <row r="215" spans="1:9" ht="12.75">
      <c r="A215" s="83"/>
      <c r="B215" s="83"/>
      <c r="C215" s="83"/>
      <c r="D215" s="83"/>
      <c r="E215" s="83"/>
      <c r="F215" s="83"/>
      <c r="G215" s="83"/>
      <c r="H215" s="83"/>
      <c r="I215" s="83"/>
    </row>
    <row r="216" spans="1:9" ht="12.75">
      <c r="A216" s="83"/>
      <c r="B216" s="83"/>
      <c r="C216" s="83"/>
      <c r="D216" s="83"/>
      <c r="E216" s="83"/>
      <c r="F216" s="83"/>
      <c r="G216" s="83"/>
      <c r="H216" s="83"/>
      <c r="I216" s="83"/>
    </row>
    <row r="217" spans="1:9" ht="12.75">
      <c r="A217" s="83"/>
      <c r="B217" s="83"/>
      <c r="C217" s="83"/>
      <c r="D217" s="83"/>
      <c r="E217" s="83"/>
      <c r="F217" s="83"/>
      <c r="G217" s="83"/>
      <c r="H217" s="83"/>
      <c r="I217" s="83"/>
    </row>
    <row r="218" spans="1:9" ht="12.75">
      <c r="A218" s="83"/>
      <c r="B218" s="83"/>
      <c r="C218" s="83"/>
      <c r="D218" s="83"/>
      <c r="E218" s="83"/>
      <c r="F218" s="83"/>
      <c r="G218" s="83"/>
      <c r="H218" s="83"/>
      <c r="I218" s="83"/>
    </row>
    <row r="219" spans="1:9" ht="12.75">
      <c r="A219" s="83"/>
      <c r="B219" s="83"/>
      <c r="C219" s="83"/>
      <c r="D219" s="83"/>
      <c r="E219" s="83"/>
      <c r="F219" s="83"/>
      <c r="G219" s="83"/>
      <c r="H219" s="83"/>
      <c r="I219" s="83"/>
    </row>
    <row r="220" spans="1:9" ht="12.75">
      <c r="A220" s="83"/>
      <c r="B220" s="83"/>
      <c r="C220" s="83"/>
      <c r="D220" s="83"/>
      <c r="E220" s="83"/>
      <c r="F220" s="83"/>
      <c r="G220" s="83"/>
      <c r="H220" s="83"/>
      <c r="I220" s="83"/>
    </row>
    <row r="221" spans="1:9" ht="12.75">
      <c r="A221" s="83"/>
      <c r="B221" s="83"/>
      <c r="C221" s="83"/>
      <c r="D221" s="83"/>
      <c r="E221" s="83"/>
      <c r="F221" s="83"/>
      <c r="G221" s="83"/>
      <c r="H221" s="83"/>
      <c r="I221" s="83"/>
    </row>
    <row r="222" spans="1:9" ht="12.75">
      <c r="A222" s="83"/>
      <c r="B222" s="83"/>
      <c r="C222" s="83"/>
      <c r="D222" s="83"/>
      <c r="E222" s="83"/>
      <c r="F222" s="83"/>
      <c r="G222" s="83"/>
      <c r="H222" s="83"/>
      <c r="I222" s="83"/>
    </row>
    <row r="223" spans="1:9" ht="12.75">
      <c r="A223" s="83"/>
      <c r="B223" s="83"/>
      <c r="C223" s="83"/>
      <c r="D223" s="83"/>
      <c r="E223" s="83"/>
      <c r="F223" s="83"/>
      <c r="G223" s="83"/>
      <c r="H223" s="83"/>
      <c r="I223" s="83"/>
    </row>
    <row r="224" spans="1:9" ht="12.75">
      <c r="A224" s="83"/>
      <c r="B224" s="83"/>
      <c r="C224" s="83"/>
      <c r="D224" s="83"/>
      <c r="E224" s="83"/>
      <c r="F224" s="83"/>
      <c r="G224" s="83"/>
      <c r="H224" s="83"/>
      <c r="I224" s="83"/>
    </row>
    <row r="225" spans="1:9" ht="12.75">
      <c r="A225" s="83"/>
      <c r="B225" s="83"/>
      <c r="C225" s="83"/>
      <c r="D225" s="83"/>
      <c r="E225" s="83"/>
      <c r="F225" s="83"/>
      <c r="G225" s="83"/>
      <c r="H225" s="83"/>
      <c r="I225" s="83"/>
    </row>
    <row r="226" spans="1:9" ht="12.75">
      <c r="A226" s="83"/>
      <c r="B226" s="83"/>
      <c r="C226" s="83"/>
      <c r="D226" s="83"/>
      <c r="E226" s="83"/>
      <c r="F226" s="83"/>
      <c r="G226" s="83"/>
      <c r="H226" s="83"/>
      <c r="I226" s="83"/>
    </row>
    <row r="227" spans="1:9" ht="12.75">
      <c r="A227" s="83"/>
      <c r="B227" s="83"/>
      <c r="C227" s="83"/>
      <c r="D227" s="83"/>
      <c r="E227" s="83"/>
      <c r="F227" s="83"/>
      <c r="G227" s="83"/>
      <c r="H227" s="83"/>
      <c r="I227" s="83"/>
    </row>
    <row r="228" spans="1:9" ht="12.75">
      <c r="A228" s="83"/>
      <c r="B228" s="83"/>
      <c r="C228" s="83"/>
      <c r="D228" s="83"/>
      <c r="E228" s="83"/>
      <c r="F228" s="83"/>
      <c r="G228" s="83"/>
      <c r="H228" s="83"/>
      <c r="I228" s="83"/>
    </row>
    <row r="229" spans="1:9" ht="12.75">
      <c r="A229" s="83"/>
      <c r="B229" s="83"/>
      <c r="C229" s="83"/>
      <c r="D229" s="83"/>
      <c r="E229" s="83"/>
      <c r="F229" s="83"/>
      <c r="G229" s="83"/>
      <c r="H229" s="83"/>
      <c r="I229" s="83"/>
    </row>
    <row r="230" spans="1:9" ht="12.75">
      <c r="A230" s="83"/>
      <c r="B230" s="83"/>
      <c r="C230" s="83"/>
      <c r="D230" s="83"/>
      <c r="E230" s="83"/>
      <c r="F230" s="83"/>
      <c r="G230" s="83"/>
      <c r="H230" s="83"/>
      <c r="I230" s="83"/>
    </row>
    <row r="231" spans="1:9" ht="12.75">
      <c r="A231" s="83"/>
      <c r="B231" s="83"/>
      <c r="C231" s="83"/>
      <c r="D231" s="83"/>
      <c r="E231" s="83"/>
      <c r="F231" s="83"/>
      <c r="G231" s="83"/>
      <c r="H231" s="83"/>
      <c r="I231" s="83"/>
    </row>
    <row r="232" spans="1:9" ht="12.75">
      <c r="A232" s="83"/>
      <c r="B232" s="83"/>
      <c r="C232" s="83"/>
      <c r="D232" s="83"/>
      <c r="E232" s="83"/>
      <c r="F232" s="83"/>
      <c r="G232" s="83"/>
      <c r="H232" s="83"/>
      <c r="I232" s="83"/>
    </row>
    <row r="233" spans="1:9" ht="12.75">
      <c r="A233" s="83"/>
      <c r="B233" s="83"/>
      <c r="C233" s="83"/>
      <c r="D233" s="83"/>
      <c r="E233" s="83"/>
      <c r="F233" s="83"/>
      <c r="G233" s="83"/>
      <c r="H233" s="83"/>
      <c r="I233" s="83"/>
    </row>
    <row r="234" spans="1:9" ht="12.75">
      <c r="A234" s="83"/>
      <c r="B234" s="83"/>
      <c r="C234" s="83"/>
      <c r="D234" s="83"/>
      <c r="E234" s="83"/>
      <c r="F234" s="83"/>
      <c r="G234" s="83"/>
      <c r="H234" s="83"/>
      <c r="I234" s="83"/>
    </row>
    <row r="235" spans="1:9" ht="12.75">
      <c r="A235" s="83"/>
      <c r="B235" s="83"/>
      <c r="C235" s="83"/>
      <c r="D235" s="83"/>
      <c r="E235" s="83"/>
      <c r="F235" s="83"/>
      <c r="G235" s="83"/>
      <c r="H235" s="83"/>
      <c r="I235" s="83"/>
    </row>
    <row r="236" spans="1:9" ht="12.75">
      <c r="A236" s="83"/>
      <c r="B236" s="83"/>
      <c r="C236" s="83"/>
      <c r="D236" s="83"/>
      <c r="E236" s="83"/>
      <c r="F236" s="83"/>
      <c r="G236" s="83"/>
      <c r="H236" s="83"/>
      <c r="I236" s="83"/>
    </row>
    <row r="237" spans="1:9" ht="12.75">
      <c r="A237" s="83"/>
      <c r="B237" s="83"/>
      <c r="C237" s="83"/>
      <c r="D237" s="83"/>
      <c r="E237" s="83"/>
      <c r="F237" s="83"/>
      <c r="G237" s="83"/>
      <c r="H237" s="83"/>
      <c r="I237" s="83"/>
    </row>
    <row r="238" spans="1:9" ht="12.75">
      <c r="A238" s="83"/>
      <c r="B238" s="83"/>
      <c r="C238" s="83"/>
      <c r="D238" s="83"/>
      <c r="E238" s="83"/>
      <c r="F238" s="83"/>
      <c r="G238" s="83"/>
      <c r="H238" s="83"/>
      <c r="I238" s="83"/>
    </row>
    <row r="239" spans="1:9" ht="12.75">
      <c r="A239" s="83"/>
      <c r="B239" s="83"/>
      <c r="C239" s="83"/>
      <c r="D239" s="83"/>
      <c r="E239" s="83"/>
      <c r="F239" s="83"/>
      <c r="G239" s="83"/>
      <c r="H239" s="83"/>
      <c r="I239" s="83"/>
    </row>
    <row r="240" spans="1:9" ht="12.75">
      <c r="A240" s="83"/>
      <c r="B240" s="83"/>
      <c r="C240" s="83"/>
      <c r="D240" s="83"/>
      <c r="E240" s="83"/>
      <c r="F240" s="83"/>
      <c r="G240" s="83"/>
      <c r="H240" s="83"/>
      <c r="I240" s="83"/>
    </row>
    <row r="241" spans="1:9" ht="12.75">
      <c r="A241" s="83"/>
      <c r="B241" s="83"/>
      <c r="C241" s="83"/>
      <c r="D241" s="83"/>
      <c r="E241" s="83"/>
      <c r="F241" s="83"/>
      <c r="G241" s="83"/>
      <c r="H241" s="83"/>
      <c r="I241" s="83"/>
    </row>
    <row r="242" spans="1:9" ht="12.75">
      <c r="A242" s="83"/>
      <c r="B242" s="83"/>
      <c r="C242" s="83"/>
      <c r="D242" s="83"/>
      <c r="E242" s="83"/>
      <c r="F242" s="83"/>
      <c r="G242" s="83"/>
      <c r="H242" s="83"/>
      <c r="I242" s="83"/>
    </row>
    <row r="243" spans="1:9" ht="12.75">
      <c r="A243" s="83"/>
      <c r="B243" s="83"/>
      <c r="C243" s="83"/>
      <c r="D243" s="83"/>
      <c r="E243" s="83"/>
      <c r="F243" s="83"/>
      <c r="G243" s="83"/>
      <c r="H243" s="83"/>
      <c r="I243" s="83"/>
    </row>
    <row r="244" spans="1:9" ht="12.75">
      <c r="A244" s="83"/>
      <c r="B244" s="83"/>
      <c r="C244" s="83"/>
      <c r="D244" s="83"/>
      <c r="E244" s="83"/>
      <c r="F244" s="83"/>
      <c r="G244" s="83"/>
      <c r="H244" s="83"/>
      <c r="I244" s="83"/>
    </row>
    <row r="245" spans="1:9" ht="12.75">
      <c r="A245" s="83"/>
      <c r="B245" s="83"/>
      <c r="C245" s="83"/>
      <c r="D245" s="83"/>
      <c r="E245" s="83"/>
      <c r="F245" s="83"/>
      <c r="G245" s="83"/>
      <c r="H245" s="83"/>
      <c r="I245" s="83"/>
    </row>
    <row r="246" spans="1:9" ht="12.75">
      <c r="A246" s="83"/>
      <c r="B246" s="83"/>
      <c r="C246" s="83"/>
      <c r="D246" s="83"/>
      <c r="E246" s="83"/>
      <c r="F246" s="83"/>
      <c r="G246" s="83"/>
      <c r="H246" s="83"/>
      <c r="I246" s="83"/>
    </row>
    <row r="247" spans="1:9" ht="12.75">
      <c r="A247" s="83"/>
      <c r="B247" s="83"/>
      <c r="C247" s="83"/>
      <c r="D247" s="83"/>
      <c r="E247" s="83"/>
      <c r="F247" s="83"/>
      <c r="G247" s="83"/>
      <c r="H247" s="83"/>
      <c r="I247" s="83"/>
    </row>
    <row r="248" spans="1:9" ht="12.75">
      <c r="A248" s="83"/>
      <c r="B248" s="83"/>
      <c r="C248" s="83"/>
      <c r="D248" s="83"/>
      <c r="E248" s="83"/>
      <c r="F248" s="83"/>
      <c r="G248" s="83"/>
      <c r="H248" s="83"/>
      <c r="I248" s="83"/>
    </row>
    <row r="249" spans="1:9" ht="12.75">
      <c r="A249" s="83"/>
      <c r="B249" s="83"/>
      <c r="C249" s="83"/>
      <c r="D249" s="83"/>
      <c r="E249" s="83"/>
      <c r="F249" s="83"/>
      <c r="G249" s="83"/>
      <c r="H249" s="83"/>
      <c r="I249" s="83"/>
    </row>
    <row r="250" spans="1:9" ht="12.75">
      <c r="A250" s="83"/>
      <c r="B250" s="83"/>
      <c r="C250" s="83"/>
      <c r="D250" s="83"/>
      <c r="E250" s="83"/>
      <c r="F250" s="83"/>
      <c r="G250" s="83"/>
      <c r="H250" s="83"/>
      <c r="I250" s="83"/>
    </row>
    <row r="251" spans="1:9" ht="12.75">
      <c r="A251" s="83"/>
      <c r="B251" s="83"/>
      <c r="C251" s="83"/>
      <c r="D251" s="83"/>
      <c r="E251" s="83"/>
      <c r="F251" s="83"/>
      <c r="G251" s="83"/>
      <c r="H251" s="83"/>
      <c r="I251" s="83"/>
    </row>
    <row r="252" spans="1:9" ht="12.75">
      <c r="A252" s="83"/>
      <c r="B252" s="83"/>
      <c r="C252" s="83"/>
      <c r="D252" s="83"/>
      <c r="E252" s="83"/>
      <c r="F252" s="83"/>
      <c r="G252" s="83"/>
      <c r="H252" s="83"/>
      <c r="I252" s="83"/>
    </row>
    <row r="253" spans="1:9" ht="12.75">
      <c r="A253" s="83"/>
      <c r="B253" s="83"/>
      <c r="C253" s="83"/>
      <c r="D253" s="83"/>
      <c r="E253" s="83"/>
      <c r="F253" s="83"/>
      <c r="G253" s="83"/>
      <c r="H253" s="83"/>
      <c r="I253" s="83"/>
    </row>
    <row r="254" spans="1:9" ht="12.75">
      <c r="A254" s="83"/>
      <c r="B254" s="83"/>
      <c r="C254" s="83"/>
      <c r="D254" s="83"/>
      <c r="E254" s="83"/>
      <c r="F254" s="83"/>
      <c r="G254" s="83"/>
      <c r="H254" s="83"/>
      <c r="I254" s="83"/>
    </row>
    <row r="255" spans="1:9" ht="12.75">
      <c r="A255" s="83"/>
      <c r="B255" s="83"/>
      <c r="C255" s="83"/>
      <c r="D255" s="83"/>
      <c r="E255" s="83"/>
      <c r="F255" s="83"/>
      <c r="G255" s="83"/>
      <c r="H255" s="83"/>
      <c r="I255" s="83"/>
    </row>
    <row r="256" spans="1:9" ht="12.75">
      <c r="A256" s="83"/>
      <c r="B256" s="83"/>
      <c r="C256" s="83"/>
      <c r="D256" s="83"/>
      <c r="E256" s="83"/>
      <c r="F256" s="83"/>
      <c r="G256" s="83"/>
      <c r="H256" s="83"/>
      <c r="I256" s="83"/>
    </row>
    <row r="257" spans="1:9" ht="12.75">
      <c r="A257" s="83"/>
      <c r="B257" s="83"/>
      <c r="C257" s="83"/>
      <c r="D257" s="83"/>
      <c r="E257" s="83"/>
      <c r="F257" s="83"/>
      <c r="G257" s="83"/>
      <c r="H257" s="83"/>
      <c r="I257" s="83"/>
    </row>
    <row r="258" spans="1:9" ht="12.75">
      <c r="A258" s="83"/>
      <c r="B258" s="83"/>
      <c r="C258" s="83"/>
      <c r="D258" s="83"/>
      <c r="E258" s="83"/>
      <c r="F258" s="83"/>
      <c r="G258" s="83"/>
      <c r="H258" s="83"/>
      <c r="I258" s="83"/>
    </row>
    <row r="259" spans="1:9" ht="12.75">
      <c r="A259" s="83"/>
      <c r="B259" s="83"/>
      <c r="C259" s="83"/>
      <c r="D259" s="83"/>
      <c r="E259" s="83"/>
      <c r="F259" s="83"/>
      <c r="G259" s="83"/>
      <c r="H259" s="83"/>
      <c r="I259" s="83"/>
    </row>
    <row r="260" spans="1:9" ht="12.75">
      <c r="A260" s="83"/>
      <c r="B260" s="83"/>
      <c r="C260" s="83"/>
      <c r="D260" s="83"/>
      <c r="E260" s="83"/>
      <c r="F260" s="83"/>
      <c r="G260" s="83"/>
      <c r="H260" s="83"/>
      <c r="I260" s="83"/>
    </row>
    <row r="261" spans="1:9" ht="12.75">
      <c r="A261" s="83"/>
      <c r="B261" s="83"/>
      <c r="C261" s="83"/>
      <c r="D261" s="83"/>
      <c r="E261" s="83"/>
      <c r="F261" s="83"/>
      <c r="G261" s="83"/>
      <c r="H261" s="83"/>
      <c r="I261" s="83"/>
    </row>
    <row r="262" spans="1:9" ht="12.75">
      <c r="A262" s="83"/>
      <c r="B262" s="83"/>
      <c r="C262" s="83"/>
      <c r="D262" s="83"/>
      <c r="E262" s="83"/>
      <c r="F262" s="83"/>
      <c r="G262" s="83"/>
      <c r="H262" s="83"/>
      <c r="I262" s="83"/>
    </row>
    <row r="263" spans="1:9" ht="12.75">
      <c r="A263" s="83"/>
      <c r="B263" s="83"/>
      <c r="C263" s="83"/>
      <c r="D263" s="83"/>
      <c r="E263" s="83"/>
      <c r="F263" s="83"/>
      <c r="G263" s="83"/>
      <c r="H263" s="83"/>
      <c r="I263" s="83"/>
    </row>
    <row r="264" spans="1:9" ht="12.75">
      <c r="A264" s="83"/>
      <c r="B264" s="83"/>
      <c r="C264" s="83"/>
      <c r="D264" s="83"/>
      <c r="E264" s="83"/>
      <c r="F264" s="83"/>
      <c r="G264" s="83"/>
      <c r="H264" s="83"/>
      <c r="I264" s="83"/>
    </row>
    <row r="265" spans="1:9" ht="12.75">
      <c r="A265" s="83"/>
      <c r="B265" s="83"/>
      <c r="C265" s="83"/>
      <c r="D265" s="83"/>
      <c r="E265" s="83"/>
      <c r="F265" s="83"/>
      <c r="G265" s="83"/>
      <c r="H265" s="83"/>
      <c r="I265" s="83"/>
    </row>
    <row r="266" spans="1:9" ht="12.75">
      <c r="A266" s="83"/>
      <c r="B266" s="83"/>
      <c r="C266" s="83"/>
      <c r="D266" s="83"/>
      <c r="E266" s="83"/>
      <c r="F266" s="83"/>
      <c r="G266" s="83"/>
      <c r="H266" s="83"/>
      <c r="I266" s="83"/>
    </row>
    <row r="267" spans="1:9" ht="12.75">
      <c r="A267" s="83"/>
      <c r="B267" s="83"/>
      <c r="C267" s="83"/>
      <c r="D267" s="83"/>
      <c r="E267" s="83"/>
      <c r="F267" s="83"/>
      <c r="G267" s="83"/>
      <c r="H267" s="83"/>
      <c r="I267" s="83"/>
    </row>
    <row r="268" spans="1:9" ht="12.75">
      <c r="A268" s="83"/>
      <c r="B268" s="83"/>
      <c r="C268" s="83"/>
      <c r="D268" s="83"/>
      <c r="E268" s="83"/>
      <c r="F268" s="83"/>
      <c r="G268" s="83"/>
      <c r="H268" s="83"/>
      <c r="I268" s="83"/>
    </row>
    <row r="269" spans="1:9" ht="12.75">
      <c r="A269" s="83"/>
      <c r="B269" s="83"/>
      <c r="C269" s="83"/>
      <c r="D269" s="83"/>
      <c r="E269" s="83"/>
      <c r="F269" s="83"/>
      <c r="G269" s="83"/>
      <c r="H269" s="83"/>
      <c r="I269" s="83"/>
    </row>
    <row r="270" spans="1:9" ht="12.75">
      <c r="A270" s="83"/>
      <c r="B270" s="83"/>
      <c r="C270" s="83"/>
      <c r="D270" s="83"/>
      <c r="E270" s="83"/>
      <c r="F270" s="83"/>
      <c r="G270" s="83"/>
      <c r="H270" s="83"/>
      <c r="I270" s="83"/>
    </row>
    <row r="271" spans="1:9" ht="12.75">
      <c r="A271" s="83"/>
      <c r="B271" s="83"/>
      <c r="C271" s="83"/>
      <c r="D271" s="83"/>
      <c r="E271" s="83"/>
      <c r="F271" s="83"/>
      <c r="G271" s="83"/>
      <c r="H271" s="83"/>
      <c r="I271" s="83"/>
    </row>
    <row r="272" spans="1:9" ht="12.75">
      <c r="A272" s="83"/>
      <c r="B272" s="83"/>
      <c r="C272" s="83"/>
      <c r="D272" s="83"/>
      <c r="E272" s="83"/>
      <c r="F272" s="83"/>
      <c r="G272" s="83"/>
      <c r="H272" s="83"/>
      <c r="I272" s="83"/>
    </row>
    <row r="273" spans="1:9" ht="12.75">
      <c r="A273" s="83"/>
      <c r="B273" s="83"/>
      <c r="C273" s="83"/>
      <c r="D273" s="83"/>
      <c r="E273" s="83"/>
      <c r="F273" s="83"/>
      <c r="G273" s="83"/>
      <c r="H273" s="83"/>
      <c r="I273" s="83"/>
    </row>
    <row r="274" spans="1:9" ht="12.75">
      <c r="A274" s="83"/>
      <c r="B274" s="83"/>
      <c r="C274" s="83"/>
      <c r="D274" s="83"/>
      <c r="E274" s="83"/>
      <c r="F274" s="83"/>
      <c r="G274" s="83"/>
      <c r="H274" s="83"/>
      <c r="I274" s="83"/>
    </row>
    <row r="275" spans="1:9" ht="12.75">
      <c r="A275" s="83"/>
      <c r="B275" s="83"/>
      <c r="C275" s="83"/>
      <c r="D275" s="83"/>
      <c r="E275" s="83"/>
      <c r="F275" s="83"/>
      <c r="G275" s="83"/>
      <c r="H275" s="83"/>
      <c r="I275" s="83"/>
    </row>
    <row r="276" spans="1:9" ht="12.75">
      <c r="A276" s="83"/>
      <c r="B276" s="83"/>
      <c r="C276" s="83"/>
      <c r="D276" s="83"/>
      <c r="E276" s="83"/>
      <c r="F276" s="83"/>
      <c r="G276" s="83"/>
      <c r="H276" s="83"/>
      <c r="I276" s="83"/>
    </row>
    <row r="277" spans="1:9" ht="12.75">
      <c r="A277" s="83"/>
      <c r="B277" s="83"/>
      <c r="C277" s="83"/>
      <c r="D277" s="83"/>
      <c r="E277" s="83"/>
      <c r="F277" s="83"/>
      <c r="G277" s="83"/>
      <c r="H277" s="83"/>
      <c r="I277" s="83"/>
    </row>
    <row r="278" spans="1:9" ht="12.75">
      <c r="A278" s="83"/>
      <c r="B278" s="83"/>
      <c r="C278" s="83"/>
      <c r="D278" s="83"/>
      <c r="E278" s="83"/>
      <c r="F278" s="83"/>
      <c r="G278" s="83"/>
      <c r="H278" s="83"/>
      <c r="I278" s="83"/>
    </row>
    <row r="279" spans="1:9" ht="12.75">
      <c r="A279" s="83"/>
      <c r="B279" s="83"/>
      <c r="C279" s="83"/>
      <c r="D279" s="83"/>
      <c r="E279" s="83"/>
      <c r="F279" s="83"/>
      <c r="G279" s="83"/>
      <c r="H279" s="83"/>
      <c r="I279" s="83"/>
    </row>
    <row r="280" spans="1:9" ht="12.75">
      <c r="A280" s="83"/>
      <c r="B280" s="83"/>
      <c r="C280" s="83"/>
      <c r="D280" s="83"/>
      <c r="E280" s="83"/>
      <c r="F280" s="83"/>
      <c r="G280" s="83"/>
      <c r="H280" s="83"/>
      <c r="I280" s="83"/>
    </row>
    <row r="281" spans="1:9" ht="12.75">
      <c r="A281" s="83"/>
      <c r="B281" s="83"/>
      <c r="C281" s="83"/>
      <c r="D281" s="83"/>
      <c r="E281" s="83"/>
      <c r="F281" s="83"/>
      <c r="G281" s="83"/>
      <c r="H281" s="83"/>
      <c r="I281" s="83"/>
    </row>
    <row r="282" spans="1:9" ht="12.75">
      <c r="A282" s="83"/>
      <c r="B282" s="83"/>
      <c r="C282" s="83"/>
      <c r="D282" s="83"/>
      <c r="E282" s="83"/>
      <c r="F282" s="83"/>
      <c r="G282" s="83"/>
      <c r="H282" s="83"/>
      <c r="I282" s="83"/>
    </row>
    <row r="283" spans="1:9" ht="12.75">
      <c r="A283" s="83"/>
      <c r="B283" s="83"/>
      <c r="C283" s="83"/>
      <c r="D283" s="83"/>
      <c r="E283" s="83"/>
      <c r="F283" s="83"/>
      <c r="G283" s="83"/>
      <c r="H283" s="83"/>
      <c r="I283" s="83"/>
    </row>
    <row r="284" spans="1:9" ht="12.75">
      <c r="A284" s="83"/>
      <c r="B284" s="83"/>
      <c r="C284" s="83"/>
      <c r="D284" s="83"/>
      <c r="E284" s="83"/>
      <c r="F284" s="83"/>
      <c r="G284" s="83"/>
      <c r="H284" s="83"/>
      <c r="I284" s="83"/>
    </row>
    <row r="285" spans="1:9" ht="12.75">
      <c r="A285" s="83"/>
      <c r="B285" s="83"/>
      <c r="C285" s="83"/>
      <c r="D285" s="83"/>
      <c r="E285" s="83"/>
      <c r="F285" s="83"/>
      <c r="G285" s="83"/>
      <c r="H285" s="83"/>
      <c r="I285" s="83"/>
    </row>
    <row r="286" spans="1:9" ht="12.75">
      <c r="A286" s="83"/>
      <c r="B286" s="83"/>
      <c r="C286" s="83"/>
      <c r="D286" s="83"/>
      <c r="E286" s="83"/>
      <c r="F286" s="83"/>
      <c r="G286" s="83"/>
      <c r="H286" s="83"/>
      <c r="I286" s="83"/>
    </row>
    <row r="287" spans="1:9" ht="12.75">
      <c r="A287" s="83"/>
      <c r="B287" s="83"/>
      <c r="C287" s="83"/>
      <c r="D287" s="83"/>
      <c r="E287" s="83"/>
      <c r="F287" s="83"/>
      <c r="G287" s="83"/>
      <c r="H287" s="83"/>
      <c r="I287" s="83"/>
    </row>
    <row r="288" spans="1:9" ht="12.75">
      <c r="A288" s="83"/>
      <c r="B288" s="83"/>
      <c r="C288" s="83"/>
      <c r="D288" s="83"/>
      <c r="E288" s="83"/>
      <c r="F288" s="83"/>
      <c r="G288" s="83"/>
      <c r="H288" s="83"/>
      <c r="I288" s="83"/>
    </row>
    <row r="289" spans="1:9" ht="12.75">
      <c r="A289" s="83"/>
      <c r="B289" s="83"/>
      <c r="C289" s="83"/>
      <c r="D289" s="83"/>
      <c r="E289" s="83"/>
      <c r="F289" s="83"/>
      <c r="G289" s="83"/>
      <c r="H289" s="83"/>
      <c r="I289" s="83"/>
    </row>
    <row r="290" spans="1:9" ht="12.75">
      <c r="A290" s="83"/>
      <c r="B290" s="83"/>
      <c r="C290" s="83"/>
      <c r="D290" s="83"/>
      <c r="E290" s="83"/>
      <c r="F290" s="83"/>
      <c r="G290" s="83"/>
      <c r="H290" s="83"/>
      <c r="I290" s="83"/>
    </row>
    <row r="291" spans="1:9" ht="12.75">
      <c r="A291" s="83"/>
      <c r="B291" s="83"/>
      <c r="C291" s="83"/>
      <c r="D291" s="83"/>
      <c r="E291" s="83"/>
      <c r="F291" s="83"/>
      <c r="G291" s="83"/>
      <c r="H291" s="83"/>
      <c r="I291" s="83"/>
    </row>
    <row r="292" spans="1:9" ht="12.75">
      <c r="A292" s="83"/>
      <c r="B292" s="83"/>
      <c r="C292" s="83"/>
      <c r="D292" s="83"/>
      <c r="E292" s="83"/>
      <c r="F292" s="83"/>
      <c r="G292" s="83"/>
      <c r="H292" s="83"/>
      <c r="I292" s="83"/>
    </row>
    <row r="293" spans="1:9" ht="12.75">
      <c r="A293" s="83"/>
      <c r="B293" s="83"/>
      <c r="C293" s="83"/>
      <c r="D293" s="83"/>
      <c r="E293" s="83"/>
      <c r="F293" s="83"/>
      <c r="G293" s="83"/>
      <c r="H293" s="83"/>
      <c r="I293" s="83"/>
    </row>
    <row r="294" spans="1:9" ht="12.75">
      <c r="A294" s="83"/>
      <c r="B294" s="83"/>
      <c r="C294" s="83"/>
      <c r="D294" s="83"/>
      <c r="E294" s="83"/>
      <c r="F294" s="83"/>
      <c r="G294" s="83"/>
      <c r="H294" s="83"/>
      <c r="I294" s="83"/>
    </row>
    <row r="295" spans="1:9" ht="12.75">
      <c r="A295" s="83"/>
      <c r="B295" s="83"/>
      <c r="C295" s="83"/>
      <c r="D295" s="83"/>
      <c r="E295" s="83"/>
      <c r="F295" s="83"/>
      <c r="G295" s="83"/>
      <c r="H295" s="83"/>
      <c r="I295" s="83"/>
    </row>
    <row r="296" spans="1:9" ht="12.75">
      <c r="A296" s="83"/>
      <c r="B296" s="83"/>
      <c r="C296" s="83"/>
      <c r="D296" s="83"/>
      <c r="E296" s="83"/>
      <c r="F296" s="83"/>
      <c r="G296" s="83"/>
      <c r="H296" s="83"/>
      <c r="I296" s="83"/>
    </row>
    <row r="297" spans="1:9" ht="12.75">
      <c r="A297" s="83"/>
      <c r="B297" s="83"/>
      <c r="C297" s="83"/>
      <c r="D297" s="83"/>
      <c r="E297" s="83"/>
      <c r="F297" s="83"/>
      <c r="G297" s="83"/>
      <c r="H297" s="83"/>
      <c r="I297" s="83"/>
    </row>
    <row r="298" spans="1:9" ht="12.75">
      <c r="A298" s="83"/>
      <c r="B298" s="83"/>
      <c r="C298" s="83"/>
      <c r="D298" s="83"/>
      <c r="E298" s="83"/>
      <c r="F298" s="83"/>
      <c r="G298" s="83"/>
      <c r="H298" s="83"/>
      <c r="I298" s="83"/>
    </row>
    <row r="299" spans="1:9" ht="12.75">
      <c r="A299" s="83"/>
      <c r="B299" s="83"/>
      <c r="C299" s="83"/>
      <c r="D299" s="83"/>
      <c r="E299" s="83"/>
      <c r="F299" s="83"/>
      <c r="G299" s="83"/>
      <c r="H299" s="83"/>
      <c r="I299" s="83"/>
    </row>
    <row r="300" spans="1:9" ht="12.75">
      <c r="A300" s="83"/>
      <c r="B300" s="83"/>
      <c r="C300" s="83"/>
      <c r="D300" s="83"/>
      <c r="E300" s="83"/>
      <c r="F300" s="83"/>
      <c r="G300" s="83"/>
      <c r="H300" s="83"/>
      <c r="I300" s="83"/>
    </row>
    <row r="301" spans="1:9" ht="12.75">
      <c r="A301" s="83"/>
      <c r="B301" s="83"/>
      <c r="C301" s="83"/>
      <c r="D301" s="83"/>
      <c r="E301" s="83"/>
      <c r="F301" s="83"/>
      <c r="G301" s="83"/>
      <c r="H301" s="83"/>
      <c r="I301" s="83"/>
    </row>
    <row r="302" spans="1:9" ht="12.75">
      <c r="A302" s="83"/>
      <c r="B302" s="83"/>
      <c r="C302" s="83"/>
      <c r="D302" s="83"/>
      <c r="E302" s="83"/>
      <c r="F302" s="83"/>
      <c r="G302" s="83"/>
      <c r="H302" s="83"/>
      <c r="I302" s="83"/>
    </row>
    <row r="303" spans="1:9" ht="12.75">
      <c r="A303" s="83"/>
      <c r="B303" s="83"/>
      <c r="C303" s="83"/>
      <c r="D303" s="83"/>
      <c r="E303" s="83"/>
      <c r="F303" s="83"/>
      <c r="G303" s="83"/>
      <c r="H303" s="83"/>
      <c r="I303" s="83"/>
    </row>
    <row r="304" spans="1:9" ht="12.75">
      <c r="A304" s="83"/>
      <c r="B304" s="83"/>
      <c r="C304" s="83"/>
      <c r="D304" s="83"/>
      <c r="E304" s="83"/>
      <c r="F304" s="83"/>
      <c r="G304" s="83"/>
      <c r="H304" s="83"/>
      <c r="I304" s="83"/>
    </row>
    <row r="305" spans="1:9" ht="12.75">
      <c r="A305" s="83"/>
      <c r="B305" s="83"/>
      <c r="C305" s="83"/>
      <c r="D305" s="83"/>
      <c r="E305" s="83"/>
      <c r="F305" s="83"/>
      <c r="G305" s="83"/>
      <c r="H305" s="83"/>
      <c r="I305" s="83"/>
    </row>
    <row r="306" spans="1:9" ht="12.75">
      <c r="A306" s="83"/>
      <c r="B306" s="83"/>
      <c r="C306" s="83"/>
      <c r="D306" s="83"/>
      <c r="E306" s="83"/>
      <c r="F306" s="83"/>
      <c r="G306" s="83"/>
      <c r="H306" s="83"/>
      <c r="I306" s="83"/>
    </row>
    <row r="307" spans="1:9" ht="12.75">
      <c r="A307" s="83"/>
      <c r="B307" s="83"/>
      <c r="C307" s="83"/>
      <c r="D307" s="83"/>
      <c r="E307" s="83"/>
      <c r="F307" s="83"/>
      <c r="G307" s="83"/>
      <c r="H307" s="83"/>
      <c r="I307" s="83"/>
    </row>
    <row r="308" spans="1:9" ht="12.75">
      <c r="A308" s="83"/>
      <c r="B308" s="83"/>
      <c r="C308" s="83"/>
      <c r="D308" s="83"/>
      <c r="E308" s="83"/>
      <c r="F308" s="83"/>
      <c r="G308" s="83"/>
      <c r="H308" s="83"/>
      <c r="I308" s="83"/>
    </row>
    <row r="309" spans="1:9" ht="12.75">
      <c r="A309" s="83"/>
      <c r="B309" s="83"/>
      <c r="C309" s="83"/>
      <c r="D309" s="83"/>
      <c r="E309" s="83"/>
      <c r="F309" s="83"/>
      <c r="G309" s="83"/>
      <c r="H309" s="83"/>
      <c r="I309" s="83"/>
    </row>
    <row r="310" spans="1:9" ht="12.75">
      <c r="A310" s="83"/>
      <c r="B310" s="83"/>
      <c r="C310" s="83"/>
      <c r="D310" s="83"/>
      <c r="E310" s="83"/>
      <c r="F310" s="83"/>
      <c r="G310" s="83"/>
      <c r="H310" s="83"/>
      <c r="I310" s="83"/>
    </row>
    <row r="311" spans="1:9" ht="12.75">
      <c r="A311" s="83"/>
      <c r="B311" s="83"/>
      <c r="C311" s="83"/>
      <c r="D311" s="83"/>
      <c r="E311" s="83"/>
      <c r="F311" s="83"/>
      <c r="G311" s="83"/>
      <c r="H311" s="83"/>
      <c r="I311" s="83"/>
    </row>
    <row r="312" spans="1:9" ht="12.75">
      <c r="A312" s="83"/>
      <c r="B312" s="83"/>
      <c r="C312" s="83"/>
      <c r="D312" s="83"/>
      <c r="E312" s="83"/>
      <c r="F312" s="83"/>
      <c r="G312" s="83"/>
      <c r="H312" s="83"/>
      <c r="I312" s="83"/>
    </row>
    <row r="313" spans="1:9" ht="12.75">
      <c r="A313" s="83"/>
      <c r="B313" s="83"/>
      <c r="C313" s="83"/>
      <c r="D313" s="83"/>
      <c r="E313" s="83"/>
      <c r="F313" s="83"/>
      <c r="G313" s="83"/>
      <c r="H313" s="83"/>
      <c r="I313" s="83"/>
    </row>
    <row r="314" spans="1:9" ht="12.75">
      <c r="A314" s="83"/>
      <c r="B314" s="83"/>
      <c r="C314" s="83"/>
      <c r="D314" s="83"/>
      <c r="E314" s="83"/>
      <c r="F314" s="83"/>
      <c r="G314" s="83"/>
      <c r="H314" s="83"/>
      <c r="I314" s="83"/>
    </row>
    <row r="315" spans="1:9" ht="12.75">
      <c r="A315" s="83"/>
      <c r="B315" s="83"/>
      <c r="C315" s="83"/>
      <c r="D315" s="83"/>
      <c r="E315" s="83"/>
      <c r="F315" s="83"/>
      <c r="G315" s="83"/>
      <c r="H315" s="83"/>
      <c r="I315" s="83"/>
    </row>
    <row r="316" spans="1:9" ht="12.75">
      <c r="A316" s="83"/>
      <c r="B316" s="83"/>
      <c r="C316" s="83"/>
      <c r="D316" s="83"/>
      <c r="E316" s="83"/>
      <c r="F316" s="83"/>
      <c r="G316" s="83"/>
      <c r="H316" s="83"/>
      <c r="I316" s="83"/>
    </row>
    <row r="317" spans="1:9" ht="12.75">
      <c r="A317" s="83"/>
      <c r="B317" s="83"/>
      <c r="C317" s="83"/>
      <c r="D317" s="83"/>
      <c r="E317" s="83"/>
      <c r="F317" s="83"/>
      <c r="G317" s="83"/>
      <c r="H317" s="83"/>
      <c r="I317" s="83"/>
    </row>
    <row r="318" spans="1:9" ht="12.75">
      <c r="A318" s="83"/>
      <c r="B318" s="83"/>
      <c r="C318" s="83"/>
      <c r="D318" s="83"/>
      <c r="E318" s="83"/>
      <c r="F318" s="83"/>
      <c r="G318" s="83"/>
      <c r="H318" s="83"/>
      <c r="I318" s="83"/>
    </row>
    <row r="319" spans="1:9" ht="12.75">
      <c r="A319" s="83"/>
      <c r="B319" s="83"/>
      <c r="C319" s="83"/>
      <c r="D319" s="83"/>
      <c r="E319" s="83"/>
      <c r="F319" s="83"/>
      <c r="G319" s="83"/>
      <c r="H319" s="83"/>
      <c r="I319" s="83"/>
    </row>
    <row r="320" spans="1:9" ht="12.75">
      <c r="A320" s="83"/>
      <c r="B320" s="83"/>
      <c r="C320" s="83"/>
      <c r="D320" s="83"/>
      <c r="E320" s="83"/>
      <c r="F320" s="83"/>
      <c r="G320" s="83"/>
      <c r="H320" s="83"/>
      <c r="I320" s="83"/>
    </row>
    <row r="321" spans="1:9" ht="12.75">
      <c r="A321" s="83"/>
      <c r="B321" s="83"/>
      <c r="C321" s="83"/>
      <c r="D321" s="83"/>
      <c r="E321" s="83"/>
      <c r="F321" s="83"/>
      <c r="G321" s="83"/>
      <c r="H321" s="83"/>
      <c r="I321" s="83"/>
    </row>
    <row r="322" spans="1:9" ht="12.75">
      <c r="A322" s="83"/>
      <c r="B322" s="83"/>
      <c r="C322" s="83"/>
      <c r="D322" s="83"/>
      <c r="E322" s="83"/>
      <c r="F322" s="83"/>
      <c r="G322" s="83"/>
      <c r="H322" s="83"/>
      <c r="I322" s="83"/>
    </row>
    <row r="323" spans="1:9" ht="12.75">
      <c r="A323" s="83"/>
      <c r="B323" s="83"/>
      <c r="C323" s="83"/>
      <c r="D323" s="83"/>
      <c r="E323" s="83"/>
      <c r="F323" s="83"/>
      <c r="G323" s="83"/>
      <c r="H323" s="83"/>
      <c r="I323" s="83"/>
    </row>
    <row r="324" spans="1:9" ht="12.75">
      <c r="A324" s="83"/>
      <c r="B324" s="83"/>
      <c r="C324" s="83"/>
      <c r="D324" s="83"/>
      <c r="E324" s="83"/>
      <c r="F324" s="83"/>
      <c r="G324" s="83"/>
      <c r="H324" s="83"/>
      <c r="I324" s="83"/>
    </row>
    <row r="325" spans="1:9" ht="12.75">
      <c r="A325" s="83"/>
      <c r="B325" s="83"/>
      <c r="C325" s="83"/>
      <c r="D325" s="83"/>
      <c r="E325" s="83"/>
      <c r="F325" s="83"/>
      <c r="G325" s="83"/>
      <c r="H325" s="83"/>
      <c r="I325" s="83"/>
    </row>
    <row r="326" spans="1:9" ht="12.75">
      <c r="A326" s="83"/>
      <c r="B326" s="83"/>
      <c r="C326" s="83"/>
      <c r="D326" s="83"/>
      <c r="E326" s="83"/>
      <c r="F326" s="83"/>
      <c r="G326" s="83"/>
      <c r="H326" s="83"/>
      <c r="I326" s="83"/>
    </row>
    <row r="327" spans="1:9" ht="12.75">
      <c r="A327" s="83"/>
      <c r="B327" s="83"/>
      <c r="C327" s="83"/>
      <c r="D327" s="83"/>
      <c r="E327" s="83"/>
      <c r="F327" s="83"/>
      <c r="G327" s="83"/>
      <c r="H327" s="83"/>
      <c r="I327" s="83"/>
    </row>
    <row r="328" spans="1:9" ht="12.75">
      <c r="A328" s="83"/>
      <c r="B328" s="83"/>
      <c r="C328" s="83"/>
      <c r="D328" s="83"/>
      <c r="E328" s="83"/>
      <c r="F328" s="83"/>
      <c r="G328" s="83"/>
      <c r="H328" s="83"/>
      <c r="I328" s="83"/>
    </row>
    <row r="329" spans="1:9" ht="12.75">
      <c r="A329" s="83"/>
      <c r="B329" s="83"/>
      <c r="C329" s="83"/>
      <c r="D329" s="83"/>
      <c r="E329" s="83"/>
      <c r="F329" s="83"/>
      <c r="G329" s="83"/>
      <c r="H329" s="83"/>
      <c r="I329" s="83"/>
    </row>
    <row r="330" spans="1:9" ht="12.75">
      <c r="A330" s="83"/>
      <c r="B330" s="83"/>
      <c r="C330" s="83"/>
      <c r="D330" s="83"/>
      <c r="E330" s="83"/>
      <c r="F330" s="83"/>
      <c r="G330" s="83"/>
      <c r="H330" s="83"/>
      <c r="I330" s="83"/>
    </row>
    <row r="331" spans="1:9" ht="12.75">
      <c r="A331" s="83"/>
      <c r="B331" s="83"/>
      <c r="C331" s="83"/>
      <c r="D331" s="83"/>
      <c r="E331" s="83"/>
      <c r="F331" s="83"/>
      <c r="G331" s="83"/>
      <c r="H331" s="83"/>
      <c r="I331" s="83"/>
    </row>
    <row r="332" spans="1:9" ht="12.75">
      <c r="A332" s="83"/>
      <c r="B332" s="83"/>
      <c r="C332" s="83"/>
      <c r="D332" s="83"/>
      <c r="E332" s="83"/>
      <c r="F332" s="83"/>
      <c r="G332" s="83"/>
      <c r="H332" s="83"/>
      <c r="I332" s="83"/>
    </row>
    <row r="333" spans="1:9" ht="12.75">
      <c r="A333" s="83"/>
      <c r="B333" s="83"/>
      <c r="C333" s="83"/>
      <c r="D333" s="83"/>
      <c r="E333" s="83"/>
      <c r="F333" s="83"/>
      <c r="G333" s="83"/>
      <c r="H333" s="83"/>
      <c r="I333" s="83"/>
    </row>
    <row r="334" spans="1:9" ht="12.75">
      <c r="A334" s="83"/>
      <c r="B334" s="83"/>
      <c r="C334" s="83"/>
      <c r="D334" s="83"/>
      <c r="E334" s="83"/>
      <c r="F334" s="83"/>
      <c r="G334" s="83"/>
      <c r="H334" s="83"/>
      <c r="I334" s="83"/>
    </row>
    <row r="335" spans="1:9" ht="12.75">
      <c r="A335" s="83"/>
      <c r="B335" s="83"/>
      <c r="C335" s="83"/>
      <c r="D335" s="83"/>
      <c r="E335" s="83"/>
      <c r="F335" s="83"/>
      <c r="G335" s="83"/>
      <c r="H335" s="83"/>
      <c r="I335" s="83"/>
    </row>
    <row r="336" spans="1:9" ht="12.75">
      <c r="A336" s="83"/>
      <c r="B336" s="83"/>
      <c r="C336" s="83"/>
      <c r="D336" s="83"/>
      <c r="E336" s="83"/>
      <c r="F336" s="83"/>
      <c r="G336" s="83"/>
      <c r="H336" s="83"/>
      <c r="I336" s="83"/>
    </row>
    <row r="337" spans="1:9" ht="12.75">
      <c r="A337" s="83"/>
      <c r="B337" s="83"/>
      <c r="C337" s="83"/>
      <c r="D337" s="83"/>
      <c r="E337" s="83"/>
      <c r="F337" s="83"/>
      <c r="G337" s="83"/>
      <c r="H337" s="83"/>
      <c r="I337" s="83"/>
    </row>
    <row r="338" spans="1:9" ht="12.75">
      <c r="A338" s="83"/>
      <c r="B338" s="83"/>
      <c r="C338" s="83"/>
      <c r="D338" s="83"/>
      <c r="E338" s="83"/>
      <c r="F338" s="83"/>
      <c r="G338" s="83"/>
      <c r="H338" s="83"/>
      <c r="I338" s="83"/>
    </row>
    <row r="339" spans="1:9" ht="12.75">
      <c r="A339" s="83"/>
      <c r="B339" s="83"/>
      <c r="C339" s="83"/>
      <c r="D339" s="83"/>
      <c r="E339" s="83"/>
      <c r="F339" s="83"/>
      <c r="G339" s="83"/>
      <c r="H339" s="83"/>
      <c r="I339" s="83"/>
    </row>
    <row r="340" spans="1:9" ht="12.75">
      <c r="A340" s="83"/>
      <c r="B340" s="83"/>
      <c r="C340" s="83"/>
      <c r="D340" s="83"/>
      <c r="E340" s="83"/>
      <c r="F340" s="83"/>
      <c r="G340" s="83"/>
      <c r="H340" s="83"/>
      <c r="I340" s="83"/>
    </row>
    <row r="341" spans="1:9" ht="12.75">
      <c r="A341" s="83"/>
      <c r="B341" s="83"/>
      <c r="C341" s="83"/>
      <c r="D341" s="83"/>
      <c r="E341" s="83"/>
      <c r="F341" s="83"/>
      <c r="G341" s="83"/>
      <c r="H341" s="83"/>
      <c r="I341" s="83"/>
    </row>
    <row r="342" spans="1:9" ht="12.75">
      <c r="A342" s="83"/>
      <c r="B342" s="83"/>
      <c r="C342" s="83"/>
      <c r="D342" s="83"/>
      <c r="E342" s="83"/>
      <c r="F342" s="83"/>
      <c r="G342" s="83"/>
      <c r="H342" s="83"/>
      <c r="I342" s="83"/>
    </row>
    <row r="343" spans="1:9" ht="12.75">
      <c r="A343" s="83"/>
      <c r="B343" s="83"/>
      <c r="C343" s="83"/>
      <c r="D343" s="83"/>
      <c r="E343" s="83"/>
      <c r="F343" s="83"/>
      <c r="G343" s="83"/>
      <c r="H343" s="83"/>
      <c r="I343" s="83"/>
    </row>
    <row r="344" spans="1:9" ht="12.75">
      <c r="A344" s="83"/>
      <c r="B344" s="83"/>
      <c r="C344" s="83"/>
      <c r="D344" s="83"/>
      <c r="E344" s="83"/>
      <c r="F344" s="83"/>
      <c r="G344" s="83"/>
      <c r="H344" s="83"/>
      <c r="I344" s="83"/>
    </row>
    <row r="345" spans="1:9" ht="12.75">
      <c r="A345" s="83"/>
      <c r="B345" s="83"/>
      <c r="C345" s="83"/>
      <c r="D345" s="83"/>
      <c r="E345" s="83"/>
      <c r="F345" s="83"/>
      <c r="G345" s="83"/>
      <c r="H345" s="83"/>
      <c r="I345" s="83"/>
    </row>
    <row r="346" spans="1:9" ht="12.75">
      <c r="A346" s="83"/>
      <c r="B346" s="83"/>
      <c r="C346" s="83"/>
      <c r="D346" s="83"/>
      <c r="E346" s="83"/>
      <c r="F346" s="83"/>
      <c r="G346" s="83"/>
      <c r="H346" s="83"/>
      <c r="I346" s="83"/>
    </row>
    <row r="347" spans="1:9" ht="12.75">
      <c r="A347" s="83"/>
      <c r="B347" s="83"/>
      <c r="C347" s="83"/>
      <c r="D347" s="83"/>
      <c r="E347" s="83"/>
      <c r="F347" s="83"/>
      <c r="G347" s="83"/>
      <c r="H347" s="83"/>
      <c r="I347" s="83"/>
    </row>
    <row r="348" spans="1:9" ht="12.75">
      <c r="A348" s="83"/>
      <c r="B348" s="83"/>
      <c r="C348" s="83"/>
      <c r="D348" s="83"/>
      <c r="E348" s="83"/>
      <c r="F348" s="83"/>
      <c r="G348" s="83"/>
      <c r="H348" s="83"/>
      <c r="I348" s="83"/>
    </row>
    <row r="349" spans="1:9" ht="12.75">
      <c r="A349" s="83"/>
      <c r="B349" s="83"/>
      <c r="C349" s="83"/>
      <c r="D349" s="83"/>
      <c r="E349" s="83"/>
      <c r="F349" s="83"/>
      <c r="G349" s="83"/>
      <c r="H349" s="83"/>
      <c r="I349" s="83"/>
    </row>
    <row r="350" spans="1:9" ht="12.75">
      <c r="A350" s="83"/>
      <c r="B350" s="83"/>
      <c r="C350" s="83"/>
      <c r="D350" s="83"/>
      <c r="E350" s="83"/>
      <c r="F350" s="83"/>
      <c r="G350" s="83"/>
      <c r="H350" s="83"/>
      <c r="I350" s="83"/>
    </row>
    <row r="351" spans="1:9" ht="12.75">
      <c r="A351" s="83"/>
      <c r="B351" s="83"/>
      <c r="C351" s="83"/>
      <c r="D351" s="83"/>
      <c r="E351" s="83"/>
      <c r="F351" s="83"/>
      <c r="G351" s="83"/>
      <c r="H351" s="83"/>
      <c r="I351" s="83"/>
    </row>
    <row r="352" spans="1:9" ht="12.75">
      <c r="A352" s="83"/>
      <c r="B352" s="83"/>
      <c r="C352" s="83"/>
      <c r="D352" s="83"/>
      <c r="E352" s="83"/>
      <c r="F352" s="83"/>
      <c r="G352" s="83"/>
      <c r="H352" s="83"/>
      <c r="I352" s="83"/>
    </row>
    <row r="353" spans="1:9" ht="12.75">
      <c r="A353" s="83"/>
      <c r="B353" s="83"/>
      <c r="C353" s="83"/>
      <c r="D353" s="83"/>
      <c r="E353" s="83"/>
      <c r="F353" s="83"/>
      <c r="G353" s="83"/>
      <c r="H353" s="83"/>
      <c r="I353" s="83"/>
    </row>
    <row r="354" spans="1:9" ht="12.75">
      <c r="A354" s="83"/>
      <c r="B354" s="83"/>
      <c r="C354" s="83"/>
      <c r="D354" s="83"/>
      <c r="E354" s="83"/>
      <c r="F354" s="83"/>
      <c r="G354" s="83"/>
      <c r="H354" s="83"/>
      <c r="I354" s="83"/>
    </row>
    <row r="355" spans="1:9" ht="12.75">
      <c r="A355" s="83"/>
      <c r="B355" s="83"/>
      <c r="C355" s="83"/>
      <c r="D355" s="83"/>
      <c r="E355" s="83"/>
      <c r="F355" s="83"/>
      <c r="G355" s="83"/>
      <c r="H355" s="83"/>
      <c r="I355" s="83"/>
    </row>
    <row r="356" spans="1:9" ht="12.75">
      <c r="A356" s="83"/>
      <c r="B356" s="83"/>
      <c r="C356" s="83"/>
      <c r="D356" s="83"/>
      <c r="E356" s="83"/>
      <c r="F356" s="83"/>
      <c r="G356" s="83"/>
      <c r="H356" s="83"/>
      <c r="I356" s="83"/>
    </row>
    <row r="357" spans="1:9" ht="12.75">
      <c r="A357" s="83"/>
      <c r="B357" s="83"/>
      <c r="C357" s="83"/>
      <c r="D357" s="83"/>
      <c r="E357" s="83"/>
      <c r="F357" s="83"/>
      <c r="G357" s="83"/>
      <c r="H357" s="83"/>
      <c r="I357" s="83"/>
    </row>
    <row r="358" spans="1:9" ht="12.75">
      <c r="A358" s="83"/>
      <c r="B358" s="83"/>
      <c r="C358" s="83"/>
      <c r="D358" s="83"/>
      <c r="E358" s="83"/>
      <c r="F358" s="83"/>
      <c r="G358" s="83"/>
      <c r="H358" s="83"/>
      <c r="I358" s="83"/>
    </row>
    <row r="359" spans="1:9" ht="12.75">
      <c r="A359" s="83"/>
      <c r="B359" s="83"/>
      <c r="C359" s="83"/>
      <c r="D359" s="83"/>
      <c r="E359" s="83"/>
      <c r="F359" s="83"/>
      <c r="G359" s="83"/>
      <c r="H359" s="83"/>
      <c r="I359" s="83"/>
    </row>
    <row r="360" spans="1:9" ht="12.75">
      <c r="A360" s="83"/>
      <c r="B360" s="83"/>
      <c r="C360" s="83"/>
      <c r="D360" s="83"/>
      <c r="E360" s="83"/>
      <c r="F360" s="83"/>
      <c r="G360" s="83"/>
      <c r="H360" s="83"/>
      <c r="I360" s="83"/>
    </row>
    <row r="361" spans="1:9" ht="12.75">
      <c r="A361" s="83"/>
      <c r="B361" s="83"/>
      <c r="C361" s="83"/>
      <c r="D361" s="83"/>
      <c r="E361" s="83"/>
      <c r="F361" s="83"/>
      <c r="G361" s="83"/>
      <c r="H361" s="83"/>
      <c r="I361" s="83"/>
    </row>
    <row r="362" spans="1:9" ht="12.75">
      <c r="A362" s="83"/>
      <c r="B362" s="83"/>
      <c r="C362" s="83"/>
      <c r="D362" s="83"/>
      <c r="E362" s="83"/>
      <c r="F362" s="83"/>
      <c r="G362" s="83"/>
      <c r="H362" s="83"/>
      <c r="I362" s="83"/>
    </row>
    <row r="363" spans="1:9" ht="12.75">
      <c r="A363" s="83"/>
      <c r="B363" s="83"/>
      <c r="C363" s="83"/>
      <c r="D363" s="83"/>
      <c r="E363" s="83"/>
      <c r="F363" s="83"/>
      <c r="G363" s="83"/>
      <c r="H363" s="83"/>
      <c r="I363" s="83"/>
    </row>
    <row r="364" spans="1:9" ht="12.75">
      <c r="A364" s="83"/>
      <c r="B364" s="83"/>
      <c r="C364" s="83"/>
      <c r="D364" s="83"/>
      <c r="E364" s="83"/>
      <c r="F364" s="83"/>
      <c r="G364" s="83"/>
      <c r="H364" s="83"/>
      <c r="I364" s="83"/>
    </row>
    <row r="365" spans="1:9" ht="12.75">
      <c r="A365" s="83"/>
      <c r="B365" s="83"/>
      <c r="C365" s="83"/>
      <c r="D365" s="83"/>
      <c r="E365" s="83"/>
      <c r="F365" s="83"/>
      <c r="G365" s="83"/>
      <c r="H365" s="83"/>
      <c r="I365" s="83"/>
    </row>
    <row r="366" spans="1:9" ht="12.75">
      <c r="A366" s="83"/>
      <c r="B366" s="83"/>
      <c r="C366" s="83"/>
      <c r="D366" s="83"/>
      <c r="E366" s="83"/>
      <c r="F366" s="83"/>
      <c r="G366" s="83"/>
      <c r="H366" s="83"/>
      <c r="I366" s="83"/>
    </row>
    <row r="367" spans="1:9" ht="12.75">
      <c r="A367" s="83"/>
      <c r="B367" s="83"/>
      <c r="C367" s="83"/>
      <c r="D367" s="83"/>
      <c r="E367" s="83"/>
      <c r="F367" s="83"/>
      <c r="G367" s="83"/>
      <c r="H367" s="83"/>
      <c r="I367" s="83"/>
    </row>
    <row r="368" spans="1:9" ht="12.75">
      <c r="A368" s="83"/>
      <c r="B368" s="83"/>
      <c r="C368" s="83"/>
      <c r="D368" s="83"/>
      <c r="E368" s="83"/>
      <c r="F368" s="83"/>
      <c r="G368" s="83"/>
      <c r="H368" s="83"/>
      <c r="I368" s="83"/>
    </row>
    <row r="369" spans="1:9" ht="12.75">
      <c r="A369" s="83"/>
      <c r="B369" s="83"/>
      <c r="C369" s="83"/>
      <c r="D369" s="83"/>
      <c r="E369" s="83"/>
      <c r="F369" s="83"/>
      <c r="G369" s="83"/>
      <c r="H369" s="83"/>
      <c r="I369" s="83"/>
    </row>
    <row r="370" spans="1:9" ht="12.75">
      <c r="A370" s="83"/>
      <c r="B370" s="83"/>
      <c r="C370" s="83"/>
      <c r="D370" s="83"/>
      <c r="E370" s="83"/>
      <c r="F370" s="83"/>
      <c r="G370" s="83"/>
      <c r="H370" s="83"/>
      <c r="I370" s="83"/>
    </row>
    <row r="371" spans="1:9" ht="12.75">
      <c r="A371" s="83"/>
      <c r="B371" s="83"/>
      <c r="C371" s="83"/>
      <c r="D371" s="83"/>
      <c r="E371" s="83"/>
      <c r="F371" s="83"/>
      <c r="G371" s="83"/>
      <c r="H371" s="83"/>
      <c r="I371" s="83"/>
    </row>
    <row r="372" spans="1:9" ht="12.75">
      <c r="A372" s="83"/>
      <c r="B372" s="83"/>
      <c r="C372" s="83"/>
      <c r="D372" s="83"/>
      <c r="E372" s="83"/>
      <c r="F372" s="83"/>
      <c r="G372" s="83"/>
      <c r="H372" s="83"/>
      <c r="I372" s="83"/>
    </row>
    <row r="373" spans="1:9" ht="12.75">
      <c r="A373" s="83"/>
      <c r="B373" s="83"/>
      <c r="C373" s="83"/>
      <c r="D373" s="83"/>
      <c r="E373" s="83"/>
      <c r="F373" s="83"/>
      <c r="G373" s="83"/>
      <c r="H373" s="83"/>
      <c r="I373" s="83"/>
    </row>
    <row r="374" spans="1:9" ht="12.75">
      <c r="A374" s="83"/>
      <c r="B374" s="83"/>
      <c r="C374" s="83"/>
      <c r="D374" s="83"/>
      <c r="E374" s="83"/>
      <c r="F374" s="83"/>
      <c r="G374" s="83"/>
      <c r="H374" s="83"/>
      <c r="I374" s="83"/>
    </row>
    <row r="375" spans="1:9" ht="12.75">
      <c r="A375" s="83"/>
      <c r="B375" s="83"/>
      <c r="C375" s="83"/>
      <c r="D375" s="83"/>
      <c r="E375" s="83"/>
      <c r="F375" s="83"/>
      <c r="G375" s="83"/>
      <c r="H375" s="83"/>
      <c r="I375" s="83"/>
    </row>
    <row r="376" spans="1:9" ht="12.75">
      <c r="A376" s="83"/>
      <c r="B376" s="83"/>
      <c r="C376" s="83"/>
      <c r="D376" s="83"/>
      <c r="E376" s="83"/>
      <c r="F376" s="83"/>
      <c r="G376" s="83"/>
      <c r="H376" s="83"/>
      <c r="I376" s="83"/>
    </row>
    <row r="377" spans="1:9" ht="12.75">
      <c r="A377" s="83"/>
      <c r="B377" s="83"/>
      <c r="C377" s="83"/>
      <c r="D377" s="83"/>
      <c r="E377" s="83"/>
      <c r="F377" s="83"/>
      <c r="G377" s="83"/>
      <c r="H377" s="83"/>
      <c r="I377" s="83"/>
    </row>
    <row r="378" spans="1:9" ht="12.75">
      <c r="A378" s="83"/>
      <c r="B378" s="83"/>
      <c r="C378" s="83"/>
      <c r="D378" s="83"/>
      <c r="E378" s="83"/>
      <c r="F378" s="83"/>
      <c r="G378" s="83"/>
      <c r="H378" s="83"/>
      <c r="I378" s="83"/>
    </row>
    <row r="379" spans="1:9" ht="12.75">
      <c r="A379" s="83"/>
      <c r="B379" s="83"/>
      <c r="C379" s="83"/>
      <c r="D379" s="83"/>
      <c r="E379" s="83"/>
      <c r="F379" s="83"/>
      <c r="G379" s="83"/>
      <c r="H379" s="83"/>
      <c r="I379" s="83"/>
    </row>
    <row r="380" spans="1:9" ht="12.75">
      <c r="A380" s="83"/>
      <c r="B380" s="83"/>
      <c r="C380" s="83"/>
      <c r="D380" s="83"/>
      <c r="E380" s="83"/>
      <c r="F380" s="83"/>
      <c r="G380" s="83"/>
      <c r="H380" s="83"/>
      <c r="I380" s="83"/>
    </row>
    <row r="381" spans="1:9" ht="12.75">
      <c r="A381" s="83"/>
      <c r="B381" s="83"/>
      <c r="C381" s="83"/>
      <c r="D381" s="83"/>
      <c r="E381" s="83"/>
      <c r="F381" s="83"/>
      <c r="G381" s="83"/>
      <c r="H381" s="83"/>
      <c r="I381" s="83"/>
    </row>
    <row r="382" spans="1:9" ht="12.75">
      <c r="A382" s="83"/>
      <c r="B382" s="83"/>
      <c r="C382" s="83"/>
      <c r="D382" s="83"/>
      <c r="E382" s="83"/>
      <c r="F382" s="83"/>
      <c r="G382" s="83"/>
      <c r="H382" s="83"/>
      <c r="I382" s="83"/>
    </row>
    <row r="383" spans="1:9" ht="12.75">
      <c r="A383" s="83"/>
      <c r="B383" s="83"/>
      <c r="C383" s="83"/>
      <c r="D383" s="83"/>
      <c r="E383" s="83"/>
      <c r="F383" s="83"/>
      <c r="G383" s="83"/>
      <c r="H383" s="83"/>
      <c r="I383" s="83"/>
    </row>
    <row r="384" spans="1:9" ht="12.75">
      <c r="A384" s="83"/>
      <c r="B384" s="83"/>
      <c r="C384" s="83"/>
      <c r="D384" s="83"/>
      <c r="E384" s="83"/>
      <c r="F384" s="83"/>
      <c r="G384" s="83"/>
      <c r="H384" s="83"/>
      <c r="I384" s="83"/>
    </row>
    <row r="385" spans="1:9" ht="12.75">
      <c r="A385" s="83"/>
      <c r="B385" s="83"/>
      <c r="C385" s="83"/>
      <c r="D385" s="83"/>
      <c r="E385" s="83"/>
      <c r="F385" s="83"/>
      <c r="G385" s="83"/>
      <c r="H385" s="83"/>
      <c r="I385" s="83"/>
    </row>
    <row r="386" spans="1:9" ht="12.75">
      <c r="A386" s="83"/>
      <c r="B386" s="83"/>
      <c r="C386" s="83"/>
      <c r="D386" s="83"/>
      <c r="E386" s="83"/>
      <c r="F386" s="83"/>
      <c r="G386" s="83"/>
      <c r="H386" s="83"/>
      <c r="I386" s="83"/>
    </row>
    <row r="387" spans="1:9" ht="12.75">
      <c r="A387" s="83"/>
      <c r="B387" s="83"/>
      <c r="C387" s="83"/>
      <c r="D387" s="83"/>
      <c r="E387" s="83"/>
      <c r="F387" s="83"/>
      <c r="G387" s="83"/>
      <c r="H387" s="83"/>
      <c r="I387" s="83"/>
    </row>
    <row r="388" spans="1:9" ht="12.75">
      <c r="A388" s="83"/>
      <c r="B388" s="83"/>
      <c r="C388" s="83"/>
      <c r="D388" s="83"/>
      <c r="E388" s="83"/>
      <c r="F388" s="83"/>
      <c r="G388" s="83"/>
      <c r="H388" s="83"/>
      <c r="I388" s="83"/>
    </row>
    <row r="389" spans="1:9" ht="12.75">
      <c r="A389" s="83"/>
      <c r="B389" s="83"/>
      <c r="C389" s="83"/>
      <c r="D389" s="83"/>
      <c r="E389" s="83"/>
      <c r="F389" s="83"/>
      <c r="G389" s="83"/>
      <c r="H389" s="83"/>
      <c r="I389" s="83"/>
    </row>
    <row r="390" spans="1:9" ht="12.75">
      <c r="A390" s="83"/>
      <c r="B390" s="83"/>
      <c r="C390" s="83"/>
      <c r="D390" s="83"/>
      <c r="E390" s="83"/>
      <c r="F390" s="83"/>
      <c r="G390" s="83"/>
      <c r="H390" s="83"/>
      <c r="I390" s="83"/>
    </row>
    <row r="391" spans="1:9" ht="12.75">
      <c r="A391" s="83"/>
      <c r="B391" s="83"/>
      <c r="C391" s="83"/>
      <c r="D391" s="83"/>
      <c r="E391" s="83"/>
      <c r="F391" s="83"/>
      <c r="G391" s="83"/>
      <c r="H391" s="83"/>
      <c r="I391" s="83"/>
    </row>
    <row r="392" spans="1:9" ht="12.75">
      <c r="A392" s="83"/>
      <c r="B392" s="83"/>
      <c r="C392" s="83"/>
      <c r="D392" s="83"/>
      <c r="E392" s="83"/>
      <c r="F392" s="83"/>
      <c r="G392" s="83"/>
      <c r="H392" s="83"/>
      <c r="I392" s="83"/>
    </row>
    <row r="393" spans="1:9" ht="12.75">
      <c r="A393" s="83"/>
      <c r="B393" s="83"/>
      <c r="C393" s="83"/>
      <c r="D393" s="83"/>
      <c r="E393" s="83"/>
      <c r="F393" s="83"/>
      <c r="G393" s="83"/>
      <c r="H393" s="83"/>
      <c r="I393" s="83"/>
    </row>
    <row r="394" spans="1:9" ht="12.75">
      <c r="A394" s="83"/>
      <c r="B394" s="83"/>
      <c r="C394" s="83"/>
      <c r="D394" s="83"/>
      <c r="E394" s="83"/>
      <c r="F394" s="83"/>
      <c r="G394" s="83"/>
      <c r="H394" s="83"/>
      <c r="I394" s="83"/>
    </row>
    <row r="395" spans="1:9" ht="12.75">
      <c r="A395" s="83"/>
      <c r="B395" s="83"/>
      <c r="C395" s="83"/>
      <c r="D395" s="83"/>
      <c r="E395" s="83"/>
      <c r="F395" s="83"/>
      <c r="G395" s="83"/>
      <c r="H395" s="83"/>
      <c r="I395" s="83"/>
    </row>
    <row r="396" spans="1:9" ht="12.75">
      <c r="A396" s="83"/>
      <c r="B396" s="83"/>
      <c r="C396" s="83"/>
      <c r="D396" s="83"/>
      <c r="E396" s="83"/>
      <c r="F396" s="83"/>
      <c r="G396" s="83"/>
      <c r="H396" s="83"/>
      <c r="I396" s="83"/>
    </row>
    <row r="397" spans="1:9" ht="12.75">
      <c r="A397" s="83"/>
      <c r="B397" s="83"/>
      <c r="C397" s="83"/>
      <c r="D397" s="83"/>
      <c r="E397" s="83"/>
      <c r="F397" s="83"/>
      <c r="G397" s="83"/>
      <c r="H397" s="83"/>
      <c r="I397" s="83"/>
    </row>
    <row r="398" spans="1:9" ht="12.75">
      <c r="A398" s="83"/>
      <c r="B398" s="83"/>
      <c r="C398" s="83"/>
      <c r="D398" s="83"/>
      <c r="E398" s="83"/>
      <c r="F398" s="83"/>
      <c r="G398" s="83"/>
      <c r="H398" s="83"/>
      <c r="I398" s="83"/>
    </row>
    <row r="399" spans="1:9" ht="12.75">
      <c r="A399" s="83"/>
      <c r="B399" s="83"/>
      <c r="C399" s="83"/>
      <c r="D399" s="83"/>
      <c r="E399" s="83"/>
      <c r="F399" s="83"/>
      <c r="G399" s="83"/>
      <c r="H399" s="83"/>
      <c r="I399" s="83"/>
    </row>
    <row r="400" spans="1:9" ht="12.75">
      <c r="A400" s="83"/>
      <c r="B400" s="83"/>
      <c r="C400" s="83"/>
      <c r="D400" s="83"/>
      <c r="E400" s="83"/>
      <c r="F400" s="83"/>
      <c r="G400" s="83"/>
      <c r="H400" s="83"/>
      <c r="I400" s="83"/>
    </row>
    <row r="401" spans="1:9" ht="12.75">
      <c r="A401" s="83"/>
      <c r="B401" s="83"/>
      <c r="C401" s="83"/>
      <c r="D401" s="83"/>
      <c r="E401" s="83"/>
      <c r="F401" s="83"/>
      <c r="G401" s="83"/>
      <c r="H401" s="83"/>
      <c r="I401" s="83"/>
    </row>
    <row r="402" spans="1:9" ht="12.75">
      <c r="A402" s="83"/>
      <c r="B402" s="83"/>
      <c r="C402" s="83"/>
      <c r="D402" s="83"/>
      <c r="E402" s="83"/>
      <c r="F402" s="83"/>
      <c r="G402" s="83"/>
      <c r="H402" s="83"/>
      <c r="I402" s="83"/>
    </row>
    <row r="403" spans="1:9" ht="12.75">
      <c r="A403" s="83"/>
      <c r="B403" s="83"/>
      <c r="C403" s="83"/>
      <c r="D403" s="83"/>
      <c r="E403" s="83"/>
      <c r="F403" s="83"/>
      <c r="G403" s="83"/>
      <c r="H403" s="83"/>
      <c r="I403" s="83"/>
    </row>
    <row r="404" spans="1:9" ht="12.75">
      <c r="A404" s="83"/>
      <c r="B404" s="83"/>
      <c r="C404" s="83"/>
      <c r="D404" s="83"/>
      <c r="E404" s="83"/>
      <c r="F404" s="83"/>
      <c r="G404" s="83"/>
      <c r="H404" s="83"/>
      <c r="I404" s="83"/>
    </row>
    <row r="405" spans="1:9" ht="12.75">
      <c r="A405" s="83"/>
      <c r="B405" s="83"/>
      <c r="C405" s="83"/>
      <c r="D405" s="83"/>
      <c r="E405" s="83"/>
      <c r="F405" s="83"/>
      <c r="G405" s="83"/>
      <c r="H405" s="83"/>
      <c r="I405" s="83"/>
    </row>
    <row r="406" spans="1:9" ht="12.75">
      <c r="A406" s="83"/>
      <c r="B406" s="83"/>
      <c r="C406" s="83"/>
      <c r="D406" s="83"/>
      <c r="E406" s="83"/>
      <c r="F406" s="83"/>
      <c r="G406" s="83"/>
      <c r="H406" s="83"/>
      <c r="I406" s="83"/>
    </row>
    <row r="407" spans="1:9" ht="12.75">
      <c r="A407" s="83"/>
      <c r="B407" s="83"/>
      <c r="C407" s="83"/>
      <c r="D407" s="83"/>
      <c r="E407" s="83"/>
      <c r="F407" s="83"/>
      <c r="G407" s="83"/>
      <c r="H407" s="83"/>
      <c r="I407" s="83"/>
    </row>
    <row r="408" spans="1:9" ht="12.75">
      <c r="A408" s="83"/>
      <c r="B408" s="83"/>
      <c r="C408" s="83"/>
      <c r="D408" s="83"/>
      <c r="E408" s="83"/>
      <c r="F408" s="83"/>
      <c r="G408" s="83"/>
      <c r="H408" s="83"/>
      <c r="I408" s="83"/>
    </row>
    <row r="409" spans="1:9" ht="12.75">
      <c r="A409" s="83"/>
      <c r="B409" s="83"/>
      <c r="C409" s="83"/>
      <c r="D409" s="83"/>
      <c r="E409" s="83"/>
      <c r="F409" s="83"/>
      <c r="G409" s="83"/>
      <c r="H409" s="83"/>
      <c r="I409" s="83"/>
    </row>
    <row r="410" spans="1:9" ht="12.75">
      <c r="A410" s="83"/>
      <c r="B410" s="83"/>
      <c r="C410" s="83"/>
      <c r="D410" s="83"/>
      <c r="E410" s="83"/>
      <c r="F410" s="83"/>
      <c r="G410" s="83"/>
      <c r="H410" s="83"/>
      <c r="I410" s="83"/>
    </row>
    <row r="411" spans="1:9" ht="12.75">
      <c r="A411" s="83"/>
      <c r="B411" s="83"/>
      <c r="C411" s="83"/>
      <c r="D411" s="83"/>
      <c r="E411" s="83"/>
      <c r="F411" s="83"/>
      <c r="G411" s="83"/>
      <c r="H411" s="83"/>
      <c r="I411" s="83"/>
    </row>
    <row r="412" spans="1:9" ht="12.75">
      <c r="A412" s="83"/>
      <c r="B412" s="83"/>
      <c r="C412" s="83"/>
      <c r="D412" s="83"/>
      <c r="E412" s="83"/>
      <c r="F412" s="83"/>
      <c r="G412" s="83"/>
      <c r="H412" s="83"/>
      <c r="I412" s="83"/>
    </row>
    <row r="413" spans="1:9" ht="12.75">
      <c r="A413" s="83"/>
      <c r="B413" s="83"/>
      <c r="C413" s="83"/>
      <c r="D413" s="83"/>
      <c r="E413" s="83"/>
      <c r="F413" s="83"/>
      <c r="G413" s="83"/>
      <c r="H413" s="83"/>
      <c r="I413" s="83"/>
    </row>
    <row r="414" spans="1:9" ht="12.75">
      <c r="A414" s="83"/>
      <c r="B414" s="83"/>
      <c r="C414" s="83"/>
      <c r="D414" s="83"/>
      <c r="E414" s="83"/>
      <c r="F414" s="83"/>
      <c r="G414" s="83"/>
      <c r="H414" s="83"/>
      <c r="I414" s="83"/>
    </row>
    <row r="415" spans="1:9" ht="12.75">
      <c r="A415" s="83"/>
      <c r="B415" s="83"/>
      <c r="C415" s="83"/>
      <c r="D415" s="83"/>
      <c r="E415" s="83"/>
      <c r="F415" s="83"/>
      <c r="G415" s="83"/>
      <c r="H415" s="83"/>
      <c r="I415" s="83"/>
    </row>
    <row r="416" spans="1:9" ht="12.75">
      <c r="A416" s="83"/>
      <c r="B416" s="83"/>
      <c r="C416" s="83"/>
      <c r="D416" s="83"/>
      <c r="E416" s="83"/>
      <c r="F416" s="83"/>
      <c r="G416" s="83"/>
      <c r="H416" s="83"/>
      <c r="I416" s="83"/>
    </row>
    <row r="417" spans="1:9" ht="12.75">
      <c r="A417" s="83"/>
      <c r="B417" s="83"/>
      <c r="C417" s="83"/>
      <c r="D417" s="83"/>
      <c r="E417" s="83"/>
      <c r="F417" s="83"/>
      <c r="G417" s="83"/>
      <c r="H417" s="83"/>
      <c r="I417" s="83"/>
    </row>
    <row r="418" spans="1:9" ht="12.75">
      <c r="A418" s="83"/>
      <c r="B418" s="83"/>
      <c r="C418" s="83"/>
      <c r="D418" s="83"/>
      <c r="E418" s="83"/>
      <c r="F418" s="83"/>
      <c r="G418" s="83"/>
      <c r="H418" s="83"/>
      <c r="I418" s="83"/>
    </row>
    <row r="419" spans="1:9" ht="12.75">
      <c r="A419" s="83"/>
      <c r="B419" s="83"/>
      <c r="C419" s="83"/>
      <c r="D419" s="83"/>
      <c r="E419" s="83"/>
      <c r="F419" s="83"/>
      <c r="G419" s="83"/>
      <c r="H419" s="83"/>
      <c r="I419" s="83"/>
    </row>
    <row r="420" spans="1:9" ht="12.75">
      <c r="A420" s="83"/>
      <c r="B420" s="83"/>
      <c r="C420" s="83"/>
      <c r="D420" s="83"/>
      <c r="E420" s="83"/>
      <c r="F420" s="83"/>
      <c r="G420" s="83"/>
      <c r="H420" s="83"/>
      <c r="I420" s="83"/>
    </row>
    <row r="421" spans="1:9" ht="12.75">
      <c r="A421" s="83"/>
      <c r="B421" s="83"/>
      <c r="C421" s="83"/>
      <c r="D421" s="83"/>
      <c r="E421" s="83"/>
      <c r="F421" s="83"/>
      <c r="G421" s="83"/>
      <c r="H421" s="83"/>
      <c r="I421" s="83"/>
    </row>
    <row r="422" spans="1:9" ht="12.75">
      <c r="A422" s="83"/>
      <c r="B422" s="83"/>
      <c r="C422" s="83"/>
      <c r="D422" s="83"/>
      <c r="E422" s="83"/>
      <c r="F422" s="83"/>
      <c r="G422" s="83"/>
      <c r="H422" s="83"/>
      <c r="I422" s="83"/>
    </row>
    <row r="423" spans="1:9" ht="12.75">
      <c r="A423" s="83"/>
      <c r="B423" s="83"/>
      <c r="C423" s="83"/>
      <c r="D423" s="83"/>
      <c r="E423" s="83"/>
      <c r="F423" s="83"/>
      <c r="G423" s="83"/>
      <c r="H423" s="83"/>
      <c r="I423" s="83"/>
    </row>
    <row r="424" spans="1:9" ht="12.75">
      <c r="A424" s="83"/>
      <c r="B424" s="83"/>
      <c r="C424" s="83"/>
      <c r="D424" s="83"/>
      <c r="E424" s="83"/>
      <c r="F424" s="83"/>
      <c r="G424" s="83"/>
      <c r="H424" s="83"/>
      <c r="I424" s="83"/>
    </row>
    <row r="425" spans="1:9" ht="12.75">
      <c r="A425" s="83"/>
      <c r="B425" s="83"/>
      <c r="C425" s="83"/>
      <c r="D425" s="83"/>
      <c r="E425" s="83"/>
      <c r="F425" s="83"/>
      <c r="G425" s="83"/>
      <c r="H425" s="83"/>
      <c r="I425" s="83"/>
    </row>
    <row r="426" spans="1:9" ht="12.75">
      <c r="A426" s="83"/>
      <c r="B426" s="83"/>
      <c r="C426" s="83"/>
      <c r="D426" s="83"/>
      <c r="E426" s="83"/>
      <c r="F426" s="83"/>
      <c r="G426" s="83"/>
      <c r="H426" s="83"/>
      <c r="I426" s="83"/>
    </row>
    <row r="427" spans="1:9" ht="12.75">
      <c r="A427" s="83"/>
      <c r="B427" s="83"/>
      <c r="C427" s="83"/>
      <c r="D427" s="83"/>
      <c r="E427" s="83"/>
      <c r="F427" s="83"/>
      <c r="G427" s="83"/>
      <c r="H427" s="83"/>
      <c r="I427" s="83"/>
    </row>
    <row r="428" spans="1:9" ht="12.75">
      <c r="A428" s="83"/>
      <c r="B428" s="83"/>
      <c r="C428" s="83"/>
      <c r="D428" s="83"/>
      <c r="E428" s="83"/>
      <c r="F428" s="83"/>
      <c r="G428" s="83"/>
      <c r="H428" s="83"/>
      <c r="I428" s="83"/>
    </row>
    <row r="429" spans="1:9" ht="12.75">
      <c r="A429" s="83"/>
      <c r="B429" s="83"/>
      <c r="C429" s="83"/>
      <c r="D429" s="83"/>
      <c r="E429" s="83"/>
      <c r="F429" s="83"/>
      <c r="G429" s="83"/>
      <c r="H429" s="83"/>
      <c r="I429" s="83"/>
    </row>
    <row r="430" spans="1:9" ht="12.75">
      <c r="A430" s="83"/>
      <c r="B430" s="83"/>
      <c r="C430" s="83"/>
      <c r="D430" s="83"/>
      <c r="E430" s="83"/>
      <c r="F430" s="83"/>
      <c r="G430" s="83"/>
      <c r="H430" s="83"/>
      <c r="I430" s="83"/>
    </row>
    <row r="431" spans="1:9" ht="12.75">
      <c r="A431" s="83"/>
      <c r="B431" s="83"/>
      <c r="C431" s="83"/>
      <c r="D431" s="83"/>
      <c r="E431" s="83"/>
      <c r="F431" s="83"/>
      <c r="G431" s="83"/>
      <c r="H431" s="83"/>
      <c r="I431" s="83"/>
    </row>
    <row r="432" spans="1:9" ht="12.75">
      <c r="A432" s="83"/>
      <c r="B432" s="83"/>
      <c r="C432" s="83"/>
      <c r="D432" s="83"/>
      <c r="E432" s="83"/>
      <c r="F432" s="83"/>
      <c r="G432" s="83"/>
      <c r="H432" s="83"/>
      <c r="I432" s="83"/>
    </row>
    <row r="433" spans="1:9" ht="12.75">
      <c r="A433" s="83"/>
      <c r="B433" s="83"/>
      <c r="C433" s="83"/>
      <c r="D433" s="83"/>
      <c r="E433" s="83"/>
      <c r="F433" s="83"/>
      <c r="G433" s="83"/>
      <c r="H433" s="83"/>
      <c r="I433" s="83"/>
    </row>
    <row r="434" spans="1:9" ht="12.75">
      <c r="A434" s="83"/>
      <c r="B434" s="83"/>
      <c r="C434" s="83"/>
      <c r="D434" s="83"/>
      <c r="E434" s="83"/>
      <c r="F434" s="83"/>
      <c r="G434" s="83"/>
      <c r="H434" s="83"/>
      <c r="I434" s="83"/>
    </row>
    <row r="435" spans="1:9" ht="12.75">
      <c r="A435" s="83"/>
      <c r="B435" s="83"/>
      <c r="C435" s="83"/>
      <c r="D435" s="83"/>
      <c r="E435" s="83"/>
      <c r="F435" s="83"/>
      <c r="G435" s="83"/>
      <c r="H435" s="83"/>
      <c r="I435" s="83"/>
    </row>
    <row r="436" spans="1:9" ht="12.75">
      <c r="A436" s="83"/>
      <c r="B436" s="83"/>
      <c r="C436" s="83"/>
      <c r="D436" s="83"/>
      <c r="E436" s="83"/>
      <c r="F436" s="83"/>
      <c r="G436" s="83"/>
      <c r="H436" s="83"/>
      <c r="I436" s="83"/>
    </row>
    <row r="437" spans="1:9" ht="12.75">
      <c r="A437" s="83"/>
      <c r="B437" s="83"/>
      <c r="C437" s="83"/>
      <c r="D437" s="83"/>
      <c r="E437" s="83"/>
      <c r="F437" s="83"/>
      <c r="G437" s="83"/>
      <c r="H437" s="83"/>
      <c r="I437" s="83"/>
    </row>
    <row r="438" spans="1:9" ht="12.75">
      <c r="A438" s="83"/>
      <c r="B438" s="83"/>
      <c r="C438" s="83"/>
      <c r="D438" s="83"/>
      <c r="E438" s="83"/>
      <c r="F438" s="83"/>
      <c r="G438" s="83"/>
      <c r="H438" s="83"/>
      <c r="I438" s="83"/>
    </row>
    <row r="439" spans="1:9" ht="12.75">
      <c r="A439" s="83"/>
      <c r="B439" s="83"/>
      <c r="C439" s="83"/>
      <c r="D439" s="83"/>
      <c r="E439" s="83"/>
      <c r="F439" s="83"/>
      <c r="G439" s="83"/>
      <c r="H439" s="83"/>
      <c r="I439" s="83"/>
    </row>
    <row r="440" spans="1:9" ht="12.75">
      <c r="A440" s="83"/>
      <c r="B440" s="83"/>
      <c r="C440" s="83"/>
      <c r="D440" s="83"/>
      <c r="E440" s="83"/>
      <c r="F440" s="83"/>
      <c r="G440" s="83"/>
      <c r="H440" s="83"/>
      <c r="I440" s="83"/>
    </row>
    <row r="441" spans="1:9" ht="12.75">
      <c r="A441" s="83"/>
      <c r="B441" s="83"/>
      <c r="C441" s="83"/>
      <c r="D441" s="83"/>
      <c r="E441" s="83"/>
      <c r="F441" s="83"/>
      <c r="G441" s="83"/>
      <c r="H441" s="83"/>
      <c r="I441" s="83"/>
    </row>
    <row r="442" spans="1:9" ht="12.75">
      <c r="A442" s="83"/>
      <c r="B442" s="83"/>
      <c r="C442" s="83"/>
      <c r="D442" s="83"/>
      <c r="E442" s="83"/>
      <c r="F442" s="83"/>
      <c r="G442" s="83"/>
      <c r="H442" s="83"/>
      <c r="I442" s="83"/>
    </row>
    <row r="443" spans="1:9" ht="12.75">
      <c r="A443" s="83"/>
      <c r="B443" s="83"/>
      <c r="C443" s="83"/>
      <c r="D443" s="83"/>
      <c r="E443" s="83"/>
      <c r="F443" s="83"/>
      <c r="G443" s="83"/>
      <c r="H443" s="83"/>
      <c r="I443" s="83"/>
    </row>
    <row r="444" spans="1:9" ht="12.75">
      <c r="A444" s="83"/>
      <c r="B444" s="83"/>
      <c r="C444" s="83"/>
      <c r="D444" s="83"/>
      <c r="E444" s="83"/>
      <c r="F444" s="83"/>
      <c r="G444" s="83"/>
      <c r="H444" s="83"/>
      <c r="I444" s="83"/>
    </row>
    <row r="445" spans="1:9" ht="12.75">
      <c r="A445" s="83"/>
      <c r="B445" s="83"/>
      <c r="C445" s="83"/>
      <c r="D445" s="83"/>
      <c r="E445" s="83"/>
      <c r="F445" s="83"/>
      <c r="G445" s="83"/>
      <c r="H445" s="83"/>
      <c r="I445" s="83"/>
    </row>
    <row r="446" spans="1:9" ht="12.75">
      <c r="A446" s="83"/>
      <c r="B446" s="83"/>
      <c r="C446" s="83"/>
      <c r="D446" s="83"/>
      <c r="E446" s="83"/>
      <c r="F446" s="83"/>
      <c r="G446" s="83"/>
      <c r="H446" s="83"/>
      <c r="I446" s="83"/>
    </row>
    <row r="447" spans="1:9" ht="12.75">
      <c r="A447" s="83"/>
      <c r="B447" s="83"/>
      <c r="C447" s="83"/>
      <c r="D447" s="83"/>
      <c r="E447" s="83"/>
      <c r="F447" s="83"/>
      <c r="G447" s="83"/>
      <c r="H447" s="83"/>
      <c r="I447" s="83"/>
    </row>
    <row r="448" spans="1:9" ht="12.75">
      <c r="A448" s="83"/>
      <c r="B448" s="83"/>
      <c r="C448" s="83"/>
      <c r="D448" s="83"/>
      <c r="E448" s="83"/>
      <c r="F448" s="83"/>
      <c r="G448" s="83"/>
      <c r="H448" s="83"/>
      <c r="I448" s="83"/>
    </row>
    <row r="449" spans="1:9" ht="12.75">
      <c r="A449" s="83"/>
      <c r="B449" s="83"/>
      <c r="C449" s="83"/>
      <c r="D449" s="83"/>
      <c r="E449" s="83"/>
      <c r="F449" s="83"/>
      <c r="G449" s="83"/>
      <c r="H449" s="83"/>
      <c r="I449" s="83"/>
    </row>
    <row r="450" spans="1:9" ht="12.75">
      <c r="A450" s="83"/>
      <c r="B450" s="83"/>
      <c r="C450" s="83"/>
      <c r="D450" s="83"/>
      <c r="E450" s="83"/>
      <c r="F450" s="83"/>
      <c r="G450" s="83"/>
      <c r="H450" s="83"/>
      <c r="I450" s="83"/>
    </row>
    <row r="451" spans="1:9" ht="12.75">
      <c r="A451" s="83"/>
      <c r="B451" s="83"/>
      <c r="C451" s="83"/>
      <c r="D451" s="83"/>
      <c r="E451" s="83"/>
      <c r="F451" s="83"/>
      <c r="G451" s="83"/>
      <c r="H451" s="83"/>
      <c r="I451" s="83"/>
    </row>
    <row r="452" spans="1:9" ht="12.75">
      <c r="A452" s="83"/>
      <c r="B452" s="83"/>
      <c r="C452" s="83"/>
      <c r="D452" s="83"/>
      <c r="E452" s="83"/>
      <c r="F452" s="83"/>
      <c r="G452" s="83"/>
      <c r="H452" s="83"/>
      <c r="I452" s="83"/>
    </row>
    <row r="453" spans="1:9" ht="12.75">
      <c r="A453" s="83"/>
      <c r="B453" s="83"/>
      <c r="C453" s="83"/>
      <c r="D453" s="83"/>
      <c r="E453" s="83"/>
      <c r="F453" s="83"/>
      <c r="G453" s="83"/>
      <c r="H453" s="83"/>
      <c r="I453" s="83"/>
    </row>
    <row r="454" spans="1:9" ht="12.75">
      <c r="A454" s="83"/>
      <c r="B454" s="83"/>
      <c r="C454" s="83"/>
      <c r="D454" s="83"/>
      <c r="E454" s="83"/>
      <c r="F454" s="83"/>
      <c r="G454" s="83"/>
      <c r="H454" s="83"/>
      <c r="I454" s="83"/>
    </row>
    <row r="455" spans="1:9" ht="12.75">
      <c r="A455" s="83"/>
      <c r="B455" s="83"/>
      <c r="C455" s="83"/>
      <c r="D455" s="83"/>
      <c r="E455" s="83"/>
      <c r="F455" s="83"/>
      <c r="G455" s="83"/>
      <c r="H455" s="83"/>
      <c r="I455" s="83"/>
    </row>
    <row r="456" spans="1:9" ht="12.75">
      <c r="A456" s="83"/>
      <c r="B456" s="83"/>
      <c r="C456" s="83"/>
      <c r="D456" s="83"/>
      <c r="E456" s="83"/>
      <c r="F456" s="83"/>
      <c r="G456" s="83"/>
      <c r="H456" s="83"/>
      <c r="I456" s="83"/>
    </row>
    <row r="457" spans="1:9" ht="12.75">
      <c r="A457" s="83"/>
      <c r="B457" s="83"/>
      <c r="C457" s="83"/>
      <c r="D457" s="83"/>
      <c r="E457" s="83"/>
      <c r="F457" s="83"/>
      <c r="G457" s="83"/>
      <c r="H457" s="83"/>
      <c r="I457" s="83"/>
    </row>
    <row r="458" spans="1:9" ht="12.75">
      <c r="A458" s="83"/>
      <c r="B458" s="83"/>
      <c r="C458" s="83"/>
      <c r="D458" s="83"/>
      <c r="E458" s="83"/>
      <c r="F458" s="83"/>
      <c r="G458" s="83"/>
      <c r="H458" s="83"/>
      <c r="I458" s="83"/>
    </row>
    <row r="459" spans="1:9" ht="12.75">
      <c r="A459" s="83"/>
      <c r="B459" s="83"/>
      <c r="C459" s="83"/>
      <c r="D459" s="83"/>
      <c r="E459" s="83"/>
      <c r="F459" s="83"/>
      <c r="G459" s="83"/>
      <c r="H459" s="83"/>
      <c r="I459" s="83"/>
    </row>
    <row r="460" spans="1:9" ht="12.75">
      <c r="A460" s="83"/>
      <c r="B460" s="83"/>
      <c r="C460" s="83"/>
      <c r="D460" s="83"/>
      <c r="E460" s="83"/>
      <c r="F460" s="83"/>
      <c r="G460" s="83"/>
      <c r="H460" s="83"/>
      <c r="I460" s="83"/>
    </row>
    <row r="461" spans="1:9" ht="12.75">
      <c r="A461" s="83"/>
      <c r="B461" s="83"/>
      <c r="C461" s="83"/>
      <c r="D461" s="83"/>
      <c r="E461" s="83"/>
      <c r="F461" s="83"/>
      <c r="G461" s="83"/>
      <c r="H461" s="83"/>
      <c r="I461" s="83"/>
    </row>
    <row r="462" spans="1:9" ht="12.75">
      <c r="A462" s="83"/>
      <c r="B462" s="83"/>
      <c r="C462" s="83"/>
      <c r="D462" s="83"/>
      <c r="E462" s="83"/>
      <c r="F462" s="83"/>
      <c r="G462" s="83"/>
      <c r="H462" s="83"/>
      <c r="I462" s="83"/>
    </row>
    <row r="463" spans="1:9" ht="12.75">
      <c r="A463" s="83"/>
      <c r="B463" s="83"/>
      <c r="C463" s="83"/>
      <c r="D463" s="83"/>
      <c r="E463" s="83"/>
      <c r="F463" s="83"/>
      <c r="G463" s="83"/>
      <c r="H463" s="83"/>
      <c r="I463" s="83"/>
    </row>
    <row r="464" spans="1:9" ht="12.75">
      <c r="A464" s="83"/>
      <c r="B464" s="83"/>
      <c r="C464" s="83"/>
      <c r="D464" s="83"/>
      <c r="E464" s="83"/>
      <c r="F464" s="83"/>
      <c r="G464" s="83"/>
      <c r="H464" s="83"/>
      <c r="I464" s="83"/>
    </row>
    <row r="465" spans="1:9" ht="12.75">
      <c r="A465" s="83"/>
      <c r="B465" s="83"/>
      <c r="C465" s="83"/>
      <c r="D465" s="83"/>
      <c r="E465" s="83"/>
      <c r="F465" s="83"/>
      <c r="G465" s="83"/>
      <c r="H465" s="83"/>
      <c r="I465" s="83"/>
    </row>
    <row r="466" spans="1:9" ht="12.75">
      <c r="A466" s="83"/>
      <c r="B466" s="83"/>
      <c r="C466" s="83"/>
      <c r="D466" s="83"/>
      <c r="E466" s="83"/>
      <c r="F466" s="83"/>
      <c r="G466" s="83"/>
      <c r="H466" s="83"/>
      <c r="I466" s="83"/>
    </row>
    <row r="467" spans="1:9" ht="12.75">
      <c r="A467" s="83"/>
      <c r="B467" s="83"/>
      <c r="C467" s="83"/>
      <c r="D467" s="83"/>
      <c r="E467" s="83"/>
      <c r="F467" s="83"/>
      <c r="G467" s="83"/>
      <c r="H467" s="83"/>
      <c r="I467" s="83"/>
    </row>
    <row r="468" spans="1:9" ht="12.75">
      <c r="A468" s="83"/>
      <c r="B468" s="83"/>
      <c r="C468" s="83"/>
      <c r="D468" s="83"/>
      <c r="E468" s="83"/>
      <c r="F468" s="83"/>
      <c r="G468" s="83"/>
      <c r="H468" s="83"/>
      <c r="I468" s="83"/>
    </row>
    <row r="469" spans="1:9" ht="12.75">
      <c r="A469" s="83"/>
      <c r="B469" s="83"/>
      <c r="C469" s="83"/>
      <c r="D469" s="83"/>
      <c r="E469" s="83"/>
      <c r="F469" s="83"/>
      <c r="G469" s="83"/>
      <c r="H469" s="83"/>
      <c r="I469" s="83"/>
    </row>
    <row r="470" spans="1:9" ht="12.75">
      <c r="A470" s="83"/>
      <c r="B470" s="83"/>
      <c r="C470" s="83"/>
      <c r="D470" s="83"/>
      <c r="E470" s="83"/>
      <c r="F470" s="83"/>
      <c r="G470" s="83"/>
      <c r="H470" s="83"/>
      <c r="I470" s="83"/>
    </row>
    <row r="471" spans="1:9" ht="12.75">
      <c r="A471" s="83"/>
      <c r="B471" s="83"/>
      <c r="C471" s="83"/>
      <c r="D471" s="83"/>
      <c r="E471" s="83"/>
      <c r="F471" s="83"/>
      <c r="G471" s="83"/>
      <c r="H471" s="83"/>
      <c r="I471" s="83"/>
    </row>
    <row r="472" spans="1:9" ht="12.75">
      <c r="A472" s="83"/>
      <c r="B472" s="83"/>
      <c r="C472" s="83"/>
      <c r="D472" s="83"/>
      <c r="E472" s="83"/>
      <c r="F472" s="83"/>
      <c r="G472" s="83"/>
      <c r="H472" s="83"/>
      <c r="I472" s="83"/>
    </row>
    <row r="473" spans="1:9" ht="12.75">
      <c r="A473" s="83"/>
      <c r="B473" s="83"/>
      <c r="C473" s="83"/>
      <c r="D473" s="83"/>
      <c r="E473" s="83"/>
      <c r="F473" s="83"/>
      <c r="G473" s="83"/>
      <c r="H473" s="83"/>
      <c r="I473" s="83"/>
    </row>
    <row r="474" spans="1:9" ht="12.75">
      <c r="A474" s="83"/>
      <c r="B474" s="83"/>
      <c r="C474" s="83"/>
      <c r="D474" s="83"/>
      <c r="E474" s="83"/>
      <c r="F474" s="83"/>
      <c r="G474" s="83"/>
      <c r="H474" s="83"/>
      <c r="I474" s="83"/>
    </row>
    <row r="475" spans="1:9" ht="12.75">
      <c r="A475" s="83"/>
      <c r="B475" s="83"/>
      <c r="C475" s="83"/>
      <c r="D475" s="83"/>
      <c r="E475" s="83"/>
      <c r="F475" s="83"/>
      <c r="G475" s="83"/>
      <c r="H475" s="83"/>
      <c r="I475" s="83"/>
    </row>
    <row r="476" spans="1:9" ht="12.75">
      <c r="A476" s="83"/>
      <c r="B476" s="83"/>
      <c r="C476" s="83"/>
      <c r="D476" s="83"/>
      <c r="E476" s="83"/>
      <c r="F476" s="83"/>
      <c r="G476" s="83"/>
      <c r="H476" s="83"/>
      <c r="I476" s="83"/>
    </row>
    <row r="477" spans="1:9" ht="12.75">
      <c r="A477" s="83"/>
      <c r="B477" s="83"/>
      <c r="C477" s="83"/>
      <c r="D477" s="83"/>
      <c r="E477" s="83"/>
      <c r="F477" s="83"/>
      <c r="G477" s="83"/>
      <c r="H477" s="83"/>
      <c r="I477" s="83"/>
    </row>
    <row r="478" spans="1:9" ht="12.75">
      <c r="A478" s="83"/>
      <c r="B478" s="83"/>
      <c r="C478" s="83"/>
      <c r="D478" s="83"/>
      <c r="E478" s="83"/>
      <c r="F478" s="83"/>
      <c r="G478" s="83"/>
      <c r="H478" s="83"/>
      <c r="I478" s="83"/>
    </row>
    <row r="479" spans="1:9" ht="12.75">
      <c r="A479" s="83"/>
      <c r="B479" s="83"/>
      <c r="C479" s="83"/>
      <c r="D479" s="83"/>
      <c r="E479" s="83"/>
      <c r="F479" s="83"/>
      <c r="G479" s="83"/>
      <c r="H479" s="83"/>
      <c r="I479" s="83"/>
    </row>
    <row r="480" spans="1:9" ht="12.75">
      <c r="A480" s="83"/>
      <c r="B480" s="83"/>
      <c r="C480" s="83"/>
      <c r="D480" s="83"/>
      <c r="E480" s="83"/>
      <c r="F480" s="83"/>
      <c r="G480" s="83"/>
      <c r="H480" s="83"/>
      <c r="I480" s="83"/>
    </row>
    <row r="481" spans="1:9" ht="12.75">
      <c r="A481" s="83"/>
      <c r="B481" s="83"/>
      <c r="C481" s="83"/>
      <c r="D481" s="83"/>
      <c r="E481" s="83"/>
      <c r="F481" s="83"/>
      <c r="G481" s="83"/>
      <c r="H481" s="83"/>
      <c r="I481" s="83"/>
    </row>
    <row r="482" spans="1:9" ht="12.75">
      <c r="A482" s="83"/>
      <c r="B482" s="83"/>
      <c r="C482" s="83"/>
      <c r="D482" s="83"/>
      <c r="E482" s="83"/>
      <c r="F482" s="83"/>
      <c r="G482" s="83"/>
      <c r="H482" s="83"/>
      <c r="I482" s="83"/>
    </row>
    <row r="483" spans="1:9" ht="12.75">
      <c r="A483" s="83"/>
      <c r="B483" s="83"/>
      <c r="C483" s="83"/>
      <c r="D483" s="83"/>
      <c r="E483" s="83"/>
      <c r="F483" s="83"/>
      <c r="G483" s="83"/>
      <c r="H483" s="83"/>
      <c r="I483" s="83"/>
    </row>
    <row r="484" spans="1:9" ht="12.75">
      <c r="A484" s="83"/>
      <c r="B484" s="83"/>
      <c r="C484" s="83"/>
      <c r="D484" s="83"/>
      <c r="E484" s="83"/>
      <c r="F484" s="83"/>
      <c r="G484" s="83"/>
      <c r="H484" s="83"/>
      <c r="I484" s="83"/>
    </row>
    <row r="485" spans="1:9" ht="12.75">
      <c r="A485" s="83"/>
      <c r="B485" s="83"/>
      <c r="C485" s="83"/>
      <c r="D485" s="83"/>
      <c r="E485" s="83"/>
      <c r="F485" s="83"/>
      <c r="G485" s="83"/>
      <c r="H485" s="83"/>
      <c r="I485" s="83"/>
    </row>
    <row r="486" spans="1:9" ht="12.75">
      <c r="A486" s="83"/>
      <c r="B486" s="83"/>
      <c r="C486" s="83"/>
      <c r="D486" s="83"/>
      <c r="E486" s="83"/>
      <c r="F486" s="83"/>
      <c r="G486" s="83"/>
      <c r="H486" s="83"/>
      <c r="I486" s="83"/>
    </row>
    <row r="487" spans="1:9" ht="12.75">
      <c r="A487" s="83"/>
      <c r="B487" s="83"/>
      <c r="C487" s="83"/>
      <c r="D487" s="83"/>
      <c r="E487" s="83"/>
      <c r="F487" s="83"/>
      <c r="G487" s="83"/>
      <c r="H487" s="83"/>
      <c r="I487" s="83"/>
    </row>
    <row r="488" spans="1:9" ht="12.75">
      <c r="A488" s="83"/>
      <c r="B488" s="83"/>
      <c r="C488" s="83"/>
      <c r="D488" s="83"/>
      <c r="E488" s="83"/>
      <c r="F488" s="83"/>
      <c r="G488" s="83"/>
      <c r="H488" s="83"/>
      <c r="I488" s="83"/>
    </row>
    <row r="489" spans="1:9" ht="12.75">
      <c r="A489" s="83"/>
      <c r="B489" s="83"/>
      <c r="C489" s="83"/>
      <c r="D489" s="83"/>
      <c r="E489" s="83"/>
      <c r="F489" s="83"/>
      <c r="G489" s="83"/>
      <c r="H489" s="83"/>
      <c r="I489" s="83"/>
    </row>
    <row r="490" spans="1:9" ht="12.75">
      <c r="A490" s="83"/>
      <c r="B490" s="83"/>
      <c r="C490" s="83"/>
      <c r="D490" s="83"/>
      <c r="E490" s="83"/>
      <c r="F490" s="83"/>
      <c r="G490" s="83"/>
      <c r="H490" s="83"/>
      <c r="I490" s="83"/>
    </row>
    <row r="491" spans="1:9" ht="12.75">
      <c r="A491" s="83"/>
      <c r="B491" s="83"/>
      <c r="C491" s="83"/>
      <c r="D491" s="83"/>
      <c r="E491" s="83"/>
      <c r="F491" s="83"/>
      <c r="G491" s="83"/>
      <c r="H491" s="83"/>
      <c r="I491" s="83"/>
    </row>
    <row r="492" spans="1:9" ht="12.75">
      <c r="A492" s="83"/>
      <c r="B492" s="83"/>
      <c r="C492" s="83"/>
      <c r="D492" s="83"/>
      <c r="E492" s="83"/>
      <c r="F492" s="83"/>
      <c r="G492" s="83"/>
      <c r="H492" s="83"/>
      <c r="I492" s="83"/>
    </row>
    <row r="493" spans="1:9" ht="12.75">
      <c r="A493" s="83"/>
      <c r="B493" s="83"/>
      <c r="C493" s="83"/>
      <c r="D493" s="83"/>
      <c r="E493" s="83"/>
      <c r="F493" s="83"/>
      <c r="G493" s="83"/>
      <c r="H493" s="83"/>
      <c r="I493" s="83"/>
    </row>
    <row r="494" spans="1:9" ht="12.75">
      <c r="A494" s="83"/>
      <c r="B494" s="83"/>
      <c r="C494" s="83"/>
      <c r="D494" s="83"/>
      <c r="E494" s="83"/>
      <c r="F494" s="83"/>
      <c r="G494" s="83"/>
      <c r="H494" s="83"/>
      <c r="I494" s="83"/>
    </row>
    <row r="495" spans="1:9" ht="12.75">
      <c r="A495" s="83"/>
      <c r="B495" s="83"/>
      <c r="C495" s="83"/>
      <c r="D495" s="83"/>
      <c r="E495" s="83"/>
      <c r="F495" s="83"/>
      <c r="G495" s="83"/>
      <c r="H495" s="83"/>
      <c r="I495" s="83"/>
    </row>
    <row r="496" spans="1:9" ht="12.75">
      <c r="A496" s="83"/>
      <c r="B496" s="83"/>
      <c r="C496" s="83"/>
      <c r="D496" s="83"/>
      <c r="E496" s="83"/>
      <c r="F496" s="83"/>
      <c r="G496" s="83"/>
      <c r="H496" s="83"/>
      <c r="I496" s="83"/>
    </row>
    <row r="497" spans="1:9" ht="12.75">
      <c r="A497" s="83"/>
      <c r="B497" s="83"/>
      <c r="C497" s="83"/>
      <c r="D497" s="83"/>
      <c r="E497" s="83"/>
      <c r="F497" s="83"/>
      <c r="G497" s="83"/>
      <c r="H497" s="83"/>
      <c r="I497" s="83"/>
    </row>
    <row r="498" spans="1:9" ht="12.75">
      <c r="A498" s="83"/>
      <c r="B498" s="83"/>
      <c r="C498" s="83"/>
      <c r="D498" s="83"/>
      <c r="E498" s="83"/>
      <c r="F498" s="83"/>
      <c r="G498" s="83"/>
      <c r="H498" s="83"/>
      <c r="I498" s="83"/>
    </row>
    <row r="499" spans="1:9" ht="12.75">
      <c r="A499" s="83"/>
      <c r="B499" s="83"/>
      <c r="C499" s="83"/>
      <c r="D499" s="83"/>
      <c r="E499" s="83"/>
      <c r="F499" s="83"/>
      <c r="G499" s="83"/>
      <c r="H499" s="83"/>
      <c r="I499" s="83"/>
    </row>
    <row r="500" spans="1:9" ht="12.75">
      <c r="A500" s="83"/>
      <c r="B500" s="83"/>
      <c r="C500" s="83"/>
      <c r="D500" s="83"/>
      <c r="E500" s="83"/>
      <c r="F500" s="83"/>
      <c r="G500" s="83"/>
      <c r="H500" s="83"/>
      <c r="I500" s="83"/>
    </row>
    <row r="501" spans="1:9" ht="12.75">
      <c r="A501" s="83"/>
      <c r="B501" s="83"/>
      <c r="C501" s="83"/>
      <c r="D501" s="83"/>
      <c r="E501" s="83"/>
      <c r="F501" s="83"/>
      <c r="G501" s="83"/>
      <c r="H501" s="83"/>
      <c r="I501" s="83"/>
    </row>
    <row r="502" spans="1:9" ht="12.75">
      <c r="A502" s="83"/>
      <c r="B502" s="83"/>
      <c r="C502" s="83"/>
      <c r="D502" s="83"/>
      <c r="E502" s="83"/>
      <c r="F502" s="83"/>
      <c r="G502" s="83"/>
      <c r="H502" s="83"/>
      <c r="I502" s="83"/>
    </row>
    <row r="503" spans="1:9" ht="12.75">
      <c r="A503" s="83"/>
      <c r="B503" s="83"/>
      <c r="C503" s="83"/>
      <c r="D503" s="83"/>
      <c r="E503" s="83"/>
      <c r="F503" s="83"/>
      <c r="G503" s="83"/>
      <c r="H503" s="83"/>
      <c r="I503" s="83"/>
    </row>
    <row r="504" spans="1:9" ht="12.75">
      <c r="A504" s="83"/>
      <c r="B504" s="83"/>
      <c r="C504" s="83"/>
      <c r="D504" s="83"/>
      <c r="E504" s="83"/>
      <c r="F504" s="83"/>
      <c r="G504" s="83"/>
      <c r="H504" s="83"/>
      <c r="I504" s="83"/>
    </row>
    <row r="505" spans="1:9" ht="12.75">
      <c r="A505" s="83"/>
      <c r="B505" s="83"/>
      <c r="C505" s="83"/>
      <c r="D505" s="83"/>
      <c r="E505" s="83"/>
      <c r="F505" s="83"/>
      <c r="G505" s="83"/>
      <c r="H505" s="83"/>
      <c r="I505" s="83"/>
    </row>
    <row r="506" spans="1:9" ht="12.75">
      <c r="A506" s="83"/>
      <c r="B506" s="83"/>
      <c r="C506" s="83"/>
      <c r="D506" s="83"/>
      <c r="E506" s="83"/>
      <c r="F506" s="83"/>
      <c r="G506" s="83"/>
      <c r="H506" s="83"/>
      <c r="I506" s="83"/>
    </row>
    <row r="507" spans="1:9" ht="12.75">
      <c r="A507" s="83"/>
      <c r="B507" s="83"/>
      <c r="C507" s="83"/>
      <c r="D507" s="83"/>
      <c r="E507" s="83"/>
      <c r="F507" s="83"/>
      <c r="G507" s="83"/>
      <c r="H507" s="83"/>
      <c r="I507" s="83"/>
    </row>
    <row r="508" spans="1:9" ht="12.75">
      <c r="A508" s="83"/>
      <c r="B508" s="83"/>
      <c r="C508" s="83"/>
      <c r="D508" s="83"/>
      <c r="E508" s="83"/>
      <c r="F508" s="83"/>
      <c r="G508" s="83"/>
      <c r="H508" s="83"/>
      <c r="I508" s="83"/>
    </row>
    <row r="509" spans="1:9" ht="12.75">
      <c r="A509" s="83"/>
      <c r="B509" s="83"/>
      <c r="C509" s="83"/>
      <c r="D509" s="83"/>
      <c r="E509" s="83"/>
      <c r="F509" s="83"/>
      <c r="G509" s="83"/>
      <c r="H509" s="83"/>
      <c r="I509" s="83"/>
    </row>
    <row r="510" spans="1:9" ht="12.75">
      <c r="A510" s="83"/>
      <c r="B510" s="83"/>
      <c r="C510" s="83"/>
      <c r="D510" s="83"/>
      <c r="E510" s="83"/>
      <c r="F510" s="83"/>
      <c r="G510" s="83"/>
      <c r="H510" s="83"/>
      <c r="I510" s="83"/>
    </row>
    <row r="511" spans="1:9" ht="12.75">
      <c r="A511" s="83"/>
      <c r="B511" s="83"/>
      <c r="C511" s="83"/>
      <c r="D511" s="83"/>
      <c r="E511" s="83"/>
      <c r="F511" s="83"/>
      <c r="G511" s="83"/>
      <c r="H511" s="83"/>
      <c r="I511" s="83"/>
    </row>
    <row r="512" spans="1:9" ht="12.75">
      <c r="A512" s="83"/>
      <c r="B512" s="83"/>
      <c r="C512" s="83"/>
      <c r="D512" s="83"/>
      <c r="E512" s="83"/>
      <c r="F512" s="83"/>
      <c r="G512" s="83"/>
      <c r="H512" s="83"/>
      <c r="I512" s="83"/>
    </row>
    <row r="513" spans="1:9" ht="12.75">
      <c r="A513" s="83"/>
      <c r="B513" s="83"/>
      <c r="C513" s="83"/>
      <c r="D513" s="83"/>
      <c r="E513" s="83"/>
      <c r="F513" s="83"/>
      <c r="G513" s="83"/>
      <c r="H513" s="83"/>
      <c r="I513" s="83"/>
    </row>
    <row r="514" spans="1:9" ht="12.75">
      <c r="A514" s="83"/>
      <c r="B514" s="83"/>
      <c r="C514" s="83"/>
      <c r="D514" s="83"/>
      <c r="E514" s="83"/>
      <c r="F514" s="83"/>
      <c r="G514" s="83"/>
      <c r="H514" s="83"/>
      <c r="I514" s="83"/>
    </row>
    <row r="515" spans="1:9" ht="12.75">
      <c r="A515" s="83"/>
      <c r="B515" s="83"/>
      <c r="C515" s="83"/>
      <c r="D515" s="83"/>
      <c r="E515" s="83"/>
      <c r="F515" s="83"/>
      <c r="G515" s="83"/>
      <c r="H515" s="83"/>
      <c r="I515" s="83"/>
    </row>
    <row r="516" spans="1:9" ht="12.75">
      <c r="A516" s="83"/>
      <c r="B516" s="83"/>
      <c r="C516" s="83"/>
      <c r="D516" s="83"/>
      <c r="E516" s="83"/>
      <c r="F516" s="83"/>
      <c r="G516" s="83"/>
      <c r="H516" s="83"/>
      <c r="I516" s="83"/>
    </row>
    <row r="517" spans="1:9" ht="12.75">
      <c r="A517" s="83"/>
      <c r="B517" s="83"/>
      <c r="C517" s="83"/>
      <c r="D517" s="83"/>
      <c r="E517" s="83"/>
      <c r="F517" s="83"/>
      <c r="G517" s="83"/>
      <c r="H517" s="83"/>
      <c r="I517" s="83"/>
    </row>
    <row r="518" spans="1:9" ht="12.75">
      <c r="A518" s="83"/>
      <c r="B518" s="83"/>
      <c r="C518" s="83"/>
      <c r="D518" s="83"/>
      <c r="E518" s="83"/>
      <c r="F518" s="83"/>
      <c r="G518" s="83"/>
      <c r="H518" s="83"/>
      <c r="I518" s="83"/>
    </row>
    <row r="519" spans="1:9" ht="12.75">
      <c r="A519" s="83"/>
      <c r="B519" s="83"/>
      <c r="C519" s="83"/>
      <c r="D519" s="83"/>
      <c r="E519" s="83"/>
      <c r="F519" s="83"/>
      <c r="G519" s="83"/>
      <c r="H519" s="83"/>
      <c r="I519" s="83"/>
    </row>
    <row r="520" spans="1:9" ht="12.75">
      <c r="A520" s="83"/>
      <c r="B520" s="83"/>
      <c r="C520" s="83"/>
      <c r="D520" s="83"/>
      <c r="E520" s="83"/>
      <c r="F520" s="83"/>
      <c r="G520" s="83"/>
      <c r="H520" s="83"/>
      <c r="I520" s="83"/>
    </row>
    <row r="521" spans="1:9" ht="12.75">
      <c r="A521" s="83"/>
      <c r="B521" s="83"/>
      <c r="C521" s="83"/>
      <c r="D521" s="83"/>
      <c r="E521" s="83"/>
      <c r="F521" s="83"/>
      <c r="G521" s="83"/>
      <c r="H521" s="83"/>
      <c r="I521" s="83"/>
    </row>
    <row r="522" spans="1:9" ht="12.75">
      <c r="A522" s="83"/>
      <c r="B522" s="83"/>
      <c r="C522" s="83"/>
      <c r="D522" s="83"/>
      <c r="E522" s="83"/>
      <c r="F522" s="83"/>
      <c r="G522" s="83"/>
      <c r="H522" s="83"/>
      <c r="I522" s="83"/>
    </row>
    <row r="523" spans="1:9" ht="12.75">
      <c r="A523" s="83"/>
      <c r="B523" s="83"/>
      <c r="C523" s="83"/>
      <c r="D523" s="83"/>
      <c r="E523" s="83"/>
      <c r="F523" s="83"/>
      <c r="G523" s="83"/>
      <c r="H523" s="83"/>
      <c r="I523" s="83"/>
    </row>
    <row r="524" spans="1:9" ht="12.75">
      <c r="A524" s="83"/>
      <c r="B524" s="83"/>
      <c r="C524" s="83"/>
      <c r="D524" s="83"/>
      <c r="E524" s="83"/>
      <c r="F524" s="83"/>
      <c r="G524" s="83"/>
      <c r="H524" s="83"/>
      <c r="I524" s="83"/>
    </row>
    <row r="525" spans="1:9" ht="12.75">
      <c r="A525" s="83"/>
      <c r="B525" s="83"/>
      <c r="C525" s="83"/>
      <c r="D525" s="83"/>
      <c r="E525" s="83"/>
      <c r="F525" s="83"/>
      <c r="G525" s="83"/>
      <c r="H525" s="83"/>
      <c r="I525" s="83"/>
    </row>
    <row r="526" spans="1:9" ht="12.75">
      <c r="A526" s="83"/>
      <c r="B526" s="83"/>
      <c r="C526" s="83"/>
      <c r="D526" s="83"/>
      <c r="E526" s="83"/>
      <c r="F526" s="83"/>
      <c r="G526" s="83"/>
      <c r="H526" s="83"/>
      <c r="I526" s="83"/>
    </row>
    <row r="527" spans="1:9" ht="12.75">
      <c r="A527" s="83"/>
      <c r="B527" s="83"/>
      <c r="C527" s="83"/>
      <c r="D527" s="83"/>
      <c r="E527" s="83"/>
      <c r="F527" s="83"/>
      <c r="G527" s="83"/>
      <c r="H527" s="83"/>
      <c r="I527" s="83"/>
    </row>
    <row r="528" spans="1:9" ht="12.75">
      <c r="A528" s="83"/>
      <c r="B528" s="83"/>
      <c r="C528" s="83"/>
      <c r="D528" s="83"/>
      <c r="E528" s="83"/>
      <c r="F528" s="83"/>
      <c r="G528" s="83"/>
      <c r="H528" s="83"/>
      <c r="I528" s="83"/>
    </row>
    <row r="529" spans="1:9" ht="12.75">
      <c r="A529" s="83"/>
      <c r="B529" s="83"/>
      <c r="C529" s="83"/>
      <c r="D529" s="83"/>
      <c r="E529" s="83"/>
      <c r="F529" s="83"/>
      <c r="G529" s="83"/>
      <c r="H529" s="83"/>
      <c r="I529" s="83"/>
    </row>
    <row r="530" spans="1:9" ht="12.75">
      <c r="A530" s="83"/>
      <c r="B530" s="83"/>
      <c r="C530" s="83"/>
      <c r="D530" s="83"/>
      <c r="E530" s="83"/>
      <c r="F530" s="83"/>
      <c r="G530" s="83"/>
      <c r="H530" s="83"/>
      <c r="I530" s="83"/>
    </row>
    <row r="531" spans="1:9" ht="12.75">
      <c r="A531" s="83"/>
      <c r="B531" s="83"/>
      <c r="C531" s="83"/>
      <c r="D531" s="83"/>
      <c r="E531" s="83"/>
      <c r="F531" s="83"/>
      <c r="G531" s="83"/>
      <c r="H531" s="83"/>
      <c r="I531" s="83"/>
    </row>
    <row r="532" spans="1:9" ht="12.75">
      <c r="A532" s="83"/>
      <c r="B532" s="83"/>
      <c r="C532" s="83"/>
      <c r="D532" s="83"/>
      <c r="E532" s="83"/>
      <c r="F532" s="83"/>
      <c r="G532" s="83"/>
      <c r="H532" s="83"/>
      <c r="I532" s="83"/>
    </row>
    <row r="533" spans="1:9" ht="12.75">
      <c r="A533" s="83"/>
      <c r="B533" s="83"/>
      <c r="C533" s="83"/>
      <c r="D533" s="83"/>
      <c r="E533" s="83"/>
      <c r="F533" s="83"/>
      <c r="G533" s="83"/>
      <c r="H533" s="83"/>
      <c r="I533" s="83"/>
    </row>
    <row r="534" spans="1:9" ht="12.75">
      <c r="A534" s="83"/>
      <c r="B534" s="83"/>
      <c r="C534" s="83"/>
      <c r="D534" s="83"/>
      <c r="E534" s="83"/>
      <c r="F534" s="83"/>
      <c r="G534" s="83"/>
      <c r="H534" s="83"/>
      <c r="I534" s="83"/>
    </row>
    <row r="535" spans="1:9" ht="12.75">
      <c r="A535" s="83"/>
      <c r="B535" s="83"/>
      <c r="C535" s="83"/>
      <c r="D535" s="83"/>
      <c r="E535" s="83"/>
      <c r="F535" s="83"/>
      <c r="G535" s="83"/>
      <c r="H535" s="83"/>
      <c r="I535" s="83"/>
    </row>
    <row r="536" spans="1:9" ht="12.75">
      <c r="A536" s="83"/>
      <c r="B536" s="83"/>
      <c r="C536" s="83"/>
      <c r="D536" s="83"/>
      <c r="E536" s="83"/>
      <c r="F536" s="83"/>
      <c r="G536" s="83"/>
      <c r="H536" s="83"/>
      <c r="I536" s="83"/>
    </row>
    <row r="537" spans="1:9" ht="12.75">
      <c r="A537" s="83"/>
      <c r="B537" s="83"/>
      <c r="C537" s="83"/>
      <c r="D537" s="83"/>
      <c r="E537" s="83"/>
      <c r="F537" s="83"/>
      <c r="G537" s="83"/>
      <c r="H537" s="83"/>
      <c r="I537" s="83"/>
    </row>
    <row r="538" spans="1:9" ht="12.75">
      <c r="A538" s="83"/>
      <c r="B538" s="83"/>
      <c r="C538" s="83"/>
      <c r="D538" s="83"/>
      <c r="E538" s="83"/>
      <c r="F538" s="83"/>
      <c r="G538" s="83"/>
      <c r="H538" s="83"/>
      <c r="I538" s="83"/>
    </row>
    <row r="539" spans="1:9" ht="12.75">
      <c r="A539" s="83"/>
      <c r="B539" s="83"/>
      <c r="C539" s="83"/>
      <c r="D539" s="83"/>
      <c r="E539" s="83"/>
      <c r="F539" s="83"/>
      <c r="G539" s="83"/>
      <c r="H539" s="83"/>
      <c r="I539" s="83"/>
    </row>
    <row r="540" spans="1:9" ht="12.75">
      <c r="A540" s="83"/>
      <c r="B540" s="83"/>
      <c r="C540" s="83"/>
      <c r="D540" s="83"/>
      <c r="E540" s="83"/>
      <c r="F540" s="83"/>
      <c r="G540" s="83"/>
      <c r="H540" s="83"/>
      <c r="I540" s="83"/>
    </row>
    <row r="541" spans="1:9" ht="12.75">
      <c r="A541" s="83"/>
      <c r="B541" s="83"/>
      <c r="C541" s="83"/>
      <c r="D541" s="83"/>
      <c r="E541" s="83"/>
      <c r="F541" s="83"/>
      <c r="G541" s="83"/>
      <c r="H541" s="83"/>
      <c r="I541" s="83"/>
    </row>
    <row r="542" spans="1:9" ht="12.75">
      <c r="A542" s="83"/>
      <c r="B542" s="83"/>
      <c r="C542" s="83"/>
      <c r="D542" s="83"/>
      <c r="E542" s="83"/>
      <c r="F542" s="83"/>
      <c r="G542" s="83"/>
      <c r="H542" s="83"/>
      <c r="I542" s="83"/>
    </row>
    <row r="543" spans="1:9" ht="12.75">
      <c r="A543" s="83"/>
      <c r="B543" s="83"/>
      <c r="C543" s="83"/>
      <c r="D543" s="83"/>
      <c r="E543" s="83"/>
      <c r="F543" s="83"/>
      <c r="G543" s="83"/>
      <c r="H543" s="83"/>
      <c r="I543" s="83"/>
    </row>
    <row r="544" spans="1:9" ht="12.75">
      <c r="A544" s="83"/>
      <c r="B544" s="83"/>
      <c r="C544" s="83"/>
      <c r="D544" s="83"/>
      <c r="E544" s="83"/>
      <c r="F544" s="83"/>
      <c r="G544" s="83"/>
      <c r="H544" s="83"/>
      <c r="I544" s="83"/>
    </row>
    <row r="545" spans="1:9" ht="12.75">
      <c r="A545" s="83"/>
      <c r="B545" s="83"/>
      <c r="C545" s="83"/>
      <c r="D545" s="83"/>
      <c r="E545" s="83"/>
      <c r="F545" s="83"/>
      <c r="G545" s="83"/>
      <c r="H545" s="83"/>
      <c r="I545" s="83"/>
    </row>
    <row r="546" spans="1:9" ht="12.75">
      <c r="A546" s="83"/>
      <c r="B546" s="83"/>
      <c r="C546" s="83"/>
      <c r="D546" s="83"/>
      <c r="E546" s="83"/>
      <c r="F546" s="83"/>
      <c r="G546" s="83"/>
      <c r="H546" s="83"/>
      <c r="I546" s="83"/>
    </row>
    <row r="547" spans="1:9" ht="12.75">
      <c r="A547" s="83"/>
      <c r="B547" s="83"/>
      <c r="C547" s="83"/>
      <c r="D547" s="83"/>
      <c r="E547" s="83"/>
      <c r="F547" s="83"/>
      <c r="G547" s="83"/>
      <c r="H547" s="83"/>
      <c r="I547" s="83"/>
    </row>
    <row r="548" spans="1:9" ht="12.75">
      <c r="A548" s="83"/>
      <c r="B548" s="83"/>
      <c r="C548" s="83"/>
      <c r="D548" s="83"/>
      <c r="E548" s="83"/>
      <c r="F548" s="83"/>
      <c r="G548" s="83"/>
      <c r="H548" s="83"/>
      <c r="I548" s="83"/>
    </row>
    <row r="549" spans="1:9" ht="12.75">
      <c r="A549" s="83"/>
      <c r="B549" s="83"/>
      <c r="C549" s="83"/>
      <c r="D549" s="83"/>
      <c r="E549" s="83"/>
      <c r="F549" s="83"/>
      <c r="G549" s="83"/>
      <c r="H549" s="83"/>
      <c r="I549" s="83"/>
    </row>
    <row r="550" spans="1:9" ht="12.75">
      <c r="A550" s="83"/>
      <c r="B550" s="83"/>
      <c r="C550" s="83"/>
      <c r="D550" s="83"/>
      <c r="E550" s="83"/>
      <c r="F550" s="83"/>
      <c r="G550" s="83"/>
      <c r="H550" s="83"/>
      <c r="I550" s="83"/>
    </row>
    <row r="551" spans="1:9" ht="12.75">
      <c r="A551" s="83"/>
      <c r="B551" s="83"/>
      <c r="C551" s="83"/>
      <c r="D551" s="83"/>
      <c r="E551" s="83"/>
      <c r="F551" s="83"/>
      <c r="G551" s="83"/>
      <c r="H551" s="83"/>
      <c r="I551" s="83"/>
    </row>
    <row r="552" spans="1:9" ht="12.75">
      <c r="A552" s="83"/>
      <c r="B552" s="83"/>
      <c r="C552" s="83"/>
      <c r="D552" s="83"/>
      <c r="E552" s="83"/>
      <c r="F552" s="83"/>
      <c r="G552" s="83"/>
      <c r="H552" s="83"/>
      <c r="I552" s="83"/>
    </row>
    <row r="553" spans="1:9" ht="12.75">
      <c r="A553" s="83"/>
      <c r="B553" s="83"/>
      <c r="C553" s="83"/>
      <c r="D553" s="83"/>
      <c r="E553" s="83"/>
      <c r="F553" s="83"/>
      <c r="G553" s="83"/>
      <c r="H553" s="83"/>
      <c r="I553" s="83"/>
    </row>
    <row r="554" spans="1:9" ht="12.75">
      <c r="A554" s="83"/>
      <c r="B554" s="83"/>
      <c r="C554" s="83"/>
      <c r="D554" s="83"/>
      <c r="E554" s="83"/>
      <c r="F554" s="83"/>
      <c r="G554" s="83"/>
      <c r="H554" s="83"/>
      <c r="I554" s="83"/>
    </row>
    <row r="555" spans="1:9" ht="12.75">
      <c r="A555" s="83"/>
      <c r="B555" s="83"/>
      <c r="C555" s="83"/>
      <c r="D555" s="83"/>
      <c r="E555" s="83"/>
      <c r="F555" s="83"/>
      <c r="G555" s="83"/>
      <c r="H555" s="83"/>
      <c r="I555" s="83"/>
    </row>
    <row r="556" spans="1:9" ht="12.75">
      <c r="A556" s="83"/>
      <c r="B556" s="83"/>
      <c r="C556" s="83"/>
      <c r="D556" s="83"/>
      <c r="E556" s="83"/>
      <c r="F556" s="83"/>
      <c r="G556" s="83"/>
      <c r="H556" s="83"/>
      <c r="I556" s="83"/>
    </row>
    <row r="557" spans="1:9" ht="12.75">
      <c r="A557" s="83"/>
      <c r="B557" s="83"/>
      <c r="C557" s="83"/>
      <c r="D557" s="83"/>
      <c r="E557" s="83"/>
      <c r="F557" s="83"/>
      <c r="G557" s="83"/>
      <c r="H557" s="83"/>
      <c r="I557" s="83"/>
    </row>
    <row r="558" spans="1:9" ht="12.75">
      <c r="A558" s="83"/>
      <c r="B558" s="83"/>
      <c r="C558" s="83"/>
      <c r="D558" s="83"/>
      <c r="E558" s="83"/>
      <c r="F558" s="83"/>
      <c r="G558" s="83"/>
      <c r="H558" s="83"/>
      <c r="I558" s="83"/>
    </row>
    <row r="559" spans="1:9" ht="12.75">
      <c r="A559" s="83"/>
      <c r="B559" s="83"/>
      <c r="C559" s="83"/>
      <c r="D559" s="83"/>
      <c r="E559" s="83"/>
      <c r="F559" s="83"/>
      <c r="G559" s="83"/>
      <c r="H559" s="83"/>
      <c r="I559" s="83"/>
    </row>
    <row r="560" spans="1:9" ht="12.75">
      <c r="A560" s="83"/>
      <c r="B560" s="83"/>
      <c r="C560" s="83"/>
      <c r="D560" s="83"/>
      <c r="E560" s="83"/>
      <c r="F560" s="83"/>
      <c r="G560" s="83"/>
      <c r="H560" s="83"/>
      <c r="I560" s="83"/>
    </row>
    <row r="561" spans="1:9" ht="12.75">
      <c r="A561" s="83"/>
      <c r="B561" s="83"/>
      <c r="C561" s="83"/>
      <c r="D561" s="83"/>
      <c r="E561" s="83"/>
      <c r="F561" s="83"/>
      <c r="G561" s="83"/>
      <c r="H561" s="83"/>
      <c r="I561" s="83"/>
    </row>
    <row r="562" spans="1:9" ht="12.75">
      <c r="A562" s="83"/>
      <c r="B562" s="83"/>
      <c r="C562" s="83"/>
      <c r="D562" s="83"/>
      <c r="E562" s="83"/>
      <c r="F562" s="83"/>
      <c r="G562" s="83"/>
      <c r="H562" s="83"/>
      <c r="I562" s="83"/>
    </row>
    <row r="563" spans="1:9" ht="12.75">
      <c r="A563" s="83"/>
      <c r="B563" s="83"/>
      <c r="C563" s="83"/>
      <c r="D563" s="83"/>
      <c r="E563" s="83"/>
      <c r="F563" s="83"/>
      <c r="G563" s="83"/>
      <c r="H563" s="83"/>
      <c r="I563" s="83"/>
    </row>
    <row r="564" spans="1:9" ht="12.75">
      <c r="A564" s="83"/>
      <c r="B564" s="83"/>
      <c r="C564" s="83"/>
      <c r="D564" s="83"/>
      <c r="E564" s="83"/>
      <c r="F564" s="83"/>
      <c r="G564" s="83"/>
      <c r="H564" s="83"/>
      <c r="I564" s="83"/>
    </row>
    <row r="565" spans="1:9" ht="12.75">
      <c r="A565" s="83"/>
      <c r="B565" s="83"/>
      <c r="C565" s="83"/>
      <c r="D565" s="83"/>
      <c r="E565" s="83"/>
      <c r="F565" s="83"/>
      <c r="G565" s="83"/>
      <c r="H565" s="83"/>
      <c r="I565" s="83"/>
    </row>
    <row r="566" spans="1:9" ht="12.75">
      <c r="A566" s="83"/>
      <c r="B566" s="83"/>
      <c r="C566" s="83"/>
      <c r="D566" s="83"/>
      <c r="E566" s="83"/>
      <c r="F566" s="83"/>
      <c r="G566" s="83"/>
      <c r="H566" s="83"/>
      <c r="I566" s="83"/>
    </row>
    <row r="567" spans="1:9" ht="12.75">
      <c r="A567" s="83"/>
      <c r="B567" s="83"/>
      <c r="C567" s="83"/>
      <c r="D567" s="83"/>
      <c r="E567" s="83"/>
      <c r="F567" s="83"/>
      <c r="G567" s="83"/>
      <c r="H567" s="83"/>
      <c r="I567" s="83"/>
    </row>
    <row r="568" spans="1:9" ht="12.75">
      <c r="A568" s="83"/>
      <c r="B568" s="83"/>
      <c r="C568" s="83"/>
      <c r="D568" s="83"/>
      <c r="E568" s="83"/>
      <c r="F568" s="83"/>
      <c r="G568" s="83"/>
      <c r="H568" s="83"/>
      <c r="I568" s="83"/>
    </row>
    <row r="569" spans="1:9" ht="12.75">
      <c r="A569" s="83"/>
      <c r="B569" s="83"/>
      <c r="C569" s="83"/>
      <c r="D569" s="83"/>
      <c r="E569" s="83"/>
      <c r="F569" s="83"/>
      <c r="G569" s="83"/>
      <c r="H569" s="83"/>
      <c r="I569" s="83"/>
    </row>
    <row r="570" spans="1:9" ht="12.75">
      <c r="A570" s="83"/>
      <c r="B570" s="83"/>
      <c r="C570" s="83"/>
      <c r="D570" s="83"/>
      <c r="E570" s="83"/>
      <c r="F570" s="83"/>
      <c r="G570" s="83"/>
      <c r="H570" s="83"/>
      <c r="I570" s="83"/>
    </row>
    <row r="571" spans="1:9" ht="12.75">
      <c r="A571" s="83"/>
      <c r="B571" s="83"/>
      <c r="C571" s="83"/>
      <c r="D571" s="83"/>
      <c r="E571" s="83"/>
      <c r="F571" s="83"/>
      <c r="G571" s="83"/>
      <c r="H571" s="83"/>
      <c r="I571" s="83"/>
    </row>
    <row r="572" spans="1:9" ht="12.75">
      <c r="A572" s="83"/>
      <c r="B572" s="83"/>
      <c r="C572" s="83"/>
      <c r="D572" s="83"/>
      <c r="E572" s="83"/>
      <c r="F572" s="83"/>
      <c r="G572" s="83"/>
      <c r="H572" s="83"/>
      <c r="I572" s="83"/>
    </row>
    <row r="573" spans="1:9" ht="12.75">
      <c r="A573" s="83"/>
      <c r="B573" s="83"/>
      <c r="C573" s="83"/>
      <c r="D573" s="83"/>
      <c r="E573" s="83"/>
      <c r="F573" s="83"/>
      <c r="G573" s="83"/>
      <c r="H573" s="83"/>
      <c r="I573" s="83"/>
    </row>
    <row r="574" spans="1:9" ht="12.75">
      <c r="A574" s="83"/>
      <c r="B574" s="83"/>
      <c r="C574" s="83"/>
      <c r="D574" s="83"/>
      <c r="E574" s="83"/>
      <c r="F574" s="83"/>
      <c r="G574" s="83"/>
      <c r="H574" s="83"/>
      <c r="I574" s="83"/>
    </row>
    <row r="575" spans="1:9" ht="12.75">
      <c r="A575" s="83"/>
      <c r="B575" s="83"/>
      <c r="C575" s="83"/>
      <c r="D575" s="83"/>
      <c r="E575" s="83"/>
      <c r="F575" s="83"/>
      <c r="G575" s="83"/>
      <c r="H575" s="83"/>
      <c r="I575" s="83"/>
    </row>
    <row r="576" spans="1:9" ht="12.75">
      <c r="A576" s="83"/>
      <c r="B576" s="83"/>
      <c r="C576" s="83"/>
      <c r="D576" s="83"/>
      <c r="E576" s="83"/>
      <c r="F576" s="83"/>
      <c r="G576" s="83"/>
      <c r="H576" s="83"/>
      <c r="I576" s="83"/>
    </row>
    <row r="577" spans="1:9" ht="12.75">
      <c r="A577" s="83"/>
      <c r="B577" s="83"/>
      <c r="C577" s="83"/>
      <c r="D577" s="83"/>
      <c r="E577" s="83"/>
      <c r="F577" s="83"/>
      <c r="G577" s="83"/>
      <c r="H577" s="83"/>
      <c r="I577" s="83"/>
    </row>
    <row r="578" spans="1:9" ht="12.75">
      <c r="A578" s="83"/>
      <c r="B578" s="83"/>
      <c r="C578" s="83"/>
      <c r="D578" s="83"/>
      <c r="E578" s="83"/>
      <c r="F578" s="83"/>
      <c r="G578" s="83"/>
      <c r="H578" s="83"/>
      <c r="I578" s="83"/>
    </row>
    <row r="579" spans="1:9" ht="12.75">
      <c r="A579" s="83"/>
      <c r="B579" s="83"/>
      <c r="C579" s="83"/>
      <c r="D579" s="83"/>
      <c r="E579" s="83"/>
      <c r="F579" s="83"/>
      <c r="G579" s="83"/>
      <c r="H579" s="83"/>
      <c r="I579" s="83"/>
    </row>
    <row r="580" spans="1:9" ht="12.75">
      <c r="A580" s="83"/>
      <c r="B580" s="83"/>
      <c r="C580" s="83"/>
      <c r="D580" s="83"/>
      <c r="E580" s="83"/>
      <c r="F580" s="83"/>
      <c r="G580" s="83"/>
      <c r="H580" s="83"/>
      <c r="I580" s="83"/>
    </row>
    <row r="581" spans="1:9" ht="12.75">
      <c r="A581" s="83"/>
      <c r="B581" s="83"/>
      <c r="C581" s="83"/>
      <c r="D581" s="83"/>
      <c r="E581" s="83"/>
      <c r="F581" s="83"/>
      <c r="G581" s="83"/>
      <c r="H581" s="83"/>
      <c r="I581" s="83"/>
    </row>
    <row r="582" spans="1:9" ht="12.75">
      <c r="A582" s="83"/>
      <c r="B582" s="83"/>
      <c r="C582" s="83"/>
      <c r="D582" s="83"/>
      <c r="E582" s="83"/>
      <c r="F582" s="83"/>
      <c r="G582" s="83"/>
      <c r="H582" s="83"/>
      <c r="I582" s="83"/>
    </row>
    <row r="583" spans="1:9" ht="12.75">
      <c r="A583" s="83"/>
      <c r="B583" s="83"/>
      <c r="C583" s="83"/>
      <c r="D583" s="83"/>
      <c r="E583" s="83"/>
      <c r="F583" s="83"/>
      <c r="G583" s="83"/>
      <c r="H583" s="83"/>
      <c r="I583" s="83"/>
    </row>
    <row r="584" spans="1:9" ht="12.75">
      <c r="A584" s="83"/>
      <c r="B584" s="83"/>
      <c r="C584" s="83"/>
      <c r="D584" s="83"/>
      <c r="E584" s="83"/>
      <c r="F584" s="83"/>
      <c r="G584" s="83"/>
      <c r="H584" s="83"/>
      <c r="I584" s="83"/>
    </row>
    <row r="585" spans="1:9" ht="12.75">
      <c r="A585" s="83"/>
      <c r="B585" s="83"/>
      <c r="C585" s="83"/>
      <c r="D585" s="83"/>
      <c r="E585" s="83"/>
      <c r="F585" s="83"/>
      <c r="G585" s="83"/>
      <c r="H585" s="83"/>
      <c r="I585" s="83"/>
    </row>
    <row r="586" spans="1:9" ht="12.75">
      <c r="A586" s="83"/>
      <c r="B586" s="83"/>
      <c r="C586" s="83"/>
      <c r="D586" s="83"/>
      <c r="E586" s="83"/>
      <c r="F586" s="83"/>
      <c r="G586" s="83"/>
      <c r="H586" s="83"/>
      <c r="I586" s="83"/>
    </row>
    <row r="587" spans="1:9" ht="12.75">
      <c r="A587" s="83"/>
      <c r="B587" s="83"/>
      <c r="C587" s="83"/>
      <c r="D587" s="83"/>
      <c r="E587" s="83"/>
      <c r="F587" s="83"/>
      <c r="G587" s="83"/>
      <c r="H587" s="83"/>
      <c r="I587" s="83"/>
    </row>
    <row r="588" spans="1:9" ht="12.75">
      <c r="A588" s="83"/>
      <c r="B588" s="83"/>
      <c r="C588" s="83"/>
      <c r="D588" s="83"/>
      <c r="E588" s="83"/>
      <c r="F588" s="83"/>
      <c r="G588" s="83"/>
      <c r="H588" s="83"/>
      <c r="I588" s="83"/>
    </row>
    <row r="589" spans="1:9" ht="12.75">
      <c r="A589" s="83"/>
      <c r="B589" s="83"/>
      <c r="C589" s="83"/>
      <c r="D589" s="83"/>
      <c r="E589" s="83"/>
      <c r="F589" s="83"/>
      <c r="G589" s="83"/>
      <c r="H589" s="83"/>
      <c r="I589" s="83"/>
    </row>
    <row r="590" spans="1:9" ht="12.75">
      <c r="A590" s="83"/>
      <c r="B590" s="83"/>
      <c r="C590" s="83"/>
      <c r="D590" s="83"/>
      <c r="E590" s="83"/>
      <c r="F590" s="83"/>
      <c r="G590" s="83"/>
      <c r="H590" s="83"/>
      <c r="I590" s="83"/>
    </row>
    <row r="591" spans="1:9" ht="12.75">
      <c r="A591" s="83"/>
      <c r="B591" s="83"/>
      <c r="C591" s="83"/>
      <c r="D591" s="83"/>
      <c r="E591" s="83"/>
      <c r="F591" s="83"/>
      <c r="G591" s="83"/>
      <c r="H591" s="83"/>
      <c r="I591" s="83"/>
    </row>
    <row r="592" spans="1:9" ht="12.75">
      <c r="A592" s="83"/>
      <c r="B592" s="83"/>
      <c r="C592" s="83"/>
      <c r="D592" s="83"/>
      <c r="E592" s="83"/>
      <c r="F592" s="83"/>
      <c r="G592" s="83"/>
      <c r="H592" s="83"/>
      <c r="I592" s="83"/>
    </row>
    <row r="593" spans="1:9" ht="12.75">
      <c r="A593" s="83"/>
      <c r="B593" s="83"/>
      <c r="C593" s="83"/>
      <c r="D593" s="83"/>
      <c r="E593" s="83"/>
      <c r="F593" s="83"/>
      <c r="G593" s="83"/>
      <c r="H593" s="83"/>
      <c r="I593" s="83"/>
    </row>
    <row r="594" spans="1:9" ht="12.75">
      <c r="A594" s="83"/>
      <c r="B594" s="83"/>
      <c r="C594" s="83"/>
      <c r="D594" s="83"/>
      <c r="E594" s="83"/>
      <c r="F594" s="83"/>
      <c r="G594" s="83"/>
      <c r="H594" s="83"/>
      <c r="I594" s="83"/>
    </row>
    <row r="595" spans="1:9" ht="12.75">
      <c r="A595" s="83"/>
      <c r="B595" s="83"/>
      <c r="C595" s="83"/>
      <c r="D595" s="83"/>
      <c r="E595" s="83"/>
      <c r="F595" s="83"/>
      <c r="G595" s="83"/>
      <c r="H595" s="83"/>
      <c r="I595" s="83"/>
    </row>
    <row r="596" spans="1:9" ht="12.75">
      <c r="A596" s="83"/>
      <c r="B596" s="83"/>
      <c r="C596" s="83"/>
      <c r="D596" s="83"/>
      <c r="E596" s="83"/>
      <c r="F596" s="83"/>
      <c r="G596" s="83"/>
      <c r="H596" s="83"/>
      <c r="I596" s="83"/>
    </row>
    <row r="597" spans="1:9" ht="12.75">
      <c r="A597" s="83"/>
      <c r="B597" s="83"/>
      <c r="C597" s="83"/>
      <c r="D597" s="83"/>
      <c r="E597" s="83"/>
      <c r="F597" s="83"/>
      <c r="G597" s="83"/>
      <c r="H597" s="83"/>
      <c r="I597" s="83"/>
    </row>
    <row r="598" spans="1:9" ht="12.75">
      <c r="A598" s="83"/>
      <c r="B598" s="83"/>
      <c r="C598" s="83"/>
      <c r="D598" s="83"/>
      <c r="E598" s="83"/>
      <c r="F598" s="83"/>
      <c r="G598" s="83"/>
      <c r="H598" s="83"/>
      <c r="I598" s="83"/>
    </row>
    <row r="599" spans="1:9" ht="12.75">
      <c r="A599" s="83"/>
      <c r="B599" s="83"/>
      <c r="C599" s="83"/>
      <c r="D599" s="83"/>
      <c r="E599" s="83"/>
      <c r="F599" s="83"/>
      <c r="G599" s="83"/>
      <c r="H599" s="83"/>
      <c r="I599" s="83"/>
    </row>
    <row r="600" spans="1:9" ht="12.75">
      <c r="A600" s="83"/>
      <c r="B600" s="83"/>
      <c r="C600" s="83"/>
      <c r="D600" s="83"/>
      <c r="E600" s="83"/>
      <c r="F600" s="83"/>
      <c r="G600" s="83"/>
      <c r="H600" s="83"/>
      <c r="I600" s="83"/>
    </row>
    <row r="601" spans="1:9" ht="12.75">
      <c r="A601" s="83"/>
      <c r="B601" s="83"/>
      <c r="C601" s="83"/>
      <c r="D601" s="83"/>
      <c r="E601" s="83"/>
      <c r="F601" s="83"/>
      <c r="G601" s="83"/>
      <c r="H601" s="83"/>
      <c r="I601" s="83"/>
    </row>
    <row r="602" spans="1:9" ht="12.75">
      <c r="A602" s="83"/>
      <c r="B602" s="83"/>
      <c r="C602" s="83"/>
      <c r="D602" s="83"/>
      <c r="E602" s="83"/>
      <c r="F602" s="83"/>
      <c r="G602" s="83"/>
      <c r="H602" s="83"/>
      <c r="I602" s="83"/>
    </row>
    <row r="603" spans="1:9" ht="12.75">
      <c r="A603" s="83"/>
      <c r="B603" s="83"/>
      <c r="C603" s="83"/>
      <c r="D603" s="83"/>
      <c r="E603" s="83"/>
      <c r="F603" s="83"/>
      <c r="G603" s="83"/>
      <c r="H603" s="83"/>
      <c r="I603" s="83"/>
    </row>
    <row r="604" spans="1:9" ht="12.75">
      <c r="A604" s="83"/>
      <c r="B604" s="83"/>
      <c r="C604" s="83"/>
      <c r="D604" s="83"/>
      <c r="E604" s="83"/>
      <c r="F604" s="83"/>
      <c r="G604" s="83"/>
      <c r="H604" s="83"/>
      <c r="I604" s="83"/>
    </row>
    <row r="605" spans="1:9" ht="12.75">
      <c r="A605" s="83"/>
      <c r="B605" s="83"/>
      <c r="C605" s="83"/>
      <c r="D605" s="83"/>
      <c r="E605" s="83"/>
      <c r="F605" s="83"/>
      <c r="G605" s="83"/>
      <c r="H605" s="83"/>
      <c r="I605" s="83"/>
    </row>
    <row r="606" spans="1:9" ht="12.75">
      <c r="A606" s="83"/>
      <c r="B606" s="83"/>
      <c r="C606" s="83"/>
      <c r="D606" s="83"/>
      <c r="E606" s="83"/>
      <c r="F606" s="83"/>
      <c r="G606" s="83"/>
      <c r="H606" s="83"/>
      <c r="I606" s="83"/>
    </row>
    <row r="607" spans="1:9" ht="12.75">
      <c r="A607" s="83"/>
      <c r="B607" s="83"/>
      <c r="C607" s="83"/>
      <c r="D607" s="83"/>
      <c r="E607" s="83"/>
      <c r="F607" s="83"/>
      <c r="G607" s="83"/>
      <c r="H607" s="83"/>
      <c r="I607" s="83"/>
    </row>
    <row r="608" spans="1:9" ht="12.75">
      <c r="A608" s="83"/>
      <c r="B608" s="83"/>
      <c r="C608" s="83"/>
      <c r="D608" s="83"/>
      <c r="E608" s="83"/>
      <c r="F608" s="83"/>
      <c r="G608" s="83"/>
      <c r="H608" s="83"/>
      <c r="I608" s="83"/>
    </row>
    <row r="609" spans="1:9" ht="12.75">
      <c r="A609" s="83"/>
      <c r="B609" s="83"/>
      <c r="C609" s="83"/>
      <c r="D609" s="83"/>
      <c r="E609" s="83"/>
      <c r="F609" s="83"/>
      <c r="G609" s="83"/>
      <c r="H609" s="83"/>
      <c r="I609" s="83"/>
    </row>
    <row r="610" spans="1:9" ht="12.75">
      <c r="A610" s="83"/>
      <c r="B610" s="83"/>
      <c r="C610" s="83"/>
      <c r="D610" s="83"/>
      <c r="E610" s="83"/>
      <c r="F610" s="83"/>
      <c r="G610" s="83"/>
      <c r="H610" s="83"/>
      <c r="I610" s="83"/>
    </row>
    <row r="611" spans="1:9" ht="12.75">
      <c r="A611" s="83"/>
      <c r="B611" s="83"/>
      <c r="C611" s="83"/>
      <c r="D611" s="83"/>
      <c r="E611" s="83"/>
      <c r="F611" s="83"/>
      <c r="G611" s="83"/>
      <c r="H611" s="83"/>
      <c r="I611" s="83"/>
    </row>
    <row r="612" spans="1:9" ht="12.75">
      <c r="A612" s="83"/>
      <c r="B612" s="83"/>
      <c r="C612" s="83"/>
      <c r="D612" s="83"/>
      <c r="E612" s="83"/>
      <c r="F612" s="83"/>
      <c r="G612" s="83"/>
      <c r="H612" s="83"/>
      <c r="I612" s="83"/>
    </row>
    <row r="613" spans="1:9" ht="12.75">
      <c r="A613" s="83"/>
      <c r="B613" s="83"/>
      <c r="C613" s="83"/>
      <c r="D613" s="83"/>
      <c r="E613" s="83"/>
      <c r="F613" s="83"/>
      <c r="G613" s="83"/>
      <c r="H613" s="83"/>
      <c r="I613" s="83"/>
    </row>
    <row r="614" spans="1:9" ht="12.75">
      <c r="A614" s="83"/>
      <c r="B614" s="83"/>
      <c r="C614" s="83"/>
      <c r="D614" s="83"/>
      <c r="E614" s="83"/>
      <c r="F614" s="83"/>
      <c r="G614" s="83"/>
      <c r="H614" s="83"/>
      <c r="I614" s="83"/>
    </row>
    <row r="615" spans="1:9" ht="12.75">
      <c r="A615" s="83"/>
      <c r="B615" s="83"/>
      <c r="C615" s="83"/>
      <c r="D615" s="83"/>
      <c r="E615" s="83"/>
      <c r="F615" s="83"/>
      <c r="G615" s="83"/>
      <c r="H615" s="83"/>
      <c r="I615" s="83"/>
    </row>
    <row r="616" spans="1:9" ht="12.75">
      <c r="A616" s="83"/>
      <c r="B616" s="83"/>
      <c r="C616" s="83"/>
      <c r="D616" s="83"/>
      <c r="E616" s="83"/>
      <c r="F616" s="83"/>
      <c r="G616" s="83"/>
      <c r="H616" s="83"/>
      <c r="I616" s="83"/>
    </row>
    <row r="617" spans="1:9" ht="12.75">
      <c r="A617" s="83"/>
      <c r="B617" s="83"/>
      <c r="C617" s="83"/>
      <c r="D617" s="83"/>
      <c r="E617" s="83"/>
      <c r="F617" s="83"/>
      <c r="G617" s="83"/>
      <c r="H617" s="83"/>
      <c r="I617" s="83"/>
    </row>
    <row r="618" spans="1:9" ht="12.75">
      <c r="A618" s="83"/>
      <c r="B618" s="83"/>
      <c r="C618" s="83"/>
      <c r="D618" s="83"/>
      <c r="E618" s="83"/>
      <c r="F618" s="83"/>
      <c r="G618" s="83"/>
      <c r="H618" s="83"/>
      <c r="I618" s="83"/>
    </row>
    <row r="619" spans="1:9" ht="12.75">
      <c r="A619" s="83"/>
      <c r="B619" s="83"/>
      <c r="C619" s="83"/>
      <c r="D619" s="83"/>
      <c r="E619" s="83"/>
      <c r="F619" s="83"/>
      <c r="G619" s="83"/>
      <c r="H619" s="83"/>
      <c r="I619" s="83"/>
    </row>
    <row r="620" spans="1:9" ht="12.75">
      <c r="A620" s="83"/>
      <c r="B620" s="83"/>
      <c r="C620" s="83"/>
      <c r="D620" s="83"/>
      <c r="E620" s="83"/>
      <c r="F620" s="83"/>
      <c r="G620" s="83"/>
      <c r="H620" s="83"/>
      <c r="I620" s="83"/>
    </row>
    <row r="621" spans="1:9" ht="12.75">
      <c r="A621" s="83"/>
      <c r="B621" s="83"/>
      <c r="C621" s="83"/>
      <c r="D621" s="83"/>
      <c r="E621" s="83"/>
      <c r="F621" s="83"/>
      <c r="G621" s="83"/>
      <c r="H621" s="83"/>
      <c r="I621" s="83"/>
    </row>
    <row r="622" spans="1:9" ht="12.75">
      <c r="A622" s="83"/>
      <c r="B622" s="83"/>
      <c r="C622" s="83"/>
      <c r="D622" s="83"/>
      <c r="E622" s="83"/>
      <c r="F622" s="83"/>
      <c r="G622" s="83"/>
      <c r="H622" s="83"/>
      <c r="I622" s="83"/>
    </row>
    <row r="623" spans="1:9" ht="12.75">
      <c r="A623" s="83"/>
      <c r="B623" s="83"/>
      <c r="C623" s="83"/>
      <c r="D623" s="83"/>
      <c r="E623" s="83"/>
      <c r="F623" s="83"/>
      <c r="G623" s="83"/>
      <c r="H623" s="83"/>
      <c r="I623" s="83"/>
    </row>
    <row r="624" spans="1:9" ht="12.75">
      <c r="A624" s="83"/>
      <c r="B624" s="83"/>
      <c r="C624" s="83"/>
      <c r="D624" s="83"/>
      <c r="E624" s="83"/>
      <c r="F624" s="83"/>
      <c r="G624" s="83"/>
      <c r="H624" s="83"/>
      <c r="I624" s="83"/>
    </row>
    <row r="625" spans="1:9" ht="12.75">
      <c r="A625" s="83"/>
      <c r="B625" s="83"/>
      <c r="C625" s="83"/>
      <c r="D625" s="83"/>
      <c r="E625" s="83"/>
      <c r="F625" s="83"/>
      <c r="G625" s="83"/>
      <c r="H625" s="83"/>
      <c r="I625" s="83"/>
    </row>
    <row r="626" spans="1:9" ht="12.75">
      <c r="A626" s="83"/>
      <c r="B626" s="83"/>
      <c r="C626" s="83"/>
      <c r="D626" s="83"/>
      <c r="E626" s="83"/>
      <c r="F626" s="83"/>
      <c r="G626" s="83"/>
      <c r="H626" s="83"/>
      <c r="I626" s="83"/>
    </row>
    <row r="627" spans="1:9" ht="12.75">
      <c r="A627" s="83"/>
      <c r="B627" s="83"/>
      <c r="C627" s="83"/>
      <c r="D627" s="83"/>
      <c r="E627" s="83"/>
      <c r="F627" s="83"/>
      <c r="G627" s="83"/>
      <c r="H627" s="83"/>
      <c r="I627" s="83"/>
    </row>
    <row r="628" spans="1:9" ht="12.75">
      <c r="A628" s="83"/>
      <c r="B628" s="83"/>
      <c r="C628" s="83"/>
      <c r="D628" s="83"/>
      <c r="E628" s="83"/>
      <c r="F628" s="83"/>
      <c r="G628" s="83"/>
      <c r="H628" s="83"/>
      <c r="I628" s="83"/>
    </row>
    <row r="629" spans="1:9" ht="12.75">
      <c r="A629" s="83"/>
      <c r="B629" s="83"/>
      <c r="C629" s="83"/>
      <c r="D629" s="83"/>
      <c r="E629" s="83"/>
      <c r="F629" s="83"/>
      <c r="G629" s="83"/>
      <c r="H629" s="83"/>
      <c r="I629" s="83"/>
    </row>
    <row r="630" spans="1:9" ht="12.75">
      <c r="A630" s="83"/>
      <c r="B630" s="83"/>
      <c r="C630" s="83"/>
      <c r="D630" s="83"/>
      <c r="E630" s="83"/>
      <c r="F630" s="83"/>
      <c r="G630" s="83"/>
      <c r="H630" s="83"/>
      <c r="I630" s="83"/>
    </row>
    <row r="631" spans="1:9" ht="12.75">
      <c r="A631" s="83"/>
      <c r="B631" s="83"/>
      <c r="C631" s="83"/>
      <c r="D631" s="83"/>
      <c r="E631" s="83"/>
      <c r="F631" s="83"/>
      <c r="G631" s="83"/>
      <c r="H631" s="83"/>
      <c r="I631" s="83"/>
    </row>
    <row r="632" spans="1:9" ht="12.75">
      <c r="A632" s="83"/>
      <c r="B632" s="83"/>
      <c r="C632" s="83"/>
      <c r="D632" s="83"/>
      <c r="E632" s="83"/>
      <c r="F632" s="83"/>
      <c r="G632" s="83"/>
      <c r="H632" s="83"/>
      <c r="I632" s="83"/>
    </row>
    <row r="633" spans="1:9" ht="12.75">
      <c r="A633" s="83"/>
      <c r="B633" s="83"/>
      <c r="C633" s="83"/>
      <c r="D633" s="83"/>
      <c r="E633" s="83"/>
      <c r="F633" s="83"/>
      <c r="G633" s="83"/>
      <c r="H633" s="83"/>
      <c r="I633" s="83"/>
    </row>
    <row r="634" spans="1:9" ht="12.75">
      <c r="A634" s="83"/>
      <c r="B634" s="83"/>
      <c r="C634" s="83"/>
      <c r="D634" s="83"/>
      <c r="E634" s="83"/>
      <c r="F634" s="83"/>
      <c r="G634" s="83"/>
      <c r="H634" s="83"/>
      <c r="I634" s="83"/>
    </row>
    <row r="635" spans="1:9" ht="12.75">
      <c r="A635" s="83"/>
      <c r="B635" s="83"/>
      <c r="C635" s="83"/>
      <c r="D635" s="83"/>
      <c r="E635" s="83"/>
      <c r="F635" s="83"/>
      <c r="G635" s="83"/>
      <c r="H635" s="83"/>
      <c r="I635" s="83"/>
    </row>
    <row r="636" spans="1:9" ht="12.75">
      <c r="A636" s="83"/>
      <c r="B636" s="83"/>
      <c r="C636" s="83"/>
      <c r="D636" s="83"/>
      <c r="E636" s="83"/>
      <c r="F636" s="83"/>
      <c r="G636" s="83"/>
      <c r="H636" s="83"/>
      <c r="I636" s="83"/>
    </row>
    <row r="637" spans="1:9" ht="12.75">
      <c r="A637" s="83"/>
      <c r="B637" s="83"/>
      <c r="C637" s="83"/>
      <c r="D637" s="83"/>
      <c r="E637" s="83"/>
      <c r="F637" s="83"/>
      <c r="G637" s="83"/>
      <c r="H637" s="83"/>
      <c r="I637" s="83"/>
    </row>
    <row r="638" spans="1:9" ht="12.75">
      <c r="A638" s="83"/>
      <c r="B638" s="83"/>
      <c r="C638" s="83"/>
      <c r="D638" s="83"/>
      <c r="E638" s="83"/>
      <c r="F638" s="83"/>
      <c r="G638" s="83"/>
      <c r="H638" s="83"/>
      <c r="I638" s="83"/>
    </row>
    <row r="639" spans="1:9" ht="12.75">
      <c r="A639" s="83"/>
      <c r="B639" s="83"/>
      <c r="C639" s="83"/>
      <c r="D639" s="83"/>
      <c r="E639" s="83"/>
      <c r="F639" s="83"/>
      <c r="G639" s="83"/>
      <c r="H639" s="83"/>
      <c r="I639" s="83"/>
    </row>
    <row r="640" spans="1:9" ht="12.75">
      <c r="A640" s="83"/>
      <c r="B640" s="83"/>
      <c r="C640" s="83"/>
      <c r="D640" s="83"/>
      <c r="E640" s="83"/>
      <c r="F640" s="83"/>
      <c r="G640" s="83"/>
      <c r="H640" s="83"/>
      <c r="I640" s="83"/>
    </row>
    <row r="641" spans="1:9" ht="12.75">
      <c r="A641" s="83"/>
      <c r="B641" s="83"/>
      <c r="C641" s="83"/>
      <c r="D641" s="83"/>
      <c r="E641" s="83"/>
      <c r="F641" s="83"/>
      <c r="G641" s="83"/>
      <c r="H641" s="83"/>
      <c r="I641" s="83"/>
    </row>
    <row r="642" spans="1:9" ht="12.75">
      <c r="A642" s="83"/>
      <c r="B642" s="83"/>
      <c r="C642" s="83"/>
      <c r="D642" s="83"/>
      <c r="E642" s="83"/>
      <c r="F642" s="83"/>
      <c r="G642" s="83"/>
      <c r="H642" s="83"/>
      <c r="I642" s="83"/>
    </row>
    <row r="643" spans="1:9" ht="12.75">
      <c r="A643" s="83"/>
      <c r="B643" s="83"/>
      <c r="C643" s="83"/>
      <c r="D643" s="83"/>
      <c r="E643" s="83"/>
      <c r="F643" s="83"/>
      <c r="G643" s="83"/>
      <c r="H643" s="83"/>
      <c r="I643" s="83"/>
    </row>
    <row r="644" spans="1:9" ht="12.75">
      <c r="A644" s="83"/>
      <c r="B644" s="83"/>
      <c r="C644" s="83"/>
      <c r="D644" s="83"/>
      <c r="E644" s="83"/>
      <c r="F644" s="83"/>
      <c r="G644" s="83"/>
      <c r="H644" s="83"/>
      <c r="I644" s="83"/>
    </row>
    <row r="645" spans="1:9" ht="12.75">
      <c r="A645" s="83"/>
      <c r="B645" s="83"/>
      <c r="C645" s="83"/>
      <c r="D645" s="83"/>
      <c r="E645" s="83"/>
      <c r="F645" s="83"/>
      <c r="G645" s="83"/>
      <c r="H645" s="83"/>
      <c r="I645" s="83"/>
    </row>
    <row r="646" spans="1:9" ht="12.75">
      <c r="A646" s="83"/>
      <c r="B646" s="83"/>
      <c r="C646" s="83"/>
      <c r="D646" s="83"/>
      <c r="E646" s="83"/>
      <c r="F646" s="83"/>
      <c r="G646" s="83"/>
      <c r="H646" s="83"/>
      <c r="I646" s="83"/>
    </row>
    <row r="647" spans="1:9" ht="12.75">
      <c r="A647" s="83"/>
      <c r="B647" s="83"/>
      <c r="C647" s="83"/>
      <c r="D647" s="83"/>
      <c r="E647" s="83"/>
      <c r="F647" s="83"/>
      <c r="G647" s="83"/>
      <c r="H647" s="83"/>
      <c r="I647" s="83"/>
    </row>
    <row r="648" spans="1:9" ht="12.75">
      <c r="A648" s="83"/>
      <c r="B648" s="83"/>
      <c r="C648" s="83"/>
      <c r="D648" s="83"/>
      <c r="E648" s="83"/>
      <c r="F648" s="83"/>
      <c r="G648" s="83"/>
      <c r="H648" s="83"/>
      <c r="I648" s="83"/>
    </row>
    <row r="649" spans="1:9" ht="12.75">
      <c r="A649" s="83"/>
      <c r="B649" s="83"/>
      <c r="C649" s="83"/>
      <c r="D649" s="83"/>
      <c r="E649" s="83"/>
      <c r="F649" s="83"/>
      <c r="G649" s="83"/>
      <c r="H649" s="83"/>
      <c r="I649" s="83"/>
    </row>
    <row r="650" spans="1:9" ht="12.75">
      <c r="A650" s="83"/>
      <c r="B650" s="83"/>
      <c r="C650" s="83"/>
      <c r="D650" s="83"/>
      <c r="E650" s="83"/>
      <c r="F650" s="83"/>
      <c r="G650" s="83"/>
      <c r="H650" s="83"/>
      <c r="I650" s="83"/>
    </row>
    <row r="651" spans="1:9" ht="12.75">
      <c r="A651" s="83"/>
      <c r="B651" s="83"/>
      <c r="C651" s="83"/>
      <c r="D651" s="83"/>
      <c r="E651" s="83"/>
      <c r="F651" s="83"/>
      <c r="G651" s="83"/>
      <c r="H651" s="83"/>
      <c r="I651" s="83"/>
    </row>
    <row r="652" spans="1:9" ht="12.75">
      <c r="A652" s="83"/>
      <c r="B652" s="83"/>
      <c r="C652" s="83"/>
      <c r="D652" s="83"/>
      <c r="E652" s="83"/>
      <c r="F652" s="83"/>
      <c r="G652" s="83"/>
      <c r="H652" s="83"/>
      <c r="I652" s="83"/>
    </row>
    <row r="653" spans="1:9" ht="12.75">
      <c r="A653" s="83"/>
      <c r="B653" s="83"/>
      <c r="C653" s="83"/>
      <c r="D653" s="83"/>
      <c r="E653" s="83"/>
      <c r="F653" s="83"/>
      <c r="G653" s="83"/>
      <c r="H653" s="83"/>
      <c r="I653" s="83"/>
    </row>
    <row r="654" spans="1:9" ht="12.75">
      <c r="A654" s="83"/>
      <c r="B654" s="83"/>
      <c r="C654" s="83"/>
      <c r="D654" s="83"/>
      <c r="E654" s="83"/>
      <c r="F654" s="83"/>
      <c r="G654" s="83"/>
      <c r="H654" s="83"/>
      <c r="I654" s="83"/>
    </row>
    <row r="655" spans="1:9" ht="12.75">
      <c r="A655" s="83"/>
      <c r="B655" s="83"/>
      <c r="C655" s="83"/>
      <c r="D655" s="83"/>
      <c r="E655" s="83"/>
      <c r="F655" s="83"/>
      <c r="G655" s="83"/>
      <c r="H655" s="83"/>
      <c r="I655" s="83"/>
    </row>
    <row r="656" spans="1:9" ht="12.75">
      <c r="A656" s="83"/>
      <c r="B656" s="83"/>
      <c r="C656" s="83"/>
      <c r="D656" s="83"/>
      <c r="E656" s="83"/>
      <c r="F656" s="83"/>
      <c r="G656" s="83"/>
      <c r="H656" s="83"/>
      <c r="I656" s="83"/>
    </row>
    <row r="657" spans="1:9" ht="12.75">
      <c r="A657" s="83"/>
      <c r="B657" s="83"/>
      <c r="C657" s="83"/>
      <c r="D657" s="83"/>
      <c r="E657" s="83"/>
      <c r="F657" s="83"/>
      <c r="G657" s="83"/>
      <c r="H657" s="83"/>
      <c r="I657" s="83"/>
    </row>
    <row r="658" spans="1:9" ht="12.75">
      <c r="A658" s="83"/>
      <c r="B658" s="83"/>
      <c r="C658" s="83"/>
      <c r="D658" s="83"/>
      <c r="E658" s="83"/>
      <c r="F658" s="83"/>
      <c r="G658" s="83"/>
      <c r="H658" s="83"/>
      <c r="I658" s="83"/>
    </row>
    <row r="659" spans="1:9" ht="12.75">
      <c r="A659" s="83"/>
      <c r="B659" s="83"/>
      <c r="C659" s="83"/>
      <c r="D659" s="83"/>
      <c r="E659" s="83"/>
      <c r="F659" s="83"/>
      <c r="G659" s="83"/>
      <c r="H659" s="83"/>
      <c r="I659" s="83"/>
    </row>
    <row r="660" spans="1:9" ht="12.75">
      <c r="A660" s="83"/>
      <c r="B660" s="83"/>
      <c r="C660" s="83"/>
      <c r="D660" s="83"/>
      <c r="E660" s="83"/>
      <c r="F660" s="83"/>
      <c r="G660" s="83"/>
      <c r="H660" s="83"/>
      <c r="I660" s="83"/>
    </row>
    <row r="661" spans="1:9" ht="12.75">
      <c r="A661" s="83"/>
      <c r="B661" s="83"/>
      <c r="C661" s="83"/>
      <c r="D661" s="83"/>
      <c r="E661" s="83"/>
      <c r="F661" s="83"/>
      <c r="G661" s="83"/>
      <c r="H661" s="83"/>
      <c r="I661" s="83"/>
    </row>
    <row r="662" spans="1:9" ht="12.75">
      <c r="A662" s="83"/>
      <c r="B662" s="83"/>
      <c r="C662" s="83"/>
      <c r="D662" s="83"/>
      <c r="E662" s="83"/>
      <c r="F662" s="83"/>
      <c r="G662" s="83"/>
      <c r="H662" s="83"/>
      <c r="I662" s="83"/>
    </row>
    <row r="663" spans="1:9" ht="12.75">
      <c r="A663" s="83"/>
      <c r="B663" s="83"/>
      <c r="C663" s="83"/>
      <c r="D663" s="83"/>
      <c r="E663" s="83"/>
      <c r="F663" s="83"/>
      <c r="G663" s="83"/>
      <c r="H663" s="83"/>
      <c r="I663" s="83"/>
    </row>
    <row r="664" spans="1:9" ht="12.75">
      <c r="A664" s="83"/>
      <c r="B664" s="83"/>
      <c r="C664" s="83"/>
      <c r="D664" s="83"/>
      <c r="E664" s="83"/>
      <c r="F664" s="83"/>
      <c r="G664" s="83"/>
      <c r="H664" s="83"/>
      <c r="I664" s="83"/>
    </row>
    <row r="665" spans="1:9" ht="12.75">
      <c r="A665" s="83"/>
      <c r="B665" s="83"/>
      <c r="C665" s="83"/>
      <c r="D665" s="83"/>
      <c r="E665" s="83"/>
      <c r="F665" s="83"/>
      <c r="G665" s="83"/>
      <c r="H665" s="83"/>
      <c r="I665" s="83"/>
    </row>
    <row r="666" spans="1:9" ht="12.75">
      <c r="A666" s="83"/>
      <c r="B666" s="83"/>
      <c r="C666" s="83"/>
      <c r="D666" s="83"/>
      <c r="E666" s="83"/>
      <c r="F666" s="83"/>
      <c r="G666" s="83"/>
      <c r="H666" s="83"/>
      <c r="I666" s="83"/>
    </row>
    <row r="667" spans="1:9" ht="12.75">
      <c r="A667" s="83"/>
      <c r="B667" s="83"/>
      <c r="C667" s="83"/>
      <c r="D667" s="83"/>
      <c r="E667" s="83"/>
      <c r="F667" s="83"/>
      <c r="G667" s="83"/>
      <c r="H667" s="83"/>
      <c r="I667" s="83"/>
    </row>
    <row r="668" spans="1:9" ht="12.75">
      <c r="A668" s="83"/>
      <c r="B668" s="83"/>
      <c r="C668" s="83"/>
      <c r="D668" s="83"/>
      <c r="E668" s="83"/>
      <c r="F668" s="83"/>
      <c r="G668" s="83"/>
      <c r="H668" s="83"/>
      <c r="I668" s="83"/>
    </row>
    <row r="669" spans="1:9" ht="12.75">
      <c r="A669" s="83"/>
      <c r="B669" s="83"/>
      <c r="C669" s="83"/>
      <c r="D669" s="83"/>
      <c r="E669" s="83"/>
      <c r="F669" s="83"/>
      <c r="G669" s="83"/>
      <c r="H669" s="83"/>
      <c r="I669" s="83"/>
    </row>
    <row r="670" spans="1:9" ht="12.75">
      <c r="A670" s="83"/>
      <c r="B670" s="83"/>
      <c r="C670" s="83"/>
      <c r="D670" s="83"/>
      <c r="E670" s="83"/>
      <c r="F670" s="83"/>
      <c r="G670" s="83"/>
      <c r="H670" s="83"/>
      <c r="I670" s="83"/>
    </row>
    <row r="671" spans="1:9" ht="12.75">
      <c r="A671" s="83"/>
      <c r="B671" s="83"/>
      <c r="C671" s="83"/>
      <c r="D671" s="83"/>
      <c r="E671" s="83"/>
      <c r="F671" s="83"/>
      <c r="G671" s="83"/>
      <c r="H671" s="83"/>
      <c r="I671" s="83"/>
    </row>
    <row r="672" spans="1:9" ht="12.75">
      <c r="A672" s="83"/>
      <c r="B672" s="83"/>
      <c r="C672" s="83"/>
      <c r="D672" s="83"/>
      <c r="E672" s="83"/>
      <c r="F672" s="83"/>
      <c r="G672" s="83"/>
      <c r="H672" s="83"/>
      <c r="I672" s="83"/>
    </row>
    <row r="673" spans="1:9" ht="12.75">
      <c r="A673" s="83"/>
      <c r="B673" s="83"/>
      <c r="C673" s="83"/>
      <c r="D673" s="83"/>
      <c r="E673" s="83"/>
      <c r="F673" s="83"/>
      <c r="G673" s="83"/>
      <c r="H673" s="83"/>
      <c r="I673" s="83"/>
    </row>
    <row r="674" spans="1:9" ht="12.75">
      <c r="A674" s="83"/>
      <c r="B674" s="83"/>
      <c r="C674" s="83"/>
      <c r="D674" s="83"/>
      <c r="E674" s="83"/>
      <c r="F674" s="83"/>
      <c r="G674" s="83"/>
      <c r="H674" s="83"/>
      <c r="I674" s="83"/>
    </row>
    <row r="675" spans="1:9" ht="12.75">
      <c r="A675" s="83"/>
      <c r="B675" s="83"/>
      <c r="C675" s="83"/>
      <c r="D675" s="83"/>
      <c r="E675" s="83"/>
      <c r="F675" s="83"/>
      <c r="G675" s="83"/>
      <c r="H675" s="83"/>
      <c r="I675" s="83"/>
    </row>
    <row r="676" spans="1:9" ht="12.75">
      <c r="A676" s="83"/>
      <c r="B676" s="83"/>
      <c r="C676" s="83"/>
      <c r="D676" s="83"/>
      <c r="E676" s="83"/>
      <c r="F676" s="83"/>
      <c r="G676" s="83"/>
      <c r="H676" s="83"/>
      <c r="I676" s="83"/>
    </row>
    <row r="677" spans="1:9" ht="12.75">
      <c r="A677" s="83"/>
      <c r="B677" s="83"/>
      <c r="C677" s="83"/>
      <c r="D677" s="83"/>
      <c r="E677" s="83"/>
      <c r="F677" s="83"/>
      <c r="G677" s="83"/>
      <c r="H677" s="83"/>
      <c r="I677" s="83"/>
    </row>
    <row r="678" spans="1:9" ht="12.75">
      <c r="A678" s="83"/>
      <c r="B678" s="83"/>
      <c r="C678" s="83"/>
      <c r="D678" s="83"/>
      <c r="E678" s="83"/>
      <c r="F678" s="83"/>
      <c r="G678" s="83"/>
      <c r="H678" s="83"/>
      <c r="I678" s="83"/>
    </row>
    <row r="679" spans="1:9" ht="12.75">
      <c r="A679" s="83"/>
      <c r="B679" s="83"/>
      <c r="C679" s="83"/>
      <c r="D679" s="83"/>
      <c r="E679" s="83"/>
      <c r="F679" s="83"/>
      <c r="G679" s="83"/>
      <c r="H679" s="83"/>
      <c r="I679" s="83"/>
    </row>
    <row r="680" spans="1:9" ht="12.75">
      <c r="A680" s="83"/>
      <c r="B680" s="83"/>
      <c r="C680" s="83"/>
      <c r="D680" s="83"/>
      <c r="E680" s="83"/>
      <c r="F680" s="83"/>
      <c r="G680" s="83"/>
      <c r="H680" s="83"/>
      <c r="I680" s="83"/>
    </row>
    <row r="681" spans="1:9" ht="12.75">
      <c r="A681" s="83"/>
      <c r="B681" s="83"/>
      <c r="C681" s="83"/>
      <c r="D681" s="83"/>
      <c r="E681" s="83"/>
      <c r="F681" s="83"/>
      <c r="G681" s="83"/>
      <c r="H681" s="83"/>
      <c r="I681" s="83"/>
    </row>
    <row r="682" spans="1:9" ht="12.75">
      <c r="A682" s="83"/>
      <c r="B682" s="83"/>
      <c r="C682" s="83"/>
      <c r="D682" s="83"/>
      <c r="E682" s="83"/>
      <c r="F682" s="83"/>
      <c r="G682" s="83"/>
      <c r="H682" s="83"/>
      <c r="I682" s="83"/>
    </row>
    <row r="683" spans="1:9" ht="12.75">
      <c r="A683" s="83"/>
      <c r="B683" s="83"/>
      <c r="C683" s="83"/>
      <c r="D683" s="83"/>
      <c r="E683" s="83"/>
      <c r="F683" s="83"/>
      <c r="G683" s="83"/>
      <c r="H683" s="83"/>
      <c r="I683" s="83"/>
    </row>
    <row r="684" spans="1:9" ht="12.75">
      <c r="A684" s="83"/>
      <c r="B684" s="83"/>
      <c r="C684" s="83"/>
      <c r="D684" s="83"/>
      <c r="E684" s="83"/>
      <c r="F684" s="83"/>
      <c r="G684" s="83"/>
      <c r="H684" s="83"/>
      <c r="I684" s="83"/>
    </row>
    <row r="685" spans="1:9" ht="12.75">
      <c r="A685" s="83"/>
      <c r="B685" s="83"/>
      <c r="C685" s="83"/>
      <c r="D685" s="83"/>
      <c r="E685" s="83"/>
      <c r="F685" s="83"/>
      <c r="G685" s="83"/>
      <c r="H685" s="83"/>
      <c r="I685" s="83"/>
    </row>
    <row r="686" spans="1:9" ht="12.75">
      <c r="A686" s="83"/>
      <c r="B686" s="83"/>
      <c r="C686" s="83"/>
      <c r="D686" s="83"/>
      <c r="E686" s="83"/>
      <c r="F686" s="83"/>
      <c r="G686" s="83"/>
      <c r="H686" s="83"/>
      <c r="I686" s="83"/>
    </row>
    <row r="687" spans="1:9" ht="12.75">
      <c r="A687" s="83"/>
      <c r="B687" s="83"/>
      <c r="C687" s="83"/>
      <c r="D687" s="83"/>
      <c r="E687" s="83"/>
      <c r="F687" s="83"/>
      <c r="G687" s="83"/>
      <c r="H687" s="83"/>
      <c r="I687" s="83"/>
    </row>
    <row r="688" spans="1:9" ht="12.75">
      <c r="A688" s="83"/>
      <c r="B688" s="83"/>
      <c r="C688" s="83"/>
      <c r="D688" s="83"/>
      <c r="E688" s="83"/>
      <c r="F688" s="83"/>
      <c r="G688" s="83"/>
      <c r="H688" s="83"/>
      <c r="I688" s="83"/>
    </row>
    <row r="689" spans="1:9" ht="12.75">
      <c r="A689" s="83"/>
      <c r="B689" s="83"/>
      <c r="C689" s="83"/>
      <c r="D689" s="83"/>
      <c r="E689" s="83"/>
      <c r="F689" s="83"/>
      <c r="G689" s="83"/>
      <c r="H689" s="83"/>
      <c r="I689" s="83"/>
    </row>
    <row r="690" spans="1:9" ht="12.75">
      <c r="A690" s="83"/>
      <c r="B690" s="83"/>
      <c r="C690" s="83"/>
      <c r="D690" s="83"/>
      <c r="E690" s="83"/>
      <c r="F690" s="83"/>
      <c r="G690" s="83"/>
      <c r="H690" s="83"/>
      <c r="I690" s="83"/>
    </row>
    <row r="691" spans="1:9" ht="12.75">
      <c r="A691" s="83"/>
      <c r="B691" s="83"/>
      <c r="C691" s="83"/>
      <c r="D691" s="83"/>
      <c r="E691" s="83"/>
      <c r="F691" s="83"/>
      <c r="G691" s="83"/>
      <c r="H691" s="83"/>
      <c r="I691" s="83"/>
    </row>
    <row r="692" spans="1:9" ht="12.75">
      <c r="A692" s="83"/>
      <c r="B692" s="83"/>
      <c r="C692" s="83"/>
      <c r="D692" s="83"/>
      <c r="E692" s="83"/>
      <c r="F692" s="83"/>
      <c r="G692" s="83"/>
      <c r="H692" s="83"/>
      <c r="I692" s="83"/>
    </row>
    <row r="693" spans="1:9" ht="12.75">
      <c r="A693" s="83"/>
      <c r="B693" s="83"/>
      <c r="C693" s="83"/>
      <c r="D693" s="83"/>
      <c r="E693" s="83"/>
      <c r="F693" s="83"/>
      <c r="G693" s="83"/>
      <c r="H693" s="83"/>
      <c r="I693" s="83"/>
    </row>
    <row r="694" spans="1:9" ht="12.75">
      <c r="A694" s="83"/>
      <c r="B694" s="83"/>
      <c r="C694" s="83"/>
      <c r="D694" s="83"/>
      <c r="E694" s="83"/>
      <c r="F694" s="83"/>
      <c r="G694" s="83"/>
      <c r="H694" s="83"/>
      <c r="I694" s="83"/>
    </row>
    <row r="695" spans="1:9" ht="12.75">
      <c r="A695" s="83"/>
      <c r="B695" s="83"/>
      <c r="C695" s="83"/>
      <c r="D695" s="83"/>
      <c r="E695" s="83"/>
      <c r="F695" s="83"/>
      <c r="G695" s="83"/>
      <c r="H695" s="83"/>
      <c r="I695" s="83"/>
    </row>
    <row r="696" spans="1:9" ht="12.75">
      <c r="A696" s="83"/>
      <c r="B696" s="83"/>
      <c r="C696" s="83"/>
      <c r="D696" s="83"/>
      <c r="E696" s="83"/>
      <c r="F696" s="83"/>
      <c r="G696" s="83"/>
      <c r="H696" s="83"/>
      <c r="I696" s="83"/>
    </row>
    <row r="697" spans="1:9" ht="12.75">
      <c r="A697" s="83"/>
      <c r="B697" s="83"/>
      <c r="C697" s="83"/>
      <c r="D697" s="83"/>
      <c r="E697" s="83"/>
      <c r="F697" s="83"/>
      <c r="G697" s="83"/>
      <c r="H697" s="83"/>
      <c r="I697" s="83"/>
    </row>
    <row r="698" spans="1:9" ht="12.75">
      <c r="A698" s="83"/>
      <c r="B698" s="83"/>
      <c r="C698" s="83"/>
      <c r="D698" s="83"/>
      <c r="E698" s="83"/>
      <c r="F698" s="83"/>
      <c r="G698" s="83"/>
      <c r="H698" s="83"/>
      <c r="I698" s="83"/>
    </row>
    <row r="699" spans="1:9" ht="12.75">
      <c r="A699" s="83"/>
      <c r="B699" s="83"/>
      <c r="C699" s="83"/>
      <c r="D699" s="83"/>
      <c r="E699" s="83"/>
      <c r="F699" s="83"/>
      <c r="G699" s="83"/>
      <c r="H699" s="83"/>
      <c r="I699" s="83"/>
    </row>
    <row r="700" spans="1:9" ht="12.75">
      <c r="A700" s="83"/>
      <c r="B700" s="83"/>
      <c r="C700" s="83"/>
      <c r="D700" s="83"/>
      <c r="E700" s="83"/>
      <c r="F700" s="83"/>
      <c r="G700" s="83"/>
      <c r="H700" s="83"/>
      <c r="I700" s="83"/>
    </row>
    <row r="701" spans="1:9" ht="12.75">
      <c r="A701" s="83"/>
      <c r="B701" s="83"/>
      <c r="C701" s="83"/>
      <c r="D701" s="83"/>
      <c r="E701" s="83"/>
      <c r="F701" s="83"/>
      <c r="G701" s="83"/>
      <c r="H701" s="83"/>
      <c r="I701" s="83"/>
    </row>
    <row r="702" spans="1:9" ht="12.75">
      <c r="A702" s="83"/>
      <c r="B702" s="83"/>
      <c r="C702" s="83"/>
      <c r="D702" s="83"/>
      <c r="E702" s="83"/>
      <c r="F702" s="83"/>
      <c r="G702" s="83"/>
      <c r="H702" s="83"/>
      <c r="I702" s="83"/>
    </row>
    <row r="703" spans="1:9" ht="12.75">
      <c r="A703" s="83"/>
      <c r="B703" s="83"/>
      <c r="C703" s="83"/>
      <c r="D703" s="83"/>
      <c r="E703" s="83"/>
      <c r="F703" s="83"/>
      <c r="G703" s="83"/>
      <c r="H703" s="83"/>
      <c r="I703" s="83"/>
    </row>
    <row r="704" spans="1:9" ht="12.75">
      <c r="A704" s="83"/>
      <c r="B704" s="83"/>
      <c r="C704" s="83"/>
      <c r="D704" s="83"/>
      <c r="E704" s="83"/>
      <c r="F704" s="83"/>
      <c r="G704" s="83"/>
      <c r="H704" s="83"/>
      <c r="I704" s="83"/>
    </row>
    <row r="705" spans="1:9" ht="12.75">
      <c r="A705" s="83"/>
      <c r="B705" s="83"/>
      <c r="C705" s="83"/>
      <c r="D705" s="83"/>
      <c r="E705" s="83"/>
      <c r="F705" s="83"/>
      <c r="G705" s="83"/>
      <c r="H705" s="83"/>
      <c r="I705" s="83"/>
    </row>
    <row r="706" spans="1:9" ht="12.75">
      <c r="A706" s="83"/>
      <c r="B706" s="83"/>
      <c r="C706" s="83"/>
      <c r="D706" s="83"/>
      <c r="E706" s="83"/>
      <c r="F706" s="83"/>
      <c r="G706" s="83"/>
      <c r="H706" s="83"/>
      <c r="I706" s="83"/>
    </row>
    <row r="707" spans="1:9" ht="12.75">
      <c r="A707" s="83"/>
      <c r="B707" s="83"/>
      <c r="C707" s="83"/>
      <c r="D707" s="83"/>
      <c r="E707" s="83"/>
      <c r="F707" s="83"/>
      <c r="G707" s="83"/>
      <c r="H707" s="83"/>
      <c r="I707" s="83"/>
    </row>
    <row r="708" spans="1:9" ht="12.75">
      <c r="A708" s="83"/>
      <c r="B708" s="83"/>
      <c r="C708" s="83"/>
      <c r="D708" s="83"/>
      <c r="E708" s="83"/>
      <c r="F708" s="83"/>
      <c r="G708" s="83"/>
      <c r="H708" s="83"/>
      <c r="I708" s="83"/>
    </row>
    <row r="709" spans="1:9" ht="12.75">
      <c r="A709" s="83"/>
      <c r="B709" s="83"/>
      <c r="C709" s="83"/>
      <c r="D709" s="83"/>
      <c r="E709" s="83"/>
      <c r="F709" s="83"/>
      <c r="G709" s="83"/>
      <c r="H709" s="83"/>
      <c r="I709" s="83"/>
    </row>
    <row r="710" spans="1:9" ht="12.75">
      <c r="A710" s="83"/>
      <c r="B710" s="83"/>
      <c r="C710" s="83"/>
      <c r="D710" s="83"/>
      <c r="E710" s="83"/>
      <c r="F710" s="83"/>
      <c r="G710" s="83"/>
      <c r="H710" s="83"/>
      <c r="I710" s="83"/>
    </row>
    <row r="711" spans="1:9" ht="12.75">
      <c r="A711" s="83"/>
      <c r="B711" s="83"/>
      <c r="C711" s="83"/>
      <c r="D711" s="83"/>
      <c r="E711" s="83"/>
      <c r="F711" s="83"/>
      <c r="G711" s="83"/>
      <c r="H711" s="83"/>
      <c r="I711" s="83"/>
    </row>
    <row r="712" spans="1:9" ht="12.75">
      <c r="A712" s="83"/>
      <c r="B712" s="83"/>
      <c r="C712" s="83"/>
      <c r="D712" s="83"/>
      <c r="E712" s="83"/>
      <c r="F712" s="83"/>
      <c r="G712" s="83"/>
      <c r="H712" s="83"/>
      <c r="I712" s="83"/>
    </row>
    <row r="713" spans="1:9" ht="12.75">
      <c r="A713" s="83"/>
      <c r="B713" s="83"/>
      <c r="C713" s="83"/>
      <c r="D713" s="83"/>
      <c r="E713" s="83"/>
      <c r="F713" s="83"/>
      <c r="G713" s="83"/>
      <c r="H713" s="83"/>
      <c r="I713" s="83"/>
    </row>
    <row r="714" spans="1:9" ht="12.75">
      <c r="A714" s="83"/>
      <c r="B714" s="83"/>
      <c r="C714" s="83"/>
      <c r="D714" s="83"/>
      <c r="E714" s="83"/>
      <c r="F714" s="83"/>
      <c r="G714" s="83"/>
      <c r="H714" s="83"/>
      <c r="I714" s="83"/>
    </row>
    <row r="715" spans="1:9" ht="12.75">
      <c r="A715" s="83"/>
      <c r="B715" s="83"/>
      <c r="C715" s="83"/>
      <c r="D715" s="83"/>
      <c r="E715" s="83"/>
      <c r="F715" s="83"/>
      <c r="G715" s="83"/>
      <c r="H715" s="83"/>
      <c r="I715" s="83"/>
    </row>
    <row r="716" spans="1:9" ht="12.75">
      <c r="A716" s="83"/>
      <c r="B716" s="83"/>
      <c r="C716" s="83"/>
      <c r="D716" s="83"/>
      <c r="E716" s="83"/>
      <c r="F716" s="83"/>
      <c r="G716" s="83"/>
      <c r="H716" s="83"/>
      <c r="I716" s="83"/>
    </row>
    <row r="717" spans="1:9" ht="12.75">
      <c r="A717" s="83"/>
      <c r="B717" s="83"/>
      <c r="C717" s="83"/>
      <c r="D717" s="83"/>
      <c r="E717" s="83"/>
      <c r="F717" s="83"/>
      <c r="G717" s="83"/>
      <c r="H717" s="83"/>
      <c r="I717" s="83"/>
    </row>
    <row r="718" spans="1:9" ht="12.75">
      <c r="A718" s="83"/>
      <c r="B718" s="83"/>
      <c r="C718" s="83"/>
      <c r="D718" s="83"/>
      <c r="E718" s="83"/>
      <c r="F718" s="83"/>
      <c r="G718" s="83"/>
      <c r="H718" s="83"/>
      <c r="I718" s="83"/>
    </row>
    <row r="719" spans="1:9" ht="12.75">
      <c r="A719" s="83"/>
      <c r="B719" s="83"/>
      <c r="C719" s="83"/>
      <c r="D719" s="83"/>
      <c r="E719" s="83"/>
      <c r="F719" s="83"/>
      <c r="G719" s="83"/>
      <c r="H719" s="83"/>
      <c r="I719" s="83"/>
    </row>
    <row r="720" spans="1:9" ht="12.75">
      <c r="A720" s="83"/>
      <c r="B720" s="83"/>
      <c r="C720" s="83"/>
      <c r="D720" s="83"/>
      <c r="E720" s="83"/>
      <c r="F720" s="83"/>
      <c r="G720" s="83"/>
      <c r="H720" s="83"/>
      <c r="I720" s="83"/>
    </row>
    <row r="721" spans="1:9" ht="12.75">
      <c r="A721" s="83"/>
      <c r="B721" s="83"/>
      <c r="C721" s="83"/>
      <c r="D721" s="83"/>
      <c r="E721" s="83"/>
      <c r="F721" s="83"/>
      <c r="G721" s="83"/>
      <c r="H721" s="83"/>
      <c r="I721" s="83"/>
    </row>
    <row r="722" spans="1:9" ht="12.75">
      <c r="A722" s="83"/>
      <c r="B722" s="83"/>
      <c r="C722" s="83"/>
      <c r="D722" s="83"/>
      <c r="E722" s="83"/>
      <c r="F722" s="83"/>
      <c r="G722" s="83"/>
      <c r="H722" s="83"/>
      <c r="I722" s="83"/>
    </row>
    <row r="723" spans="1:9" ht="12.75">
      <c r="A723" s="83"/>
      <c r="B723" s="83"/>
      <c r="C723" s="83"/>
      <c r="D723" s="83"/>
      <c r="E723" s="83"/>
      <c r="F723" s="83"/>
      <c r="G723" s="83"/>
      <c r="H723" s="83"/>
      <c r="I723" s="83"/>
    </row>
    <row r="724" spans="1:9" ht="12.75">
      <c r="A724" s="83"/>
      <c r="B724" s="83"/>
      <c r="C724" s="83"/>
      <c r="D724" s="83"/>
      <c r="E724" s="83"/>
      <c r="F724" s="83"/>
      <c r="G724" s="83"/>
      <c r="H724" s="83"/>
      <c r="I724" s="83"/>
    </row>
    <row r="725" spans="1:9" ht="12.75">
      <c r="A725" s="83"/>
      <c r="B725" s="83"/>
      <c r="C725" s="83"/>
      <c r="D725" s="83"/>
      <c r="E725" s="83"/>
      <c r="F725" s="83"/>
      <c r="G725" s="83"/>
      <c r="H725" s="83"/>
      <c r="I725" s="83"/>
    </row>
    <row r="726" spans="1:9" ht="12.75">
      <c r="A726" s="83"/>
      <c r="B726" s="83"/>
      <c r="C726" s="83"/>
      <c r="D726" s="83"/>
      <c r="E726" s="83"/>
      <c r="F726" s="83"/>
      <c r="G726" s="83"/>
      <c r="H726" s="83"/>
      <c r="I726" s="83"/>
    </row>
    <row r="727" spans="1:9" ht="12.75">
      <c r="A727" s="83"/>
      <c r="B727" s="83"/>
      <c r="C727" s="83"/>
      <c r="D727" s="83"/>
      <c r="E727" s="83"/>
      <c r="F727" s="83"/>
      <c r="G727" s="83"/>
      <c r="H727" s="83"/>
      <c r="I727" s="83"/>
    </row>
    <row r="728" spans="1:9" ht="12.75">
      <c r="A728" s="83"/>
      <c r="B728" s="83"/>
      <c r="C728" s="83"/>
      <c r="D728" s="83"/>
      <c r="E728" s="83"/>
      <c r="F728" s="83"/>
      <c r="G728" s="83"/>
      <c r="H728" s="83"/>
      <c r="I728" s="83"/>
    </row>
    <row r="729" spans="1:9" ht="12.75">
      <c r="A729" s="83"/>
      <c r="B729" s="83"/>
      <c r="C729" s="83"/>
      <c r="D729" s="83"/>
      <c r="E729" s="83"/>
      <c r="F729" s="83"/>
      <c r="G729" s="83"/>
      <c r="H729" s="83"/>
      <c r="I729" s="83"/>
    </row>
    <row r="730" spans="1:9" ht="12.75">
      <c r="A730" s="83"/>
      <c r="B730" s="83"/>
      <c r="C730" s="83"/>
      <c r="D730" s="83"/>
      <c r="E730" s="83"/>
      <c r="F730" s="83"/>
      <c r="G730" s="83"/>
      <c r="H730" s="83"/>
      <c r="I730" s="83"/>
    </row>
    <row r="731" spans="1:9" ht="12.75">
      <c r="A731" s="83"/>
      <c r="B731" s="83"/>
      <c r="C731" s="83"/>
      <c r="D731" s="83"/>
      <c r="E731" s="83"/>
      <c r="F731" s="83"/>
      <c r="G731" s="83"/>
      <c r="H731" s="83"/>
      <c r="I731" s="83"/>
    </row>
    <row r="732" spans="1:9" ht="12.75">
      <c r="A732" s="83"/>
      <c r="B732" s="83"/>
      <c r="C732" s="83"/>
      <c r="D732" s="83"/>
      <c r="E732" s="83"/>
      <c r="F732" s="83"/>
      <c r="G732" s="83"/>
      <c r="H732" s="83"/>
      <c r="I732" s="83"/>
    </row>
    <row r="733" spans="1:9" ht="12.75">
      <c r="A733" s="83"/>
      <c r="B733" s="83"/>
      <c r="C733" s="83"/>
      <c r="D733" s="83"/>
      <c r="E733" s="83"/>
      <c r="F733" s="83"/>
      <c r="G733" s="83"/>
      <c r="H733" s="83"/>
      <c r="I733" s="83"/>
    </row>
    <row r="734" spans="1:9" ht="12.75">
      <c r="A734" s="83"/>
      <c r="B734" s="83"/>
      <c r="C734" s="83"/>
      <c r="D734" s="83"/>
      <c r="E734" s="83"/>
      <c r="F734" s="83"/>
      <c r="G734" s="83"/>
      <c r="H734" s="83"/>
      <c r="I734" s="83"/>
    </row>
    <row r="735" spans="1:9" ht="12.75">
      <c r="A735" s="83"/>
      <c r="B735" s="83"/>
      <c r="C735" s="83"/>
      <c r="D735" s="83"/>
      <c r="E735" s="83"/>
      <c r="F735" s="83"/>
      <c r="G735" s="83"/>
      <c r="H735" s="83"/>
      <c r="I735" s="83"/>
    </row>
    <row r="736" spans="1:9" ht="12.75">
      <c r="A736" s="83"/>
      <c r="B736" s="83"/>
      <c r="C736" s="83"/>
      <c r="D736" s="83"/>
      <c r="E736" s="83"/>
      <c r="F736" s="83"/>
      <c r="G736" s="83"/>
      <c r="H736" s="83"/>
      <c r="I736" s="83"/>
    </row>
    <row r="737" spans="1:9" ht="12.75">
      <c r="A737" s="83"/>
      <c r="B737" s="83"/>
      <c r="C737" s="83"/>
      <c r="D737" s="83"/>
      <c r="E737" s="83"/>
      <c r="F737" s="83"/>
      <c r="G737" s="83"/>
      <c r="H737" s="83"/>
      <c r="I737" s="83"/>
    </row>
    <row r="738" spans="1:9" ht="12.75">
      <c r="A738" s="83"/>
      <c r="B738" s="83"/>
      <c r="C738" s="83"/>
      <c r="D738" s="83"/>
      <c r="E738" s="83"/>
      <c r="F738" s="83"/>
      <c r="G738" s="83"/>
      <c r="H738" s="83"/>
      <c r="I738" s="83"/>
    </row>
    <row r="739" spans="1:9" ht="12.75">
      <c r="A739" s="83"/>
      <c r="B739" s="83"/>
      <c r="C739" s="83"/>
      <c r="D739" s="83"/>
      <c r="E739" s="83"/>
      <c r="F739" s="83"/>
      <c r="G739" s="83"/>
      <c r="H739" s="83"/>
      <c r="I739" s="83"/>
    </row>
    <row r="740" spans="1:9" ht="12.75">
      <c r="A740" s="83"/>
      <c r="B740" s="83"/>
      <c r="C740" s="83"/>
      <c r="D740" s="83"/>
      <c r="E740" s="83"/>
      <c r="F740" s="83"/>
      <c r="G740" s="83"/>
      <c r="H740" s="83"/>
      <c r="I740" s="83"/>
    </row>
    <row r="741" spans="1:9" ht="12.75">
      <c r="A741" s="83"/>
      <c r="B741" s="83"/>
      <c r="C741" s="83"/>
      <c r="D741" s="83"/>
      <c r="E741" s="83"/>
      <c r="F741" s="83"/>
      <c r="G741" s="83"/>
      <c r="H741" s="83"/>
      <c r="I741" s="83"/>
    </row>
    <row r="742" spans="1:9" ht="12.75">
      <c r="A742" s="83"/>
      <c r="B742" s="83"/>
      <c r="C742" s="83"/>
      <c r="D742" s="83"/>
      <c r="E742" s="83"/>
      <c r="F742" s="83"/>
      <c r="G742" s="83"/>
      <c r="H742" s="83"/>
      <c r="I742" s="83"/>
    </row>
    <row r="743" spans="1:9" ht="12.75">
      <c r="A743" s="83"/>
      <c r="B743" s="83"/>
      <c r="C743" s="83"/>
      <c r="D743" s="83"/>
      <c r="E743" s="83"/>
      <c r="F743" s="83"/>
      <c r="G743" s="83"/>
      <c r="H743" s="83"/>
      <c r="I743" s="83"/>
    </row>
    <row r="744" spans="1:9" ht="12.75">
      <c r="A744" s="83"/>
      <c r="B744" s="83"/>
      <c r="C744" s="83"/>
      <c r="D744" s="83"/>
      <c r="E744" s="83"/>
      <c r="F744" s="83"/>
      <c r="G744" s="83"/>
      <c r="H744" s="83"/>
      <c r="I744" s="83"/>
    </row>
    <row r="745" spans="1:9" ht="12.75">
      <c r="A745" s="83"/>
      <c r="B745" s="83"/>
      <c r="C745" s="83"/>
      <c r="D745" s="83"/>
      <c r="E745" s="83"/>
      <c r="F745" s="83"/>
      <c r="G745" s="83"/>
      <c r="H745" s="83"/>
      <c r="I745" s="83"/>
    </row>
    <row r="746" spans="1:9" ht="12.75">
      <c r="A746" s="83"/>
      <c r="B746" s="83"/>
      <c r="C746" s="83"/>
      <c r="D746" s="83"/>
      <c r="E746" s="83"/>
      <c r="F746" s="83"/>
      <c r="G746" s="83"/>
      <c r="H746" s="83"/>
      <c r="I746" s="83"/>
    </row>
    <row r="747" spans="1:9" ht="12.75">
      <c r="A747" s="83"/>
      <c r="B747" s="83"/>
      <c r="C747" s="83"/>
      <c r="D747" s="83"/>
      <c r="E747" s="83"/>
      <c r="F747" s="83"/>
      <c r="G747" s="83"/>
      <c r="H747" s="83"/>
      <c r="I747" s="83"/>
    </row>
    <row r="748" spans="1:9" ht="12.75">
      <c r="A748" s="83"/>
      <c r="B748" s="83"/>
      <c r="C748" s="83"/>
      <c r="D748" s="83"/>
      <c r="E748" s="83"/>
      <c r="F748" s="83"/>
      <c r="G748" s="83"/>
      <c r="H748" s="83"/>
      <c r="I748" s="83"/>
    </row>
    <row r="749" spans="1:9" ht="12.75">
      <c r="A749" s="83"/>
      <c r="B749" s="83"/>
      <c r="C749" s="83"/>
      <c r="D749" s="83"/>
      <c r="E749" s="83"/>
      <c r="F749" s="83"/>
      <c r="G749" s="83"/>
      <c r="H749" s="83"/>
      <c r="I749" s="83"/>
    </row>
    <row r="750" spans="1:9" ht="12.75">
      <c r="A750" s="83"/>
      <c r="B750" s="83"/>
      <c r="C750" s="83"/>
      <c r="D750" s="83"/>
      <c r="E750" s="83"/>
      <c r="F750" s="83"/>
      <c r="G750" s="83"/>
      <c r="H750" s="83"/>
      <c r="I750" s="83"/>
    </row>
    <row r="751" spans="1:9" ht="12.75">
      <c r="A751" s="83"/>
      <c r="B751" s="83"/>
      <c r="C751" s="83"/>
      <c r="D751" s="83"/>
      <c r="E751" s="83"/>
      <c r="F751" s="83"/>
      <c r="G751" s="83"/>
      <c r="H751" s="83"/>
      <c r="I751" s="83"/>
    </row>
    <row r="752" spans="1:9" ht="12.75">
      <c r="A752" s="83"/>
      <c r="B752" s="83"/>
      <c r="C752" s="83"/>
      <c r="D752" s="83"/>
      <c r="E752" s="83"/>
      <c r="F752" s="83"/>
      <c r="G752" s="83"/>
      <c r="H752" s="83"/>
      <c r="I752" s="83"/>
    </row>
    <row r="753" spans="1:9" ht="12.75">
      <c r="A753" s="83"/>
      <c r="B753" s="83"/>
      <c r="C753" s="83"/>
      <c r="D753" s="83"/>
      <c r="E753" s="83"/>
      <c r="F753" s="83"/>
      <c r="G753" s="83"/>
      <c r="H753" s="83"/>
      <c r="I753" s="83"/>
    </row>
    <row r="754" spans="1:9" ht="12.75">
      <c r="A754" s="83"/>
      <c r="B754" s="83"/>
      <c r="C754" s="83"/>
      <c r="D754" s="83"/>
      <c r="E754" s="83"/>
      <c r="F754" s="83"/>
      <c r="G754" s="83"/>
      <c r="H754" s="83"/>
      <c r="I754" s="83"/>
    </row>
    <row r="755" spans="1:9" ht="12.75">
      <c r="A755" s="83"/>
      <c r="B755" s="83"/>
      <c r="C755" s="83"/>
      <c r="D755" s="83"/>
      <c r="E755" s="83"/>
      <c r="F755" s="83"/>
      <c r="G755" s="83"/>
      <c r="H755" s="83"/>
      <c r="I755" s="83"/>
    </row>
    <row r="756" spans="1:9" ht="12.75">
      <c r="A756" s="83"/>
      <c r="B756" s="83"/>
      <c r="C756" s="83"/>
      <c r="D756" s="83"/>
      <c r="E756" s="83"/>
      <c r="F756" s="83"/>
      <c r="G756" s="83"/>
      <c r="H756" s="83"/>
      <c r="I756" s="83"/>
    </row>
    <row r="757" spans="1:9" ht="12.75">
      <c r="A757" s="83"/>
      <c r="B757" s="83"/>
      <c r="C757" s="83"/>
      <c r="D757" s="83"/>
      <c r="E757" s="83"/>
      <c r="F757" s="83"/>
      <c r="G757" s="83"/>
      <c r="H757" s="83"/>
      <c r="I757" s="83"/>
    </row>
    <row r="758" spans="1:9" ht="12.75">
      <c r="A758" s="83"/>
      <c r="B758" s="83"/>
      <c r="C758" s="83"/>
      <c r="D758" s="83"/>
      <c r="E758" s="83"/>
      <c r="F758" s="83"/>
      <c r="G758" s="83"/>
      <c r="H758" s="83"/>
      <c r="I758" s="83"/>
    </row>
    <row r="759" spans="1:9" ht="12.75">
      <c r="A759" s="83"/>
      <c r="B759" s="83"/>
      <c r="C759" s="83"/>
      <c r="D759" s="83"/>
      <c r="E759" s="83"/>
      <c r="F759" s="83"/>
      <c r="G759" s="83"/>
      <c r="H759" s="83"/>
      <c r="I759" s="83"/>
    </row>
    <row r="760" spans="1:9" ht="12.75">
      <c r="A760" s="83"/>
      <c r="B760" s="83"/>
      <c r="C760" s="83"/>
      <c r="D760" s="83"/>
      <c r="E760" s="83"/>
      <c r="F760" s="83"/>
      <c r="G760" s="83"/>
      <c r="H760" s="83"/>
      <c r="I760" s="83"/>
    </row>
    <row r="761" spans="1:9" ht="12.75">
      <c r="A761" s="83"/>
      <c r="B761" s="83"/>
      <c r="C761" s="83"/>
      <c r="D761" s="83"/>
      <c r="E761" s="83"/>
      <c r="F761" s="83"/>
      <c r="G761" s="83"/>
      <c r="H761" s="83"/>
      <c r="I761" s="83"/>
    </row>
    <row r="762" spans="1:9" ht="12.75">
      <c r="A762" s="83"/>
      <c r="B762" s="83"/>
      <c r="C762" s="83"/>
      <c r="D762" s="83"/>
      <c r="E762" s="83"/>
      <c r="F762" s="83"/>
      <c r="G762" s="83"/>
      <c r="H762" s="83"/>
      <c r="I762" s="83"/>
    </row>
    <row r="763" spans="1:9" ht="12.75">
      <c r="A763" s="83"/>
      <c r="B763" s="83"/>
      <c r="C763" s="83"/>
      <c r="D763" s="83"/>
      <c r="E763" s="83"/>
      <c r="F763" s="83"/>
      <c r="G763" s="83"/>
      <c r="H763" s="83"/>
      <c r="I763" s="83"/>
    </row>
    <row r="764" spans="1:9" ht="12.75">
      <c r="A764" s="83"/>
      <c r="B764" s="83"/>
      <c r="C764" s="83"/>
      <c r="D764" s="83"/>
      <c r="E764" s="83"/>
      <c r="F764" s="83"/>
      <c r="G764" s="83"/>
      <c r="H764" s="83"/>
      <c r="I764" s="83"/>
    </row>
    <row r="765" spans="1:9" ht="12.75">
      <c r="A765" s="83"/>
      <c r="B765" s="83"/>
      <c r="C765" s="83"/>
      <c r="D765" s="83"/>
      <c r="E765" s="83"/>
      <c r="F765" s="83"/>
      <c r="G765" s="83"/>
      <c r="H765" s="83"/>
      <c r="I765" s="83"/>
    </row>
    <row r="766" spans="1:9" ht="12.75">
      <c r="A766" s="83"/>
      <c r="B766" s="83"/>
      <c r="C766" s="83"/>
      <c r="D766" s="83"/>
      <c r="E766" s="83"/>
      <c r="F766" s="83"/>
      <c r="G766" s="83"/>
      <c r="H766" s="83"/>
      <c r="I766" s="83"/>
    </row>
    <row r="767" spans="1:9" ht="12.75">
      <c r="A767" s="83"/>
      <c r="B767" s="83"/>
      <c r="C767" s="83"/>
      <c r="D767" s="83"/>
      <c r="E767" s="83"/>
      <c r="F767" s="83"/>
      <c r="G767" s="83"/>
      <c r="H767" s="83"/>
      <c r="I767" s="83"/>
    </row>
    <row r="768" spans="1:9" ht="12.75">
      <c r="A768" s="83"/>
      <c r="B768" s="83"/>
      <c r="C768" s="83"/>
      <c r="D768" s="83"/>
      <c r="E768" s="83"/>
      <c r="F768" s="83"/>
      <c r="G768" s="83"/>
      <c r="H768" s="83"/>
      <c r="I768" s="83"/>
    </row>
    <row r="769" spans="1:9" ht="12.75">
      <c r="A769" s="83"/>
      <c r="B769" s="83"/>
      <c r="C769" s="83"/>
      <c r="D769" s="83"/>
      <c r="E769" s="83"/>
      <c r="F769" s="83"/>
      <c r="G769" s="83"/>
      <c r="H769" s="83"/>
      <c r="I769" s="83"/>
    </row>
    <row r="770" spans="1:9" ht="12.75">
      <c r="A770" s="83"/>
      <c r="B770" s="83"/>
      <c r="C770" s="83"/>
      <c r="D770" s="83"/>
      <c r="E770" s="83"/>
      <c r="F770" s="83"/>
      <c r="G770" s="83"/>
      <c r="H770" s="83"/>
      <c r="I770" s="83"/>
    </row>
    <row r="771" spans="1:9" ht="12.75">
      <c r="A771" s="83"/>
      <c r="B771" s="83"/>
      <c r="C771" s="83"/>
      <c r="D771" s="83"/>
      <c r="E771" s="83"/>
      <c r="F771" s="83"/>
      <c r="G771" s="83"/>
      <c r="H771" s="83"/>
      <c r="I771" s="83"/>
    </row>
    <row r="772" spans="1:9" ht="12.75">
      <c r="A772" s="83"/>
      <c r="B772" s="83"/>
      <c r="C772" s="83"/>
      <c r="D772" s="83"/>
      <c r="E772" s="83"/>
      <c r="F772" s="83"/>
      <c r="G772" s="83"/>
      <c r="H772" s="83"/>
      <c r="I772" s="83"/>
    </row>
    <row r="773" spans="1:9" ht="12.75">
      <c r="A773" s="83"/>
      <c r="B773" s="83"/>
      <c r="C773" s="83"/>
      <c r="D773" s="83"/>
      <c r="E773" s="83"/>
      <c r="F773" s="83"/>
      <c r="G773" s="83"/>
      <c r="H773" s="83"/>
      <c r="I773" s="83"/>
    </row>
    <row r="774" spans="1:9" ht="12.75">
      <c r="A774" s="83"/>
      <c r="B774" s="83"/>
      <c r="C774" s="83"/>
      <c r="D774" s="83"/>
      <c r="E774" s="83"/>
      <c r="F774" s="83"/>
      <c r="G774" s="83"/>
      <c r="H774" s="83"/>
      <c r="I774" s="83"/>
    </row>
    <row r="775" spans="1:9" ht="12.75">
      <c r="A775" s="83"/>
      <c r="B775" s="83"/>
      <c r="C775" s="83"/>
      <c r="D775" s="83"/>
      <c r="E775" s="83"/>
      <c r="F775" s="83"/>
      <c r="G775" s="83"/>
      <c r="H775" s="83"/>
      <c r="I775" s="83"/>
    </row>
    <row r="776" spans="1:9" ht="12.75">
      <c r="A776" s="83"/>
      <c r="B776" s="83"/>
      <c r="C776" s="83"/>
      <c r="D776" s="83"/>
      <c r="E776" s="83"/>
      <c r="F776" s="83"/>
      <c r="G776" s="83"/>
      <c r="H776" s="83"/>
      <c r="I776" s="83"/>
    </row>
    <row r="777" spans="1:9" ht="12.75">
      <c r="A777" s="83"/>
      <c r="B777" s="83"/>
      <c r="C777" s="83"/>
      <c r="D777" s="83"/>
      <c r="E777" s="83"/>
      <c r="F777" s="83"/>
      <c r="G777" s="83"/>
      <c r="H777" s="83"/>
      <c r="I777" s="83"/>
    </row>
    <row r="778" spans="1:9" ht="12.75">
      <c r="A778" s="83"/>
      <c r="B778" s="83"/>
      <c r="C778" s="83"/>
      <c r="D778" s="83"/>
      <c r="E778" s="83"/>
      <c r="F778" s="83"/>
      <c r="G778" s="83"/>
      <c r="H778" s="83"/>
      <c r="I778" s="83"/>
    </row>
    <row r="779" spans="1:9" ht="12.75">
      <c r="A779" s="83"/>
      <c r="B779" s="83"/>
      <c r="C779" s="83"/>
      <c r="D779" s="83"/>
      <c r="E779" s="83"/>
      <c r="F779" s="83"/>
      <c r="G779" s="83"/>
      <c r="H779" s="83"/>
      <c r="I779" s="83"/>
    </row>
    <row r="780" spans="1:9" ht="12.75">
      <c r="A780" s="83"/>
      <c r="B780" s="83"/>
      <c r="C780" s="83"/>
      <c r="D780" s="83"/>
      <c r="E780" s="83"/>
      <c r="F780" s="83"/>
      <c r="G780" s="83"/>
      <c r="H780" s="83"/>
      <c r="I780" s="83"/>
    </row>
    <row r="781" spans="1:9" ht="12.75">
      <c r="A781" s="83"/>
      <c r="B781" s="83"/>
      <c r="C781" s="83"/>
      <c r="D781" s="83"/>
      <c r="E781" s="83"/>
      <c r="F781" s="83"/>
      <c r="G781" s="83"/>
      <c r="H781" s="83"/>
      <c r="I781" s="83"/>
    </row>
    <row r="782" spans="1:9" ht="12.75">
      <c r="A782" s="83"/>
      <c r="B782" s="83"/>
      <c r="C782" s="83"/>
      <c r="D782" s="83"/>
      <c r="E782" s="83"/>
      <c r="F782" s="83"/>
      <c r="G782" s="83"/>
      <c r="H782" s="83"/>
      <c r="I782" s="83"/>
    </row>
    <row r="783" spans="1:9" ht="12.75">
      <c r="A783" s="83"/>
      <c r="B783" s="83"/>
      <c r="C783" s="83"/>
      <c r="D783" s="83"/>
      <c r="E783" s="83"/>
      <c r="F783" s="83"/>
      <c r="G783" s="83"/>
      <c r="H783" s="83"/>
      <c r="I783" s="83"/>
    </row>
    <row r="784" spans="1:9" ht="12.75">
      <c r="A784" s="83"/>
      <c r="B784" s="83"/>
      <c r="C784" s="83"/>
      <c r="D784" s="83"/>
      <c r="E784" s="83"/>
      <c r="F784" s="83"/>
      <c r="G784" s="83"/>
      <c r="H784" s="83"/>
      <c r="I784" s="83"/>
    </row>
    <row r="785" spans="1:9" ht="12.75">
      <c r="A785" s="83"/>
      <c r="B785" s="83"/>
      <c r="C785" s="83"/>
      <c r="D785" s="83"/>
      <c r="E785" s="83"/>
      <c r="F785" s="83"/>
      <c r="G785" s="83"/>
      <c r="H785" s="83"/>
      <c r="I785" s="83"/>
    </row>
    <row r="786" spans="1:9" ht="12.75">
      <c r="A786" s="83"/>
      <c r="B786" s="83"/>
      <c r="C786" s="83"/>
      <c r="D786" s="83"/>
      <c r="E786" s="83"/>
      <c r="F786" s="83"/>
      <c r="G786" s="83"/>
      <c r="H786" s="83"/>
      <c r="I786" s="83"/>
    </row>
    <row r="787" spans="1:9" ht="12.75">
      <c r="A787" s="83"/>
      <c r="B787" s="83"/>
      <c r="C787" s="83"/>
      <c r="D787" s="83"/>
      <c r="E787" s="83"/>
      <c r="F787" s="83"/>
      <c r="G787" s="83"/>
      <c r="H787" s="83"/>
      <c r="I787" s="83"/>
    </row>
    <row r="788" spans="1:9" ht="12.75">
      <c r="A788" s="83"/>
      <c r="B788" s="83"/>
      <c r="C788" s="83"/>
      <c r="D788" s="83"/>
      <c r="E788" s="83"/>
      <c r="F788" s="83"/>
      <c r="G788" s="83"/>
      <c r="H788" s="83"/>
      <c r="I788" s="83"/>
    </row>
    <row r="789" spans="1:9" ht="12.75">
      <c r="A789" s="83"/>
      <c r="B789" s="83"/>
      <c r="C789" s="83"/>
      <c r="D789" s="83"/>
      <c r="E789" s="83"/>
      <c r="F789" s="83"/>
      <c r="G789" s="83"/>
      <c r="H789" s="83"/>
      <c r="I789" s="83"/>
    </row>
    <row r="790" spans="1:9" ht="12.75">
      <c r="A790" s="83"/>
      <c r="B790" s="83"/>
      <c r="C790" s="83"/>
      <c r="D790" s="83"/>
      <c r="E790" s="83"/>
      <c r="F790" s="83"/>
      <c r="G790" s="83"/>
      <c r="H790" s="83"/>
      <c r="I790" s="83"/>
    </row>
    <row r="791" spans="1:9" ht="12.75">
      <c r="A791" s="83"/>
      <c r="B791" s="83"/>
      <c r="C791" s="83"/>
      <c r="D791" s="83"/>
      <c r="E791" s="83"/>
      <c r="F791" s="83"/>
      <c r="G791" s="83"/>
      <c r="H791" s="83"/>
      <c r="I791" s="83"/>
    </row>
    <row r="792" spans="1:9" ht="12.75">
      <c r="A792" s="83"/>
      <c r="B792" s="83"/>
      <c r="C792" s="83"/>
      <c r="D792" s="83"/>
      <c r="E792" s="83"/>
      <c r="F792" s="83"/>
      <c r="G792" s="83"/>
      <c r="H792" s="83"/>
      <c r="I792" s="83"/>
    </row>
    <row r="793" spans="1:9" ht="12.75">
      <c r="A793" s="83"/>
      <c r="B793" s="83"/>
      <c r="C793" s="83"/>
      <c r="D793" s="83"/>
      <c r="E793" s="83"/>
      <c r="F793" s="83"/>
      <c r="G793" s="83"/>
      <c r="H793" s="83"/>
      <c r="I793" s="83"/>
    </row>
    <row r="794" spans="1:9" ht="12.75">
      <c r="A794" s="83"/>
      <c r="B794" s="83"/>
      <c r="C794" s="83"/>
      <c r="D794" s="83"/>
      <c r="E794" s="83"/>
      <c r="F794" s="83"/>
      <c r="G794" s="83"/>
      <c r="H794" s="83"/>
      <c r="I794" s="83"/>
    </row>
    <row r="795" spans="1:9" ht="12.75">
      <c r="A795" s="83"/>
      <c r="B795" s="83"/>
      <c r="C795" s="83"/>
      <c r="D795" s="83"/>
      <c r="E795" s="83"/>
      <c r="F795" s="83"/>
      <c r="G795" s="83"/>
      <c r="H795" s="83"/>
      <c r="I795" s="83"/>
    </row>
    <row r="796" spans="1:9" ht="12.75">
      <c r="A796" s="83"/>
      <c r="B796" s="83"/>
      <c r="C796" s="83"/>
      <c r="D796" s="83"/>
      <c r="E796" s="83"/>
      <c r="F796" s="83"/>
      <c r="G796" s="83"/>
      <c r="H796" s="83"/>
      <c r="I796" s="83"/>
    </row>
    <row r="797" spans="1:9" ht="12.75">
      <c r="A797" s="83"/>
      <c r="B797" s="83"/>
      <c r="C797" s="83"/>
      <c r="D797" s="83"/>
      <c r="E797" s="83"/>
      <c r="F797" s="83"/>
      <c r="G797" s="83"/>
      <c r="H797" s="83"/>
      <c r="I797" s="83"/>
    </row>
    <row r="798" spans="1:9" ht="12.75">
      <c r="A798" s="83"/>
      <c r="B798" s="83"/>
      <c r="C798" s="83"/>
      <c r="D798" s="83"/>
      <c r="E798" s="83"/>
      <c r="F798" s="83"/>
      <c r="G798" s="83"/>
      <c r="H798" s="83"/>
      <c r="I798" s="83"/>
    </row>
    <row r="799" spans="1:9" ht="12.75">
      <c r="A799" s="83"/>
      <c r="B799" s="83"/>
      <c r="C799" s="83"/>
      <c r="D799" s="83"/>
      <c r="E799" s="83"/>
      <c r="F799" s="83"/>
      <c r="G799" s="83"/>
      <c r="H799" s="83"/>
      <c r="I799" s="83"/>
    </row>
    <row r="800" spans="1:9" ht="12.75">
      <c r="A800" s="83"/>
      <c r="B800" s="83"/>
      <c r="C800" s="83"/>
      <c r="D800" s="83"/>
      <c r="E800" s="83"/>
      <c r="F800" s="83"/>
      <c r="G800" s="83"/>
      <c r="H800" s="83"/>
      <c r="I800" s="83"/>
    </row>
    <row r="801" spans="1:9" ht="12.75">
      <c r="A801" s="83"/>
      <c r="B801" s="83"/>
      <c r="C801" s="83"/>
      <c r="D801" s="83"/>
      <c r="E801" s="83"/>
      <c r="F801" s="83"/>
      <c r="G801" s="83"/>
      <c r="H801" s="83"/>
      <c r="I801" s="83"/>
    </row>
    <row r="802" spans="1:9" ht="12.75">
      <c r="A802" s="83"/>
      <c r="B802" s="83"/>
      <c r="C802" s="83"/>
      <c r="D802" s="83"/>
      <c r="E802" s="83"/>
      <c r="F802" s="83"/>
      <c r="G802" s="83"/>
      <c r="H802" s="83"/>
      <c r="I802" s="83"/>
    </row>
    <row r="803" spans="1:9" ht="12.75">
      <c r="A803" s="83"/>
      <c r="B803" s="83"/>
      <c r="C803" s="83"/>
      <c r="D803" s="83"/>
      <c r="E803" s="83"/>
      <c r="F803" s="83"/>
      <c r="G803" s="83"/>
      <c r="H803" s="83"/>
      <c r="I803" s="83"/>
    </row>
    <row r="804" spans="1:9" ht="12.75">
      <c r="A804" s="83"/>
      <c r="B804" s="83"/>
      <c r="C804" s="83"/>
      <c r="D804" s="83"/>
      <c r="E804" s="83"/>
      <c r="F804" s="83"/>
      <c r="G804" s="83"/>
      <c r="H804" s="83"/>
      <c r="I804" s="83"/>
    </row>
    <row r="805" spans="1:9" ht="12.75">
      <c r="A805" s="83"/>
      <c r="B805" s="83"/>
      <c r="C805" s="83"/>
      <c r="D805" s="83"/>
      <c r="E805" s="83"/>
      <c r="F805" s="83"/>
      <c r="G805" s="83"/>
      <c r="H805" s="83"/>
      <c r="I805" s="83"/>
    </row>
    <row r="806" spans="1:9" ht="12.75">
      <c r="A806" s="83"/>
      <c r="B806" s="83"/>
      <c r="C806" s="83"/>
      <c r="D806" s="83"/>
      <c r="E806" s="83"/>
      <c r="F806" s="83"/>
      <c r="G806" s="83"/>
      <c r="H806" s="83"/>
      <c r="I806" s="83"/>
    </row>
    <row r="807" spans="1:9" ht="12.75">
      <c r="A807" s="83"/>
      <c r="B807" s="83"/>
      <c r="C807" s="83"/>
      <c r="D807" s="83"/>
      <c r="E807" s="83"/>
      <c r="F807" s="83"/>
      <c r="G807" s="83"/>
      <c r="H807" s="83"/>
      <c r="I807" s="83"/>
    </row>
    <row r="808" spans="1:9" ht="12.75">
      <c r="A808" s="83"/>
      <c r="B808" s="83"/>
      <c r="C808" s="83"/>
      <c r="D808" s="83"/>
      <c r="E808" s="83"/>
      <c r="F808" s="83"/>
      <c r="G808" s="83"/>
      <c r="H808" s="83"/>
      <c r="I808" s="83"/>
    </row>
    <row r="809" spans="1:9" ht="12.75">
      <c r="A809" s="83"/>
      <c r="B809" s="83"/>
      <c r="C809" s="83"/>
      <c r="D809" s="83"/>
      <c r="E809" s="83"/>
      <c r="F809" s="83"/>
      <c r="G809" s="83"/>
      <c r="H809" s="83"/>
      <c r="I809" s="83"/>
    </row>
    <row r="810" spans="1:9" ht="12.75">
      <c r="A810" s="83"/>
      <c r="B810" s="83"/>
      <c r="C810" s="83"/>
      <c r="D810" s="83"/>
      <c r="E810" s="83"/>
      <c r="F810" s="83"/>
      <c r="G810" s="83"/>
      <c r="H810" s="83"/>
      <c r="I810" s="83"/>
    </row>
    <row r="811" spans="1:9" ht="12.75">
      <c r="A811" s="83"/>
      <c r="B811" s="83"/>
      <c r="C811" s="83"/>
      <c r="D811" s="83"/>
      <c r="E811" s="83"/>
      <c r="F811" s="83"/>
      <c r="G811" s="83"/>
      <c r="H811" s="83"/>
      <c r="I811" s="83"/>
    </row>
    <row r="812" spans="1:9" ht="12.75">
      <c r="A812" s="83"/>
      <c r="B812" s="83"/>
      <c r="C812" s="83"/>
      <c r="D812" s="83"/>
      <c r="E812" s="83"/>
      <c r="F812" s="83"/>
      <c r="G812" s="83"/>
      <c r="H812" s="83"/>
      <c r="I812" s="83"/>
    </row>
    <row r="813" spans="1:9" ht="12.75">
      <c r="A813" s="83"/>
      <c r="B813" s="83"/>
      <c r="C813" s="83"/>
      <c r="D813" s="83"/>
      <c r="E813" s="83"/>
      <c r="F813" s="83"/>
      <c r="G813" s="83"/>
      <c r="H813" s="83"/>
      <c r="I813" s="83"/>
    </row>
    <row r="814" spans="1:9" ht="12.75">
      <c r="A814" s="83"/>
      <c r="B814" s="83"/>
      <c r="C814" s="83"/>
      <c r="D814" s="83"/>
      <c r="E814" s="83"/>
      <c r="F814" s="83"/>
      <c r="G814" s="83"/>
      <c r="H814" s="83"/>
      <c r="I814" s="83"/>
    </row>
    <row r="815" spans="1:9" ht="12.75">
      <c r="A815" s="83"/>
      <c r="B815" s="83"/>
      <c r="C815" s="83"/>
      <c r="D815" s="83"/>
      <c r="E815" s="83"/>
      <c r="F815" s="83"/>
      <c r="G815" s="83"/>
      <c r="H815" s="83"/>
      <c r="I815" s="83"/>
    </row>
    <row r="816" spans="1:9" ht="12.75">
      <c r="A816" s="83"/>
      <c r="B816" s="83"/>
      <c r="C816" s="83"/>
      <c r="D816" s="83"/>
      <c r="E816" s="83"/>
      <c r="F816" s="83"/>
      <c r="G816" s="83"/>
      <c r="H816" s="83"/>
      <c r="I816" s="83"/>
    </row>
    <row r="817" spans="1:9" ht="12.75">
      <c r="A817" s="83"/>
      <c r="B817" s="83"/>
      <c r="C817" s="83"/>
      <c r="D817" s="83"/>
      <c r="E817" s="83"/>
      <c r="F817" s="83"/>
      <c r="G817" s="83"/>
      <c r="H817" s="83"/>
      <c r="I817" s="83"/>
    </row>
    <row r="818" spans="1:9" ht="12.75">
      <c r="A818" s="83"/>
      <c r="B818" s="83"/>
      <c r="C818" s="83"/>
      <c r="D818" s="83"/>
      <c r="E818" s="83"/>
      <c r="F818" s="83"/>
      <c r="G818" s="83"/>
      <c r="H818" s="83"/>
      <c r="I818" s="83"/>
    </row>
    <row r="819" spans="1:9" ht="12.75">
      <c r="A819" s="83"/>
      <c r="B819" s="83"/>
      <c r="C819" s="83"/>
      <c r="D819" s="83"/>
      <c r="E819" s="83"/>
      <c r="F819" s="83"/>
      <c r="G819" s="83"/>
      <c r="H819" s="83"/>
      <c r="I819" s="83"/>
    </row>
    <row r="820" spans="1:9" ht="12.75">
      <c r="A820" s="83"/>
      <c r="B820" s="83"/>
      <c r="C820" s="83"/>
      <c r="D820" s="83"/>
      <c r="E820" s="83"/>
      <c r="F820" s="83"/>
      <c r="G820" s="83"/>
      <c r="H820" s="83"/>
      <c r="I820" s="83"/>
    </row>
    <row r="821" spans="1:9" ht="12.75">
      <c r="A821" s="83"/>
      <c r="B821" s="83"/>
      <c r="C821" s="83"/>
      <c r="D821" s="83"/>
      <c r="E821" s="83"/>
      <c r="F821" s="83"/>
      <c r="G821" s="83"/>
      <c r="H821" s="83"/>
      <c r="I821" s="83"/>
    </row>
    <row r="822" spans="1:9" ht="12.75">
      <c r="A822" s="83"/>
      <c r="B822" s="83"/>
      <c r="C822" s="83"/>
      <c r="D822" s="83"/>
      <c r="E822" s="83"/>
      <c r="F822" s="83"/>
      <c r="G822" s="83"/>
      <c r="H822" s="83"/>
      <c r="I822" s="83"/>
    </row>
    <row r="823" spans="1:9" ht="12.75">
      <c r="A823" s="83"/>
      <c r="B823" s="83"/>
      <c r="C823" s="83"/>
      <c r="D823" s="83"/>
      <c r="E823" s="83"/>
      <c r="F823" s="83"/>
      <c r="G823" s="83"/>
      <c r="H823" s="83"/>
      <c r="I823" s="83"/>
    </row>
    <row r="824" spans="1:9" ht="12.75">
      <c r="A824" s="83"/>
      <c r="B824" s="83"/>
      <c r="C824" s="83"/>
      <c r="D824" s="83"/>
      <c r="E824" s="83"/>
      <c r="F824" s="83"/>
      <c r="G824" s="83"/>
      <c r="H824" s="83"/>
      <c r="I824" s="83"/>
    </row>
    <row r="825" spans="1:9" ht="12.75">
      <c r="A825" s="83"/>
      <c r="B825" s="83"/>
      <c r="C825" s="83"/>
      <c r="D825" s="83"/>
      <c r="E825" s="83"/>
      <c r="F825" s="83"/>
      <c r="G825" s="83"/>
      <c r="H825" s="83"/>
      <c r="I825" s="83"/>
    </row>
    <row r="826" spans="1:9" ht="12.75">
      <c r="A826" s="83"/>
      <c r="B826" s="83"/>
      <c r="C826" s="83"/>
      <c r="D826" s="83"/>
      <c r="E826" s="83"/>
      <c r="F826" s="83"/>
      <c r="G826" s="83"/>
      <c r="H826" s="83"/>
      <c r="I826" s="83"/>
    </row>
    <row r="827" spans="1:9" ht="12.75">
      <c r="A827" s="83"/>
      <c r="B827" s="83"/>
      <c r="C827" s="83"/>
      <c r="D827" s="83"/>
      <c r="E827" s="83"/>
      <c r="F827" s="83"/>
      <c r="G827" s="83"/>
      <c r="H827" s="83"/>
      <c r="I827" s="83"/>
    </row>
    <row r="828" spans="1:9" ht="12.75">
      <c r="A828" s="83"/>
      <c r="B828" s="83"/>
      <c r="C828" s="83"/>
      <c r="D828" s="83"/>
      <c r="E828" s="83"/>
      <c r="F828" s="83"/>
      <c r="G828" s="83"/>
      <c r="H828" s="83"/>
      <c r="I828" s="83"/>
    </row>
    <row r="829" spans="1:9" ht="12.75">
      <c r="A829" s="83"/>
      <c r="B829" s="83"/>
      <c r="C829" s="83"/>
      <c r="D829" s="83"/>
      <c r="E829" s="83"/>
      <c r="F829" s="83"/>
      <c r="G829" s="83"/>
      <c r="H829" s="83"/>
      <c r="I829" s="83"/>
    </row>
    <row r="830" spans="1:9" ht="12.75">
      <c r="A830" s="83"/>
      <c r="B830" s="83"/>
      <c r="C830" s="83"/>
      <c r="D830" s="83"/>
      <c r="E830" s="83"/>
      <c r="F830" s="83"/>
      <c r="G830" s="83"/>
      <c r="H830" s="83"/>
      <c r="I830" s="83"/>
    </row>
    <row r="831" spans="1:9" ht="12.75">
      <c r="A831" s="83"/>
      <c r="B831" s="83"/>
      <c r="C831" s="83"/>
      <c r="D831" s="83"/>
      <c r="E831" s="83"/>
      <c r="F831" s="83"/>
      <c r="G831" s="83"/>
      <c r="H831" s="83"/>
      <c r="I831" s="83"/>
    </row>
    <row r="832" spans="1:9" ht="12.75">
      <c r="A832" s="83"/>
      <c r="B832" s="83"/>
      <c r="C832" s="83"/>
      <c r="D832" s="83"/>
      <c r="E832" s="83"/>
      <c r="F832" s="83"/>
      <c r="G832" s="83"/>
      <c r="H832" s="83"/>
      <c r="I832" s="83"/>
    </row>
    <row r="833" spans="1:9" ht="12.75">
      <c r="A833" s="83"/>
      <c r="B833" s="83"/>
      <c r="C833" s="83"/>
      <c r="D833" s="83"/>
      <c r="E833" s="83"/>
      <c r="F833" s="83"/>
      <c r="G833" s="83"/>
      <c r="H833" s="83"/>
      <c r="I833" s="83"/>
    </row>
    <row r="834" spans="1:9" ht="12.75">
      <c r="A834" s="83"/>
      <c r="B834" s="83"/>
      <c r="C834" s="83"/>
      <c r="D834" s="83"/>
      <c r="E834" s="83"/>
      <c r="F834" s="83"/>
      <c r="G834" s="83"/>
      <c r="H834" s="83"/>
      <c r="I834" s="83"/>
    </row>
    <row r="835" spans="1:9" ht="12.75">
      <c r="A835" s="83"/>
      <c r="B835" s="83"/>
      <c r="C835" s="83"/>
      <c r="D835" s="83"/>
      <c r="E835" s="83"/>
      <c r="F835" s="83"/>
      <c r="G835" s="83"/>
      <c r="H835" s="83"/>
      <c r="I835" s="83"/>
    </row>
    <row r="836" spans="1:9" ht="12.75">
      <c r="A836" s="83"/>
      <c r="B836" s="83"/>
      <c r="C836" s="83"/>
      <c r="D836" s="83"/>
      <c r="E836" s="83"/>
      <c r="F836" s="83"/>
      <c r="G836" s="83"/>
      <c r="H836" s="83"/>
      <c r="I836" s="83"/>
    </row>
    <row r="837" spans="1:9" ht="12.75">
      <c r="A837" s="83"/>
      <c r="B837" s="83"/>
      <c r="C837" s="83"/>
      <c r="D837" s="83"/>
      <c r="E837" s="83"/>
      <c r="F837" s="83"/>
      <c r="G837" s="83"/>
      <c r="H837" s="83"/>
      <c r="I837" s="83"/>
    </row>
    <row r="838" spans="1:9" ht="12.75">
      <c r="A838" s="83"/>
      <c r="B838" s="83"/>
      <c r="C838" s="83"/>
      <c r="D838" s="83"/>
      <c r="E838" s="83"/>
      <c r="F838" s="83"/>
      <c r="G838" s="83"/>
      <c r="H838" s="83"/>
      <c r="I838" s="83"/>
    </row>
    <row r="839" spans="1:9" ht="12.75">
      <c r="A839" s="83"/>
      <c r="B839" s="83"/>
      <c r="C839" s="83"/>
      <c r="D839" s="83"/>
      <c r="E839" s="83"/>
      <c r="F839" s="83"/>
      <c r="G839" s="83"/>
      <c r="H839" s="83"/>
      <c r="I839" s="83"/>
    </row>
    <row r="840" spans="1:9" ht="12.75">
      <c r="A840" s="83"/>
      <c r="B840" s="83"/>
      <c r="C840" s="83"/>
      <c r="D840" s="83"/>
      <c r="E840" s="83"/>
      <c r="F840" s="83"/>
      <c r="G840" s="83"/>
      <c r="H840" s="83"/>
      <c r="I840" s="83"/>
    </row>
    <row r="841" spans="1:9" ht="12.75">
      <c r="A841" s="83"/>
      <c r="B841" s="83"/>
      <c r="C841" s="83"/>
      <c r="D841" s="83"/>
      <c r="E841" s="83"/>
      <c r="F841" s="83"/>
      <c r="G841" s="83"/>
      <c r="H841" s="83"/>
      <c r="I841" s="83"/>
    </row>
    <row r="842" spans="1:9" ht="12.75">
      <c r="A842" s="83"/>
      <c r="B842" s="83"/>
      <c r="C842" s="83"/>
      <c r="D842" s="83"/>
      <c r="E842" s="83"/>
      <c r="F842" s="83"/>
      <c r="G842" s="83"/>
      <c r="H842" s="83"/>
      <c r="I842" s="83"/>
    </row>
    <row r="843" spans="1:9" ht="12.75">
      <c r="A843" s="83"/>
      <c r="B843" s="83"/>
      <c r="C843" s="83"/>
      <c r="D843" s="83"/>
      <c r="E843" s="83"/>
      <c r="F843" s="83"/>
      <c r="G843" s="83"/>
      <c r="H843" s="83"/>
      <c r="I843" s="83"/>
    </row>
    <row r="844" spans="1:9" ht="12.75">
      <c r="A844" s="83"/>
      <c r="B844" s="83"/>
      <c r="C844" s="83"/>
      <c r="D844" s="83"/>
      <c r="E844" s="83"/>
      <c r="F844" s="83"/>
      <c r="G844" s="83"/>
      <c r="H844" s="83"/>
      <c r="I844" s="83"/>
    </row>
    <row r="845" spans="1:9" ht="12.75">
      <c r="A845" s="83"/>
      <c r="B845" s="83"/>
      <c r="C845" s="83"/>
      <c r="D845" s="83"/>
      <c r="E845" s="83"/>
      <c r="F845" s="83"/>
      <c r="G845" s="83"/>
      <c r="H845" s="83"/>
      <c r="I845" s="83"/>
    </row>
    <row r="846" spans="1:9" ht="12.75">
      <c r="A846" s="83"/>
      <c r="B846" s="83"/>
      <c r="C846" s="83"/>
      <c r="D846" s="83"/>
      <c r="E846" s="83"/>
      <c r="F846" s="83"/>
      <c r="G846" s="83"/>
      <c r="H846" s="83"/>
      <c r="I846" s="83"/>
    </row>
    <row r="847" spans="1:9" ht="12.75">
      <c r="A847" s="83"/>
      <c r="B847" s="83"/>
      <c r="C847" s="83"/>
      <c r="D847" s="83"/>
      <c r="E847" s="83"/>
      <c r="F847" s="83"/>
      <c r="G847" s="83"/>
      <c r="H847" s="83"/>
      <c r="I847" s="83"/>
    </row>
    <row r="848" spans="1:9" ht="12.75">
      <c r="A848" s="83"/>
      <c r="B848" s="83"/>
      <c r="C848" s="83"/>
      <c r="D848" s="83"/>
      <c r="E848" s="83"/>
      <c r="F848" s="83"/>
      <c r="G848" s="83"/>
      <c r="H848" s="83"/>
      <c r="I848" s="83"/>
    </row>
    <row r="849" spans="1:9" ht="12.75">
      <c r="A849" s="83"/>
      <c r="B849" s="83"/>
      <c r="C849" s="83"/>
      <c r="D849" s="83"/>
      <c r="E849" s="83"/>
      <c r="F849" s="83"/>
      <c r="G849" s="83"/>
      <c r="H849" s="83"/>
      <c r="I849" s="83"/>
    </row>
    <row r="850" spans="1:9" ht="12.75">
      <c r="A850" s="83"/>
      <c r="B850" s="83"/>
      <c r="C850" s="83"/>
      <c r="D850" s="83"/>
      <c r="E850" s="83"/>
      <c r="F850" s="83"/>
      <c r="G850" s="83"/>
      <c r="H850" s="83"/>
      <c r="I850" s="83"/>
    </row>
    <row r="851" spans="1:9" ht="12.75">
      <c r="A851" s="83"/>
      <c r="B851" s="83"/>
      <c r="C851" s="83"/>
      <c r="D851" s="83"/>
      <c r="E851" s="83"/>
      <c r="F851" s="83"/>
      <c r="G851" s="83"/>
      <c r="H851" s="83"/>
      <c r="I851" s="83"/>
    </row>
    <row r="852" spans="1:9" ht="12.75">
      <c r="A852" s="83"/>
      <c r="B852" s="83"/>
      <c r="C852" s="83"/>
      <c r="D852" s="83"/>
      <c r="E852" s="83"/>
      <c r="F852" s="83"/>
      <c r="G852" s="83"/>
      <c r="H852" s="83"/>
      <c r="I852" s="83"/>
    </row>
    <row r="853" spans="1:9" ht="12.75">
      <c r="A853" s="83"/>
      <c r="B853" s="83"/>
      <c r="C853" s="83"/>
      <c r="D853" s="83"/>
      <c r="E853" s="83"/>
      <c r="F853" s="83"/>
      <c r="G853" s="83"/>
      <c r="H853" s="83"/>
      <c r="I853" s="83"/>
    </row>
    <row r="854" spans="1:9" ht="12.75">
      <c r="A854" s="83"/>
      <c r="B854" s="83"/>
      <c r="C854" s="83"/>
      <c r="D854" s="83"/>
      <c r="E854" s="83"/>
      <c r="F854" s="83"/>
      <c r="G854" s="83"/>
      <c r="H854" s="83"/>
      <c r="I854" s="83"/>
    </row>
    <row r="855" spans="1:9" ht="12.75">
      <c r="A855" s="83"/>
      <c r="B855" s="83"/>
      <c r="C855" s="83"/>
      <c r="D855" s="83"/>
      <c r="E855" s="83"/>
      <c r="F855" s="83"/>
      <c r="G855" s="83"/>
      <c r="H855" s="83"/>
      <c r="I855" s="83"/>
    </row>
    <row r="856" spans="1:9" ht="12.75">
      <c r="A856" s="83"/>
      <c r="B856" s="83"/>
      <c r="C856" s="83"/>
      <c r="D856" s="83"/>
      <c r="E856" s="83"/>
      <c r="F856" s="83"/>
      <c r="G856" s="83"/>
      <c r="H856" s="83"/>
      <c r="I856" s="83"/>
    </row>
    <row r="857" spans="1:9" ht="12.75">
      <c r="A857" s="83"/>
      <c r="B857" s="83"/>
      <c r="C857" s="83"/>
      <c r="D857" s="83"/>
      <c r="E857" s="83"/>
      <c r="F857" s="83"/>
      <c r="G857" s="83"/>
      <c r="H857" s="83"/>
      <c r="I857" s="83"/>
    </row>
    <row r="858" spans="1:9" ht="12.75">
      <c r="A858" s="83"/>
      <c r="B858" s="83"/>
      <c r="C858" s="83"/>
      <c r="D858" s="83"/>
      <c r="E858" s="83"/>
      <c r="F858" s="83"/>
      <c r="G858" s="83"/>
      <c r="H858" s="83"/>
      <c r="I858" s="83"/>
    </row>
    <row r="859" spans="1:9" ht="12.75">
      <c r="A859" s="83"/>
      <c r="B859" s="83"/>
      <c r="C859" s="83"/>
      <c r="D859" s="83"/>
      <c r="E859" s="83"/>
      <c r="F859" s="83"/>
      <c r="G859" s="83"/>
      <c r="H859" s="83"/>
      <c r="I859" s="83"/>
    </row>
    <row r="860" spans="1:9" ht="12.75">
      <c r="A860" s="83"/>
      <c r="B860" s="83"/>
      <c r="C860" s="83"/>
      <c r="D860" s="83"/>
      <c r="E860" s="83"/>
      <c r="F860" s="83"/>
      <c r="G860" s="83"/>
      <c r="H860" s="83"/>
      <c r="I860" s="83"/>
    </row>
    <row r="861" spans="1:9" ht="12.75">
      <c r="A861" s="83"/>
      <c r="B861" s="83"/>
      <c r="C861" s="83"/>
      <c r="D861" s="83"/>
      <c r="E861" s="83"/>
      <c r="F861" s="83"/>
      <c r="G861" s="83"/>
      <c r="H861" s="83"/>
      <c r="I861" s="83"/>
    </row>
    <row r="862" spans="1:9" ht="12.75">
      <c r="A862" s="83"/>
      <c r="B862" s="83"/>
      <c r="C862" s="83"/>
      <c r="D862" s="83"/>
      <c r="E862" s="83"/>
      <c r="F862" s="83"/>
      <c r="G862" s="83"/>
      <c r="H862" s="83"/>
      <c r="I862" s="83"/>
    </row>
    <row r="863" spans="1:9" ht="12.75">
      <c r="A863" s="83"/>
      <c r="B863" s="83"/>
      <c r="C863" s="83"/>
      <c r="D863" s="83"/>
      <c r="E863" s="83"/>
      <c r="F863" s="83"/>
      <c r="G863" s="83"/>
      <c r="H863" s="83"/>
      <c r="I863" s="83"/>
    </row>
    <row r="864" spans="1:9" ht="12.75">
      <c r="A864" s="83"/>
      <c r="B864" s="83"/>
      <c r="C864" s="83"/>
      <c r="D864" s="83"/>
      <c r="E864" s="83"/>
      <c r="F864" s="83"/>
      <c r="G864" s="83"/>
      <c r="H864" s="83"/>
      <c r="I864" s="83"/>
    </row>
    <row r="865" spans="1:9" ht="12.75">
      <c r="A865" s="83"/>
      <c r="B865" s="83"/>
      <c r="C865" s="83"/>
      <c r="D865" s="83"/>
      <c r="E865" s="83"/>
      <c r="F865" s="83"/>
      <c r="G865" s="83"/>
      <c r="H865" s="83"/>
      <c r="I865" s="83"/>
    </row>
    <row r="866" spans="1:9" ht="12.75">
      <c r="A866" s="83"/>
      <c r="B866" s="83"/>
      <c r="C866" s="83"/>
      <c r="D866" s="83"/>
      <c r="E866" s="83"/>
      <c r="F866" s="83"/>
      <c r="G866" s="83"/>
      <c r="H866" s="83"/>
      <c r="I866" s="83"/>
    </row>
    <row r="867" spans="1:9" ht="12.75">
      <c r="A867" s="83"/>
      <c r="B867" s="83"/>
      <c r="C867" s="83"/>
      <c r="D867" s="83"/>
      <c r="E867" s="83"/>
      <c r="F867" s="83"/>
      <c r="G867" s="83"/>
      <c r="H867" s="83"/>
      <c r="I867" s="83"/>
    </row>
    <row r="868" spans="1:9" ht="12.75">
      <c r="A868" s="83"/>
      <c r="B868" s="83"/>
      <c r="C868" s="83"/>
      <c r="D868" s="83"/>
      <c r="E868" s="83"/>
      <c r="F868" s="83"/>
      <c r="G868" s="83"/>
      <c r="H868" s="83"/>
      <c r="I868" s="83"/>
    </row>
    <row r="869" spans="1:9" ht="12.75">
      <c r="A869" s="83"/>
      <c r="B869" s="83"/>
      <c r="C869" s="83"/>
      <c r="D869" s="83"/>
      <c r="E869" s="83"/>
      <c r="F869" s="83"/>
      <c r="G869" s="83"/>
      <c r="H869" s="83"/>
      <c r="I869" s="83"/>
    </row>
    <row r="870" spans="1:9" ht="12.75">
      <c r="A870" s="83"/>
      <c r="B870" s="83"/>
      <c r="C870" s="83"/>
      <c r="D870" s="83"/>
      <c r="E870" s="83"/>
      <c r="F870" s="83"/>
      <c r="G870" s="83"/>
      <c r="H870" s="83"/>
      <c r="I870" s="83"/>
    </row>
    <row r="871" spans="1:9" ht="12.75">
      <c r="A871" s="83"/>
      <c r="B871" s="83"/>
      <c r="C871" s="83"/>
      <c r="D871" s="83"/>
      <c r="E871" s="83"/>
      <c r="F871" s="83"/>
      <c r="G871" s="83"/>
      <c r="H871" s="83"/>
      <c r="I871" s="83"/>
    </row>
    <row r="872" spans="1:9" ht="12.75">
      <c r="A872" s="83"/>
      <c r="B872" s="83"/>
      <c r="C872" s="83"/>
      <c r="D872" s="83"/>
      <c r="E872" s="83"/>
      <c r="F872" s="83"/>
      <c r="G872" s="83"/>
      <c r="H872" s="83"/>
      <c r="I872" s="83"/>
    </row>
    <row r="873" spans="1:9" ht="12.75">
      <c r="A873" s="83"/>
      <c r="B873" s="83"/>
      <c r="C873" s="83"/>
      <c r="D873" s="83"/>
      <c r="E873" s="83"/>
      <c r="F873" s="83"/>
      <c r="G873" s="83"/>
      <c r="H873" s="83"/>
      <c r="I873" s="83"/>
    </row>
    <row r="874" spans="1:9" ht="12.75">
      <c r="A874" s="83"/>
      <c r="B874" s="83"/>
      <c r="C874" s="83"/>
      <c r="D874" s="83"/>
      <c r="E874" s="83"/>
      <c r="F874" s="83"/>
      <c r="G874" s="83"/>
      <c r="H874" s="83"/>
      <c r="I874" s="83"/>
    </row>
    <row r="875" spans="1:9" ht="12.75">
      <c r="A875" s="83"/>
      <c r="B875" s="83"/>
      <c r="C875" s="83"/>
      <c r="D875" s="83"/>
      <c r="E875" s="83"/>
      <c r="F875" s="83"/>
      <c r="G875" s="83"/>
      <c r="H875" s="83"/>
      <c r="I875" s="83"/>
    </row>
    <row r="876" spans="1:9" ht="12.75">
      <c r="A876" s="83"/>
      <c r="B876" s="83"/>
      <c r="C876" s="83"/>
      <c r="D876" s="83"/>
      <c r="E876" s="83"/>
      <c r="F876" s="83"/>
      <c r="G876" s="83"/>
      <c r="H876" s="83"/>
      <c r="I876" s="83"/>
    </row>
    <row r="877" spans="1:9" ht="12.75">
      <c r="A877" s="83"/>
      <c r="B877" s="83"/>
      <c r="C877" s="83"/>
      <c r="D877" s="83"/>
      <c r="E877" s="83"/>
      <c r="F877" s="83"/>
      <c r="G877" s="83"/>
      <c r="H877" s="83"/>
      <c r="I877" s="83"/>
    </row>
    <row r="878" spans="1:9" ht="12.75">
      <c r="A878" s="83"/>
      <c r="B878" s="83"/>
      <c r="C878" s="83"/>
      <c r="D878" s="83"/>
      <c r="E878" s="83"/>
      <c r="F878" s="83"/>
      <c r="G878" s="83"/>
      <c r="H878" s="83"/>
      <c r="I878" s="83"/>
    </row>
    <row r="879" spans="1:9" ht="12.75">
      <c r="A879" s="83"/>
      <c r="B879" s="83"/>
      <c r="C879" s="83"/>
      <c r="D879" s="83"/>
      <c r="E879" s="83"/>
      <c r="F879" s="83"/>
      <c r="G879" s="83"/>
      <c r="H879" s="83"/>
      <c r="I879" s="83"/>
    </row>
    <row r="880" spans="1:9" ht="12.75">
      <c r="A880" s="83"/>
      <c r="B880" s="83"/>
      <c r="C880" s="83"/>
      <c r="D880" s="83"/>
      <c r="E880" s="83"/>
      <c r="F880" s="83"/>
      <c r="G880" s="83"/>
      <c r="H880" s="83"/>
      <c r="I880" s="83"/>
    </row>
    <row r="881" spans="1:9" ht="12.75">
      <c r="A881" s="83"/>
      <c r="B881" s="83"/>
      <c r="C881" s="83"/>
      <c r="D881" s="83"/>
      <c r="E881" s="83"/>
      <c r="F881" s="83"/>
      <c r="G881" s="83"/>
      <c r="H881" s="83"/>
      <c r="I881" s="83"/>
    </row>
    <row r="882" spans="1:9" ht="12.75">
      <c r="A882" s="83"/>
      <c r="B882" s="83"/>
      <c r="C882" s="83"/>
      <c r="D882" s="83"/>
      <c r="E882" s="83"/>
      <c r="F882" s="83"/>
      <c r="G882" s="83"/>
      <c r="H882" s="83"/>
      <c r="I882" s="83"/>
    </row>
    <row r="883" spans="1:9" ht="12.75">
      <c r="A883" s="83"/>
      <c r="B883" s="83"/>
      <c r="C883" s="83"/>
      <c r="D883" s="83"/>
      <c r="E883" s="83"/>
      <c r="F883" s="83"/>
      <c r="G883" s="83"/>
      <c r="H883" s="83"/>
      <c r="I883" s="83"/>
    </row>
    <row r="884" spans="1:9" ht="12.75">
      <c r="A884" s="83"/>
      <c r="B884" s="83"/>
      <c r="C884" s="83"/>
      <c r="D884" s="83"/>
      <c r="E884" s="83"/>
      <c r="F884" s="83"/>
      <c r="G884" s="83"/>
      <c r="H884" s="83"/>
      <c r="I884" s="83"/>
    </row>
    <row r="885" spans="1:9" ht="12.75">
      <c r="A885" s="83"/>
      <c r="B885" s="83"/>
      <c r="C885" s="83"/>
      <c r="D885" s="83"/>
      <c r="E885" s="83"/>
      <c r="F885" s="83"/>
      <c r="G885" s="83"/>
      <c r="H885" s="83"/>
      <c r="I885" s="83"/>
    </row>
    <row r="886" spans="1:9" ht="12.75">
      <c r="A886" s="83"/>
      <c r="B886" s="83"/>
      <c r="C886" s="83"/>
      <c r="D886" s="83"/>
      <c r="E886" s="83"/>
      <c r="F886" s="83"/>
      <c r="G886" s="83"/>
      <c r="H886" s="83"/>
      <c r="I886" s="83"/>
    </row>
    <row r="887" spans="1:9" ht="12.75">
      <c r="A887" s="83"/>
      <c r="B887" s="83"/>
      <c r="C887" s="83"/>
      <c r="D887" s="83"/>
      <c r="E887" s="83"/>
      <c r="F887" s="83"/>
      <c r="G887" s="83"/>
      <c r="H887" s="83"/>
      <c r="I887" s="83"/>
    </row>
    <row r="888" spans="1:9" ht="12.75">
      <c r="A888" s="83"/>
      <c r="B888" s="83"/>
      <c r="C888" s="83"/>
      <c r="D888" s="83"/>
      <c r="E888" s="83"/>
      <c r="F888" s="83"/>
      <c r="G888" s="83"/>
      <c r="H888" s="83"/>
      <c r="I888" s="83"/>
    </row>
    <row r="889" spans="1:9" ht="12.75">
      <c r="A889" s="83"/>
      <c r="B889" s="83"/>
      <c r="C889" s="83"/>
      <c r="D889" s="83"/>
      <c r="E889" s="83"/>
      <c r="F889" s="83"/>
      <c r="G889" s="83"/>
      <c r="H889" s="83"/>
      <c r="I889" s="83"/>
    </row>
    <row r="890" spans="1:9" ht="12.75">
      <c r="A890" s="83"/>
      <c r="B890" s="83"/>
      <c r="C890" s="83"/>
      <c r="D890" s="83"/>
      <c r="E890" s="83"/>
      <c r="F890" s="83"/>
      <c r="G890" s="83"/>
      <c r="H890" s="83"/>
      <c r="I890" s="83"/>
    </row>
    <row r="891" spans="1:9" ht="12.75">
      <c r="A891" s="83"/>
      <c r="B891" s="83"/>
      <c r="C891" s="83"/>
      <c r="D891" s="83"/>
      <c r="E891" s="83"/>
      <c r="F891" s="83"/>
      <c r="G891" s="83"/>
      <c r="H891" s="83"/>
      <c r="I891" s="83"/>
    </row>
    <row r="892" spans="1:9" ht="12.75">
      <c r="A892" s="83"/>
      <c r="B892" s="83"/>
      <c r="C892" s="83"/>
      <c r="D892" s="83"/>
      <c r="E892" s="83"/>
      <c r="F892" s="83"/>
      <c r="G892" s="83"/>
      <c r="H892" s="83"/>
      <c r="I892" s="83"/>
    </row>
    <row r="893" spans="1:9" ht="12.75">
      <c r="A893" s="83"/>
      <c r="B893" s="83"/>
      <c r="C893" s="83"/>
      <c r="D893" s="83"/>
      <c r="E893" s="83"/>
      <c r="F893" s="83"/>
      <c r="G893" s="83"/>
      <c r="H893" s="83"/>
      <c r="I893" s="83"/>
    </row>
    <row r="894" spans="1:9" ht="12.75">
      <c r="A894" s="83"/>
      <c r="B894" s="83"/>
      <c r="C894" s="83"/>
      <c r="D894" s="83"/>
      <c r="E894" s="83"/>
      <c r="F894" s="83"/>
      <c r="G894" s="83"/>
      <c r="H894" s="83"/>
      <c r="I894" s="83"/>
    </row>
    <row r="895" spans="1:9" ht="12.75">
      <c r="A895" s="83"/>
      <c r="B895" s="83"/>
      <c r="C895" s="83"/>
      <c r="D895" s="83"/>
      <c r="E895" s="83"/>
      <c r="F895" s="83"/>
      <c r="G895" s="83"/>
      <c r="H895" s="83"/>
      <c r="I895" s="83"/>
    </row>
    <row r="896" spans="1:9" ht="12.75">
      <c r="A896" s="83"/>
      <c r="B896" s="83"/>
      <c r="C896" s="83"/>
      <c r="D896" s="83"/>
      <c r="E896" s="83"/>
      <c r="F896" s="83"/>
      <c r="G896" s="83"/>
      <c r="H896" s="83"/>
      <c r="I896" s="83"/>
    </row>
    <row r="897" spans="1:9" ht="12.75">
      <c r="A897" s="83"/>
      <c r="B897" s="83"/>
      <c r="C897" s="83"/>
      <c r="D897" s="83"/>
      <c r="E897" s="83"/>
      <c r="F897" s="83"/>
      <c r="G897" s="83"/>
      <c r="H897" s="83"/>
      <c r="I897" s="83"/>
    </row>
    <row r="898" spans="1:9" ht="12.75">
      <c r="A898" s="83"/>
      <c r="B898" s="83"/>
      <c r="C898" s="83"/>
      <c r="D898" s="83"/>
      <c r="E898" s="83"/>
      <c r="F898" s="83"/>
      <c r="G898" s="83"/>
      <c r="H898" s="83"/>
      <c r="I898" s="83"/>
    </row>
    <row r="899" spans="1:9" ht="12.75">
      <c r="A899" s="83"/>
      <c r="B899" s="83"/>
      <c r="C899" s="83"/>
      <c r="D899" s="83"/>
      <c r="E899" s="83"/>
      <c r="F899" s="83"/>
      <c r="G899" s="83"/>
      <c r="H899" s="83"/>
      <c r="I899" s="83"/>
    </row>
    <row r="900" spans="1:9" ht="12.75">
      <c r="A900" s="83"/>
      <c r="B900" s="83"/>
      <c r="C900" s="83"/>
      <c r="D900" s="83"/>
      <c r="E900" s="83"/>
      <c r="F900" s="83"/>
      <c r="G900" s="83"/>
      <c r="H900" s="83"/>
      <c r="I900" s="83"/>
    </row>
    <row r="901" spans="1:9" ht="12.75">
      <c r="A901" s="83"/>
      <c r="B901" s="83"/>
      <c r="C901" s="83"/>
      <c r="D901" s="83"/>
      <c r="E901" s="83"/>
      <c r="F901" s="83"/>
      <c r="G901" s="83"/>
      <c r="H901" s="83"/>
      <c r="I901" s="83"/>
    </row>
    <row r="902" spans="1:9" ht="12.75">
      <c r="A902" s="83"/>
      <c r="B902" s="83"/>
      <c r="C902" s="83"/>
      <c r="D902" s="83"/>
      <c r="E902" s="83"/>
      <c r="F902" s="83"/>
      <c r="G902" s="83"/>
      <c r="H902" s="83"/>
      <c r="I902" s="83"/>
    </row>
    <row r="903" spans="1:9" ht="12.75">
      <c r="A903" s="83"/>
      <c r="B903" s="83"/>
      <c r="C903" s="83"/>
      <c r="D903" s="83"/>
      <c r="E903" s="83"/>
      <c r="F903" s="83"/>
      <c r="G903" s="83"/>
      <c r="H903" s="83"/>
      <c r="I903" s="83"/>
    </row>
    <row r="904" spans="1:9" ht="12.75">
      <c r="A904" s="83"/>
      <c r="B904" s="83"/>
      <c r="C904" s="83"/>
      <c r="D904" s="83"/>
      <c r="E904" s="83"/>
      <c r="F904" s="83"/>
      <c r="G904" s="83"/>
      <c r="H904" s="83"/>
      <c r="I904" s="83"/>
    </row>
    <row r="905" spans="1:9" ht="12.75">
      <c r="A905" s="83"/>
      <c r="B905" s="83"/>
      <c r="C905" s="83"/>
      <c r="D905" s="83"/>
      <c r="E905" s="83"/>
      <c r="F905" s="83"/>
      <c r="G905" s="83"/>
      <c r="H905" s="83"/>
      <c r="I905" s="83"/>
    </row>
    <row r="906" spans="1:9" ht="12.75">
      <c r="A906" s="83"/>
      <c r="B906" s="83"/>
      <c r="C906" s="83"/>
      <c r="D906" s="83"/>
      <c r="E906" s="83"/>
      <c r="F906" s="83"/>
      <c r="G906" s="83"/>
      <c r="H906" s="83"/>
      <c r="I906" s="83"/>
    </row>
    <row r="907" spans="1:9" ht="12.75">
      <c r="A907" s="83"/>
      <c r="B907" s="83"/>
      <c r="C907" s="83"/>
      <c r="D907" s="83"/>
      <c r="E907" s="83"/>
      <c r="F907" s="83"/>
      <c r="G907" s="83"/>
      <c r="H907" s="83"/>
      <c r="I907" s="83"/>
    </row>
    <row r="908" spans="1:9" ht="12.75">
      <c r="A908" s="83"/>
      <c r="B908" s="83"/>
      <c r="C908" s="83"/>
      <c r="D908" s="83"/>
      <c r="E908" s="83"/>
      <c r="F908" s="83"/>
      <c r="G908" s="83"/>
      <c r="H908" s="83"/>
      <c r="I908" s="83"/>
    </row>
    <row r="909" spans="1:9" ht="12.75">
      <c r="A909" s="83"/>
      <c r="B909" s="83"/>
      <c r="C909" s="83"/>
      <c r="D909" s="83"/>
      <c r="E909" s="83"/>
      <c r="F909" s="83"/>
      <c r="G909" s="83"/>
      <c r="H909" s="83"/>
      <c r="I909" s="83"/>
    </row>
    <row r="910" spans="1:9" ht="12.75">
      <c r="A910" s="83"/>
      <c r="B910" s="83"/>
      <c r="C910" s="83"/>
      <c r="D910" s="83"/>
      <c r="E910" s="83"/>
      <c r="F910" s="83"/>
      <c r="G910" s="83"/>
      <c r="H910" s="83"/>
      <c r="I910" s="83"/>
    </row>
    <row r="911" spans="1:9" ht="12.75">
      <c r="A911" s="83"/>
      <c r="B911" s="83"/>
      <c r="C911" s="83"/>
      <c r="D911" s="83"/>
      <c r="E911" s="83"/>
      <c r="F911" s="83"/>
      <c r="G911" s="83"/>
      <c r="H911" s="83"/>
      <c r="I911" s="83"/>
    </row>
    <row r="912" spans="1:9" ht="12.75">
      <c r="A912" s="83"/>
      <c r="B912" s="83"/>
      <c r="C912" s="83"/>
      <c r="D912" s="83"/>
      <c r="E912" s="83"/>
      <c r="F912" s="83"/>
      <c r="G912" s="83"/>
      <c r="H912" s="83"/>
      <c r="I912" s="83"/>
    </row>
    <row r="913" spans="1:9" ht="12.75">
      <c r="A913" s="83"/>
      <c r="B913" s="83"/>
      <c r="C913" s="83"/>
      <c r="D913" s="83"/>
      <c r="E913" s="83"/>
      <c r="F913" s="83"/>
      <c r="G913" s="83"/>
      <c r="H913" s="83"/>
      <c r="I913" s="83"/>
    </row>
    <row r="914" spans="1:9" ht="12.75">
      <c r="A914" s="83"/>
      <c r="B914" s="83"/>
      <c r="C914" s="83"/>
      <c r="D914" s="83"/>
      <c r="E914" s="83"/>
      <c r="F914" s="83"/>
      <c r="G914" s="83"/>
      <c r="H914" s="83"/>
      <c r="I914" s="83"/>
    </row>
    <row r="915" spans="1:9" ht="12.75">
      <c r="A915" s="83"/>
      <c r="B915" s="83"/>
      <c r="C915" s="83"/>
      <c r="D915" s="83"/>
      <c r="E915" s="83"/>
      <c r="F915" s="83"/>
      <c r="G915" s="83"/>
      <c r="H915" s="83"/>
      <c r="I915" s="83"/>
    </row>
    <row r="916" spans="1:9" ht="12.75">
      <c r="A916" s="83"/>
      <c r="B916" s="83"/>
      <c r="C916" s="83"/>
      <c r="D916" s="83"/>
      <c r="E916" s="83"/>
      <c r="F916" s="83"/>
      <c r="G916" s="83"/>
      <c r="H916" s="83"/>
      <c r="I916" s="83"/>
    </row>
    <row r="917" spans="1:9" ht="12.75">
      <c r="A917" s="83"/>
      <c r="B917" s="83"/>
      <c r="C917" s="83"/>
      <c r="D917" s="83"/>
      <c r="E917" s="83"/>
      <c r="F917" s="83"/>
      <c r="G917" s="83"/>
      <c r="H917" s="83"/>
      <c r="I917" s="83"/>
    </row>
    <row r="918" spans="1:9" ht="12.75">
      <c r="A918" s="83"/>
      <c r="B918" s="83"/>
      <c r="C918" s="83"/>
      <c r="D918" s="83"/>
      <c r="E918" s="83"/>
      <c r="F918" s="83"/>
      <c r="G918" s="83"/>
      <c r="H918" s="83"/>
      <c r="I918" s="83"/>
    </row>
    <row r="919" spans="1:9" ht="12.75">
      <c r="A919" s="83"/>
      <c r="B919" s="83"/>
      <c r="C919" s="83"/>
      <c r="D919" s="83"/>
      <c r="E919" s="83"/>
      <c r="F919" s="83"/>
      <c r="G919" s="83"/>
      <c r="H919" s="83"/>
      <c r="I919" s="83"/>
    </row>
    <row r="920" spans="1:9" ht="12.75">
      <c r="A920" s="83"/>
      <c r="B920" s="83"/>
      <c r="C920" s="83"/>
      <c r="D920" s="83"/>
      <c r="E920" s="83"/>
      <c r="F920" s="83"/>
      <c r="G920" s="83"/>
      <c r="H920" s="83"/>
      <c r="I920" s="83"/>
    </row>
    <row r="921" spans="1:9" ht="12.75">
      <c r="A921" s="83"/>
      <c r="B921" s="83"/>
      <c r="C921" s="83"/>
      <c r="D921" s="83"/>
      <c r="E921" s="83"/>
      <c r="F921" s="83"/>
      <c r="G921" s="83"/>
      <c r="H921" s="83"/>
      <c r="I921" s="83"/>
    </row>
    <row r="922" spans="1:9" ht="12.75">
      <c r="A922" s="83"/>
      <c r="B922" s="83"/>
      <c r="C922" s="83"/>
      <c r="D922" s="83"/>
      <c r="E922" s="83"/>
      <c r="F922" s="83"/>
      <c r="G922" s="83"/>
      <c r="H922" s="83"/>
      <c r="I922" s="83"/>
    </row>
    <row r="923" spans="1:9" ht="12.75">
      <c r="A923" s="83"/>
      <c r="B923" s="83"/>
      <c r="C923" s="83"/>
      <c r="D923" s="83"/>
      <c r="E923" s="83"/>
      <c r="F923" s="83"/>
      <c r="G923" s="83"/>
      <c r="H923" s="83"/>
      <c r="I923" s="83"/>
    </row>
    <row r="924" spans="1:9" ht="12.75">
      <c r="A924" s="83"/>
      <c r="B924" s="83"/>
      <c r="C924" s="83"/>
      <c r="D924" s="83"/>
      <c r="E924" s="83"/>
      <c r="F924" s="83"/>
      <c r="G924" s="83"/>
      <c r="H924" s="83"/>
      <c r="I924" s="83"/>
    </row>
    <row r="925" spans="1:9" ht="12.75">
      <c r="A925" s="83"/>
      <c r="B925" s="83"/>
      <c r="C925" s="83"/>
      <c r="D925" s="83"/>
      <c r="E925" s="83"/>
      <c r="F925" s="83"/>
      <c r="G925" s="83"/>
      <c r="H925" s="83"/>
      <c r="I925" s="83"/>
    </row>
    <row r="926" spans="1:9" ht="12.75">
      <c r="A926" s="83"/>
      <c r="B926" s="83"/>
      <c r="C926" s="83"/>
      <c r="D926" s="83"/>
      <c r="E926" s="83"/>
      <c r="F926" s="83"/>
      <c r="G926" s="83"/>
      <c r="H926" s="83"/>
      <c r="I926" s="83"/>
    </row>
    <row r="927" spans="1:9" ht="12.75">
      <c r="A927" s="83"/>
      <c r="B927" s="83"/>
      <c r="C927" s="83"/>
      <c r="D927" s="83"/>
      <c r="E927" s="83"/>
      <c r="F927" s="83"/>
      <c r="G927" s="83"/>
      <c r="H927" s="83"/>
      <c r="I927" s="83"/>
    </row>
    <row r="928" spans="1:9" ht="12.75">
      <c r="A928" s="83"/>
      <c r="B928" s="83"/>
      <c r="C928" s="83"/>
      <c r="D928" s="83"/>
      <c r="E928" s="83"/>
      <c r="F928" s="83"/>
      <c r="G928" s="83"/>
      <c r="H928" s="83"/>
      <c r="I928" s="83"/>
    </row>
    <row r="929" spans="1:9" ht="12.75">
      <c r="A929" s="83"/>
      <c r="B929" s="83"/>
      <c r="C929" s="83"/>
      <c r="D929" s="83"/>
      <c r="E929" s="83"/>
      <c r="F929" s="83"/>
      <c r="G929" s="83"/>
      <c r="H929" s="83"/>
      <c r="I929" s="83"/>
    </row>
    <row r="930" spans="1:9" ht="12.75">
      <c r="A930" s="83"/>
      <c r="B930" s="83"/>
      <c r="C930" s="83"/>
      <c r="D930" s="83"/>
      <c r="E930" s="83"/>
      <c r="F930" s="83"/>
      <c r="G930" s="83"/>
      <c r="H930" s="83"/>
      <c r="I930" s="83"/>
    </row>
    <row r="931" spans="1:9" ht="12.75">
      <c r="A931" s="83"/>
      <c r="B931" s="83"/>
      <c r="C931" s="83"/>
      <c r="D931" s="83"/>
      <c r="E931" s="83"/>
      <c r="F931" s="83"/>
      <c r="G931" s="83"/>
      <c r="H931" s="83"/>
      <c r="I931" s="83"/>
    </row>
    <row r="932" spans="1:9" ht="12.75">
      <c r="A932" s="83"/>
      <c r="B932" s="83"/>
      <c r="C932" s="83"/>
      <c r="D932" s="83"/>
      <c r="E932" s="83"/>
      <c r="F932" s="83"/>
      <c r="G932" s="83"/>
      <c r="H932" s="83"/>
      <c r="I932" s="83"/>
    </row>
    <row r="933" spans="1:9" ht="12.75">
      <c r="A933" s="83"/>
      <c r="B933" s="83"/>
      <c r="C933" s="83"/>
      <c r="D933" s="83"/>
      <c r="E933" s="83"/>
      <c r="F933" s="83"/>
      <c r="G933" s="83"/>
      <c r="H933" s="83"/>
      <c r="I933" s="83"/>
    </row>
    <row r="934" spans="1:9" ht="12.75">
      <c r="A934" s="83"/>
      <c r="B934" s="83"/>
      <c r="C934" s="83"/>
      <c r="D934" s="83"/>
      <c r="E934" s="83"/>
      <c r="F934" s="83"/>
      <c r="G934" s="83"/>
      <c r="H934" s="83"/>
      <c r="I934" s="83"/>
    </row>
    <row r="935" spans="1:9" ht="12.75">
      <c r="A935" s="83"/>
      <c r="B935" s="83"/>
      <c r="C935" s="83"/>
      <c r="D935" s="83"/>
      <c r="E935" s="83"/>
      <c r="F935" s="83"/>
      <c r="G935" s="83"/>
      <c r="H935" s="83"/>
      <c r="I935" s="83"/>
    </row>
    <row r="936" spans="1:9" ht="12.75">
      <c r="A936" s="83"/>
      <c r="B936" s="83"/>
      <c r="C936" s="83"/>
      <c r="D936" s="83"/>
      <c r="E936" s="83"/>
      <c r="F936" s="83"/>
      <c r="G936" s="83"/>
      <c r="H936" s="83"/>
      <c r="I936" s="83"/>
    </row>
    <row r="937" spans="1:9" ht="12.75">
      <c r="A937" s="83"/>
      <c r="B937" s="83"/>
      <c r="C937" s="83"/>
      <c r="D937" s="83"/>
      <c r="E937" s="83"/>
      <c r="F937" s="83"/>
      <c r="G937" s="83"/>
      <c r="H937" s="83"/>
      <c r="I937" s="83"/>
    </row>
    <row r="938" spans="1:9" ht="12.75">
      <c r="A938" s="83"/>
      <c r="B938" s="83"/>
      <c r="C938" s="83"/>
      <c r="D938" s="83"/>
      <c r="E938" s="83"/>
      <c r="F938" s="83"/>
      <c r="G938" s="83"/>
      <c r="H938" s="83"/>
      <c r="I938" s="83"/>
    </row>
    <row r="939" spans="1:9" ht="12.75">
      <c r="A939" s="83"/>
      <c r="B939" s="83"/>
      <c r="C939" s="83"/>
      <c r="D939" s="83"/>
      <c r="E939" s="83"/>
      <c r="F939" s="83"/>
      <c r="G939" s="83"/>
      <c r="H939" s="83"/>
      <c r="I939" s="83"/>
    </row>
    <row r="940" spans="1:9" ht="12.75">
      <c r="A940" s="83"/>
      <c r="B940" s="83"/>
      <c r="C940" s="83"/>
      <c r="D940" s="83"/>
      <c r="E940" s="83"/>
      <c r="F940" s="83"/>
      <c r="G940" s="83"/>
      <c r="H940" s="83"/>
      <c r="I940" s="83"/>
    </row>
    <row r="941" spans="1:9" ht="12.75">
      <c r="A941" s="83"/>
      <c r="B941" s="83"/>
      <c r="C941" s="83"/>
      <c r="D941" s="83"/>
      <c r="E941" s="83"/>
      <c r="F941" s="83"/>
      <c r="G941" s="83"/>
      <c r="H941" s="83"/>
      <c r="I941" s="83"/>
    </row>
    <row r="942" spans="1:9" ht="12.75">
      <c r="A942" s="83"/>
      <c r="B942" s="83"/>
      <c r="C942" s="83"/>
      <c r="D942" s="83"/>
      <c r="E942" s="83"/>
      <c r="F942" s="83"/>
      <c r="G942" s="83"/>
      <c r="H942" s="83"/>
      <c r="I942" s="83"/>
    </row>
    <row r="943" spans="1:9" ht="12.75">
      <c r="A943" s="83"/>
      <c r="B943" s="83"/>
      <c r="C943" s="83"/>
      <c r="D943" s="83"/>
      <c r="E943" s="83"/>
      <c r="F943" s="83"/>
      <c r="G943" s="83"/>
      <c r="H943" s="83"/>
      <c r="I943" s="83"/>
    </row>
    <row r="944" spans="1:9" ht="12.75">
      <c r="A944" s="83"/>
      <c r="B944" s="83"/>
      <c r="C944" s="83"/>
      <c r="D944" s="83"/>
      <c r="E944" s="83"/>
      <c r="F944" s="83"/>
      <c r="G944" s="83"/>
      <c r="H944" s="83"/>
      <c r="I944" s="83"/>
    </row>
    <row r="945" spans="1:9" ht="12.75">
      <c r="A945" s="83"/>
      <c r="B945" s="83"/>
      <c r="C945" s="83"/>
      <c r="D945" s="83"/>
      <c r="E945" s="83"/>
      <c r="F945" s="83"/>
      <c r="G945" s="83"/>
      <c r="H945" s="83"/>
      <c r="I945" s="83"/>
    </row>
    <row r="946" spans="1:9" ht="12.75">
      <c r="A946" s="83"/>
      <c r="B946" s="83"/>
      <c r="C946" s="83"/>
      <c r="D946" s="83"/>
      <c r="E946" s="83"/>
      <c r="F946" s="83"/>
      <c r="G946" s="83"/>
      <c r="H946" s="83"/>
      <c r="I946" s="83"/>
    </row>
    <row r="947" spans="1:9" ht="12.75">
      <c r="A947" s="83"/>
      <c r="B947" s="83"/>
      <c r="C947" s="83"/>
      <c r="D947" s="83"/>
      <c r="E947" s="83"/>
      <c r="F947" s="83"/>
      <c r="G947" s="83"/>
      <c r="H947" s="83"/>
      <c r="I947" s="83"/>
    </row>
    <row r="948" spans="1:9" ht="12.75">
      <c r="A948" s="83"/>
      <c r="B948" s="83"/>
      <c r="C948" s="83"/>
      <c r="D948" s="83"/>
      <c r="E948" s="83"/>
      <c r="F948" s="83"/>
      <c r="G948" s="83"/>
      <c r="H948" s="83"/>
      <c r="I948" s="83"/>
    </row>
    <row r="949" spans="1:9" ht="12.75">
      <c r="A949" s="83"/>
      <c r="B949" s="83"/>
      <c r="C949" s="83"/>
      <c r="D949" s="83"/>
      <c r="E949" s="83"/>
      <c r="F949" s="83"/>
      <c r="G949" s="83"/>
      <c r="H949" s="83"/>
      <c r="I949" s="83"/>
    </row>
    <row r="950" spans="1:9" ht="12.75">
      <c r="A950" s="83"/>
      <c r="B950" s="83"/>
      <c r="C950" s="83"/>
      <c r="D950" s="83"/>
      <c r="E950" s="83"/>
      <c r="F950" s="83"/>
      <c r="G950" s="83"/>
      <c r="H950" s="83"/>
      <c r="I950" s="83"/>
    </row>
    <row r="951" spans="1:9" ht="12.75">
      <c r="A951" s="83"/>
      <c r="B951" s="83"/>
      <c r="C951" s="83"/>
      <c r="D951" s="83"/>
      <c r="E951" s="83"/>
      <c r="F951" s="83"/>
      <c r="G951" s="83"/>
      <c r="H951" s="83"/>
      <c r="I951" s="83"/>
    </row>
    <row r="952" spans="1:9" ht="12.75">
      <c r="A952" s="83"/>
      <c r="B952" s="83"/>
      <c r="C952" s="83"/>
      <c r="D952" s="83"/>
      <c r="E952" s="83"/>
      <c r="F952" s="83"/>
      <c r="G952" s="83"/>
      <c r="H952" s="83"/>
      <c r="I952" s="83"/>
    </row>
    <row r="953" spans="1:9" ht="12.75">
      <c r="A953" s="83"/>
      <c r="B953" s="83"/>
      <c r="C953" s="83"/>
      <c r="D953" s="83"/>
      <c r="E953" s="83"/>
      <c r="F953" s="83"/>
      <c r="G953" s="83"/>
      <c r="H953" s="83"/>
      <c r="I953" s="83"/>
    </row>
    <row r="954" spans="1:9" ht="12.75">
      <c r="A954" s="83"/>
      <c r="B954" s="83"/>
      <c r="C954" s="83"/>
      <c r="D954" s="83"/>
      <c r="E954" s="83"/>
      <c r="F954" s="83"/>
      <c r="G954" s="83"/>
      <c r="H954" s="83"/>
      <c r="I954" s="83"/>
    </row>
    <row r="955" spans="1:9" ht="12.75">
      <c r="A955" s="83"/>
      <c r="B955" s="83"/>
      <c r="C955" s="83"/>
      <c r="D955" s="83"/>
      <c r="E955" s="83"/>
      <c r="F955" s="83"/>
      <c r="G955" s="83"/>
      <c r="H955" s="83"/>
      <c r="I955" s="83"/>
    </row>
    <row r="956" spans="1:9" ht="12.75">
      <c r="A956" s="83"/>
      <c r="B956" s="83"/>
      <c r="C956" s="83"/>
      <c r="D956" s="83"/>
      <c r="E956" s="83"/>
      <c r="F956" s="83"/>
      <c r="G956" s="83"/>
      <c r="H956" s="83"/>
      <c r="I956" s="83"/>
    </row>
    <row r="957" spans="1:9" ht="12.75">
      <c r="A957" s="83"/>
      <c r="B957" s="83"/>
      <c r="C957" s="83"/>
      <c r="D957" s="83"/>
      <c r="E957" s="83"/>
      <c r="F957" s="83"/>
      <c r="G957" s="83"/>
      <c r="H957" s="83"/>
      <c r="I957" s="83"/>
    </row>
    <row r="958" spans="1:9" ht="12.75">
      <c r="A958" s="83"/>
      <c r="B958" s="83"/>
      <c r="C958" s="83"/>
      <c r="D958" s="83"/>
      <c r="E958" s="83"/>
      <c r="F958" s="83"/>
      <c r="G958" s="83"/>
      <c r="H958" s="83"/>
      <c r="I958" s="83"/>
    </row>
    <row r="959" spans="1:9" ht="12.75">
      <c r="A959" s="83"/>
      <c r="B959" s="83"/>
      <c r="C959" s="83"/>
      <c r="D959" s="83"/>
      <c r="E959" s="83"/>
      <c r="F959" s="83"/>
      <c r="G959" s="83"/>
      <c r="H959" s="83"/>
      <c r="I959" s="83"/>
    </row>
    <row r="960" spans="1:9" ht="12.75">
      <c r="A960" s="83"/>
      <c r="B960" s="83"/>
      <c r="C960" s="83"/>
      <c r="D960" s="83"/>
      <c r="E960" s="83"/>
      <c r="F960" s="83"/>
      <c r="G960" s="83"/>
      <c r="H960" s="83"/>
      <c r="I960" s="83"/>
    </row>
    <row r="961" spans="1:9" ht="12.75">
      <c r="A961" s="83"/>
      <c r="B961" s="83"/>
      <c r="C961" s="83"/>
      <c r="D961" s="83"/>
      <c r="E961" s="83"/>
      <c r="F961" s="83"/>
      <c r="G961" s="83"/>
      <c r="H961" s="83"/>
      <c r="I961" s="83"/>
    </row>
    <row r="962" spans="1:9" ht="12.75">
      <c r="A962" s="83"/>
      <c r="B962" s="83"/>
      <c r="C962" s="83"/>
      <c r="D962" s="83"/>
      <c r="E962" s="83"/>
      <c r="F962" s="83"/>
      <c r="G962" s="83"/>
      <c r="H962" s="83"/>
      <c r="I962" s="83"/>
    </row>
    <row r="963" spans="1:9" ht="12.75">
      <c r="A963" s="83"/>
      <c r="B963" s="83"/>
      <c r="C963" s="83"/>
      <c r="D963" s="83"/>
      <c r="E963" s="83"/>
      <c r="F963" s="83"/>
      <c r="G963" s="83"/>
      <c r="H963" s="83"/>
      <c r="I963" s="83"/>
    </row>
    <row r="964" spans="1:9" ht="12.75">
      <c r="A964" s="83"/>
      <c r="B964" s="83"/>
      <c r="C964" s="83"/>
      <c r="D964" s="83"/>
      <c r="E964" s="83"/>
      <c r="F964" s="83"/>
      <c r="G964" s="83"/>
      <c r="H964" s="83"/>
      <c r="I964" s="83"/>
    </row>
    <row r="965" spans="1:9" ht="12.75">
      <c r="A965" s="83"/>
      <c r="B965" s="83"/>
      <c r="C965" s="83"/>
      <c r="D965" s="83"/>
      <c r="E965" s="83"/>
      <c r="F965" s="83"/>
      <c r="G965" s="83"/>
      <c r="H965" s="83"/>
      <c r="I965" s="83"/>
    </row>
    <row r="966" spans="1:9" ht="12.75">
      <c r="A966" s="83"/>
      <c r="B966" s="83"/>
      <c r="C966" s="83"/>
      <c r="D966" s="83"/>
      <c r="E966" s="83"/>
      <c r="F966" s="83"/>
      <c r="G966" s="83"/>
      <c r="H966" s="83"/>
      <c r="I966" s="83"/>
    </row>
    <row r="967" spans="1:9" ht="12.75">
      <c r="A967" s="83"/>
      <c r="B967" s="83"/>
      <c r="C967" s="83"/>
      <c r="D967" s="83"/>
      <c r="E967" s="83"/>
      <c r="F967" s="83"/>
      <c r="G967" s="83"/>
      <c r="H967" s="83"/>
      <c r="I967" s="83"/>
    </row>
    <row r="968" spans="1:9" ht="12.75">
      <c r="A968" s="83"/>
      <c r="B968" s="83"/>
      <c r="C968" s="83"/>
      <c r="D968" s="83"/>
      <c r="E968" s="83"/>
      <c r="F968" s="83"/>
      <c r="G968" s="83"/>
      <c r="H968" s="83"/>
      <c r="I968" s="83"/>
    </row>
    <row r="969" spans="1:9" ht="12.75">
      <c r="A969" s="83"/>
      <c r="B969" s="83"/>
      <c r="C969" s="83"/>
      <c r="D969" s="83"/>
      <c r="E969" s="83"/>
      <c r="F969" s="83"/>
      <c r="G969" s="83"/>
      <c r="H969" s="83"/>
      <c r="I969" s="83"/>
    </row>
    <row r="970" spans="1:9" ht="12.75">
      <c r="A970" s="83"/>
      <c r="B970" s="83"/>
      <c r="C970" s="83"/>
      <c r="D970" s="83"/>
      <c r="E970" s="83"/>
      <c r="F970" s="83"/>
      <c r="G970" s="83"/>
      <c r="H970" s="83"/>
      <c r="I970" s="83"/>
    </row>
    <row r="971" spans="1:9" ht="12.75">
      <c r="A971" s="83"/>
      <c r="B971" s="83"/>
      <c r="C971" s="83"/>
      <c r="D971" s="83"/>
      <c r="E971" s="83"/>
      <c r="F971" s="83"/>
      <c r="G971" s="83"/>
      <c r="H971" s="83"/>
      <c r="I971" s="83"/>
    </row>
    <row r="972" spans="1:9" ht="12.75">
      <c r="A972" s="83"/>
      <c r="B972" s="83"/>
      <c r="C972" s="83"/>
      <c r="D972" s="83"/>
      <c r="E972" s="83"/>
      <c r="F972" s="83"/>
      <c r="G972" s="83"/>
      <c r="H972" s="83"/>
      <c r="I972" s="83"/>
    </row>
    <row r="973" spans="1:9" ht="12.75">
      <c r="A973" s="83"/>
      <c r="B973" s="83"/>
      <c r="C973" s="83"/>
      <c r="D973" s="83"/>
      <c r="E973" s="83"/>
      <c r="F973" s="83"/>
      <c r="G973" s="83"/>
      <c r="H973" s="83"/>
      <c r="I973" s="83"/>
    </row>
    <row r="974" spans="1:9" ht="12.75">
      <c r="A974" s="83"/>
      <c r="B974" s="83"/>
      <c r="C974" s="83"/>
      <c r="D974" s="83"/>
      <c r="E974" s="83"/>
      <c r="F974" s="83"/>
      <c r="G974" s="83"/>
      <c r="H974" s="83"/>
      <c r="I974" s="83"/>
    </row>
    <row r="975" spans="1:9" ht="12.75">
      <c r="A975" s="83"/>
      <c r="B975" s="83"/>
      <c r="C975" s="83"/>
      <c r="D975" s="83"/>
      <c r="E975" s="83"/>
      <c r="F975" s="83"/>
      <c r="G975" s="83"/>
      <c r="H975" s="83"/>
      <c r="I975" s="83"/>
    </row>
    <row r="976" spans="1:9" ht="12.75">
      <c r="A976" s="83"/>
      <c r="B976" s="83"/>
      <c r="C976" s="83"/>
      <c r="D976" s="83"/>
      <c r="E976" s="83"/>
      <c r="F976" s="83"/>
      <c r="G976" s="83"/>
      <c r="H976" s="83"/>
      <c r="I976" s="83"/>
    </row>
    <row r="977" spans="1:9" ht="12.75">
      <c r="A977" s="83"/>
      <c r="B977" s="83"/>
      <c r="C977" s="83"/>
      <c r="D977" s="83"/>
      <c r="E977" s="83"/>
      <c r="F977" s="83"/>
      <c r="G977" s="83"/>
      <c r="H977" s="83"/>
      <c r="I977" s="83"/>
    </row>
    <row r="978" spans="1:9" ht="12.75">
      <c r="A978" s="83"/>
      <c r="B978" s="83"/>
      <c r="C978" s="83"/>
      <c r="D978" s="83"/>
      <c r="E978" s="83"/>
      <c r="F978" s="83"/>
      <c r="G978" s="83"/>
      <c r="H978" s="83"/>
      <c r="I978" s="83"/>
    </row>
    <row r="979" spans="1:9" ht="12.75">
      <c r="A979" s="83"/>
      <c r="B979" s="83"/>
      <c r="C979" s="83"/>
      <c r="D979" s="83"/>
      <c r="E979" s="83"/>
      <c r="F979" s="83"/>
      <c r="G979" s="83"/>
      <c r="H979" s="83"/>
      <c r="I979" s="83"/>
    </row>
    <row r="980" spans="1:9" ht="12.75">
      <c r="A980" s="83"/>
      <c r="B980" s="83"/>
      <c r="C980" s="83"/>
      <c r="D980" s="83"/>
      <c r="E980" s="83"/>
      <c r="F980" s="83"/>
      <c r="G980" s="83"/>
      <c r="H980" s="83"/>
      <c r="I980" s="83"/>
    </row>
    <row r="981" spans="1:9" ht="12.75">
      <c r="A981" s="83"/>
      <c r="B981" s="83"/>
      <c r="C981" s="83"/>
      <c r="D981" s="83"/>
      <c r="E981" s="83"/>
      <c r="F981" s="83"/>
      <c r="G981" s="83"/>
      <c r="H981" s="83"/>
      <c r="I981" s="83"/>
    </row>
    <row r="982" spans="1:9" ht="12.75">
      <c r="A982" s="83"/>
      <c r="B982" s="83"/>
      <c r="C982" s="83"/>
      <c r="D982" s="83"/>
      <c r="E982" s="83"/>
      <c r="F982" s="83"/>
      <c r="G982" s="83"/>
      <c r="H982" s="83"/>
      <c r="I982" s="83"/>
    </row>
    <row r="983" spans="1:9" ht="12.75">
      <c r="A983" s="83"/>
      <c r="B983" s="83"/>
      <c r="C983" s="83"/>
      <c r="D983" s="83"/>
      <c r="E983" s="83"/>
      <c r="F983" s="83"/>
      <c r="G983" s="83"/>
      <c r="H983" s="83"/>
      <c r="I983" s="83"/>
    </row>
    <row r="984" spans="1:9" ht="12.75">
      <c r="A984" s="83"/>
      <c r="B984" s="83"/>
      <c r="C984" s="83"/>
      <c r="D984" s="83"/>
      <c r="E984" s="83"/>
      <c r="F984" s="83"/>
      <c r="G984" s="83"/>
      <c r="H984" s="83"/>
      <c r="I984" s="83"/>
    </row>
    <row r="985" spans="1:9" ht="12.75">
      <c r="A985" s="83"/>
      <c r="B985" s="83"/>
      <c r="C985" s="83"/>
      <c r="D985" s="83"/>
      <c r="E985" s="83"/>
      <c r="F985" s="83"/>
      <c r="G985" s="83"/>
      <c r="H985" s="83"/>
      <c r="I985" s="83"/>
    </row>
    <row r="986" spans="1:9" ht="12.75">
      <c r="A986" s="83"/>
      <c r="B986" s="83"/>
      <c r="C986" s="83"/>
      <c r="D986" s="83"/>
      <c r="E986" s="83"/>
      <c r="F986" s="83"/>
      <c r="G986" s="83"/>
      <c r="H986" s="83"/>
      <c r="I986" s="83"/>
    </row>
    <row r="987" spans="1:9" ht="12.75">
      <c r="A987" s="83"/>
      <c r="B987" s="83"/>
      <c r="C987" s="83"/>
      <c r="D987" s="83"/>
      <c r="E987" s="83"/>
      <c r="F987" s="83"/>
      <c r="G987" s="83"/>
      <c r="H987" s="83"/>
      <c r="I987" s="83"/>
    </row>
    <row r="988" spans="1:9" ht="12.75">
      <c r="A988" s="83"/>
      <c r="B988" s="83"/>
      <c r="C988" s="83"/>
      <c r="D988" s="83"/>
      <c r="E988" s="83"/>
      <c r="F988" s="83"/>
      <c r="G988" s="83"/>
      <c r="H988" s="83"/>
      <c r="I988" s="83"/>
    </row>
  </sheetData>
  <mergeCells count="25">
    <mergeCell ref="B50:B51"/>
    <mergeCell ref="C50:C51"/>
    <mergeCell ref="B28:B29"/>
    <mergeCell ref="B30:B31"/>
    <mergeCell ref="C30:C31"/>
    <mergeCell ref="B32:B33"/>
    <mergeCell ref="C32:C33"/>
    <mergeCell ref="B40:B41"/>
    <mergeCell ref="C40:C41"/>
    <mergeCell ref="B12:H12"/>
    <mergeCell ref="B16:H16"/>
    <mergeCell ref="B2:H2"/>
    <mergeCell ref="B7:H7"/>
    <mergeCell ref="B48:H48"/>
    <mergeCell ref="B1:H1"/>
    <mergeCell ref="B18:B19"/>
    <mergeCell ref="C18:C19"/>
    <mergeCell ref="B22:H22"/>
    <mergeCell ref="B26:H26"/>
    <mergeCell ref="C28:C29"/>
    <mergeCell ref="B42:B43"/>
    <mergeCell ref="C42:C43"/>
    <mergeCell ref="B44:H44"/>
    <mergeCell ref="B34:H34"/>
    <mergeCell ref="B38:H38"/>
  </mergeCells>
  <hyperlinks>
    <hyperlink ref="G15" r:id="rId1"/>
    <hyperlink ref="G17" r:id="rId2"/>
    <hyperlink ref="G20" r:id="rId3" location="/chapter/1505/quiz/75458/process"/>
    <hyperlink ref="G24" r:id="rId4"/>
    <hyperlink ref="G35" r:id="rId5"/>
    <hyperlink ref="G37" r:id="rId6"/>
    <hyperlink ref="G42" r:id="rId7"/>
  </hyperlink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I973"/>
  <sheetViews>
    <sheetView topLeftCell="G1" workbookViewId="0">
      <selection activeCell="J3" sqref="J1:X1048576"/>
    </sheetView>
  </sheetViews>
  <sheetFormatPr defaultColWidth="14.42578125" defaultRowHeight="15.75" customHeight="1"/>
  <cols>
    <col min="1" max="1" width="11.7109375" customWidth="1"/>
    <col min="2" max="2" width="10.5703125" customWidth="1"/>
    <col min="3" max="3" width="16" customWidth="1"/>
    <col min="4" max="4" width="18.7109375" customWidth="1"/>
    <col min="5" max="5" width="19.140625" customWidth="1"/>
    <col min="6" max="6" width="32.7109375" customWidth="1"/>
    <col min="7" max="7" width="46" customWidth="1"/>
    <col min="8" max="9" width="21.5703125" customWidth="1"/>
  </cols>
  <sheetData>
    <row r="1" spans="1:9" ht="30" customHeight="1">
      <c r="A1" s="1"/>
      <c r="B1" s="878" t="s">
        <v>1092</v>
      </c>
      <c r="C1" s="864"/>
      <c r="D1" s="864"/>
      <c r="E1" s="864"/>
      <c r="F1" s="864"/>
      <c r="G1" s="864"/>
      <c r="H1" s="865"/>
      <c r="I1" s="1"/>
    </row>
    <row r="2" spans="1:9" ht="18" customHeight="1">
      <c r="A2" s="16"/>
      <c r="B2" s="876" t="s">
        <v>1093</v>
      </c>
      <c r="C2" s="864"/>
      <c r="D2" s="864"/>
      <c r="E2" s="864"/>
      <c r="F2" s="864"/>
      <c r="G2" s="864"/>
      <c r="H2" s="865"/>
      <c r="I2" s="16"/>
    </row>
    <row r="3" spans="1:9" ht="25.5">
      <c r="A3" s="21"/>
      <c r="B3" s="5" t="s">
        <v>61</v>
      </c>
      <c r="C3" s="5" t="s">
        <v>65</v>
      </c>
      <c r="D3" s="5" t="s">
        <v>67</v>
      </c>
      <c r="E3" s="5" t="s">
        <v>68</v>
      </c>
      <c r="F3" s="5" t="s">
        <v>72</v>
      </c>
      <c r="G3" s="5" t="s">
        <v>704</v>
      </c>
      <c r="H3" s="5" t="s">
        <v>75</v>
      </c>
      <c r="I3" s="21"/>
    </row>
    <row r="4" spans="1:9" ht="63.75">
      <c r="A4" s="25"/>
      <c r="B4" s="5" t="s">
        <v>16</v>
      </c>
      <c r="C4" s="5" t="s">
        <v>17</v>
      </c>
      <c r="D4" s="18" t="s">
        <v>113</v>
      </c>
      <c r="E4" s="38" t="s">
        <v>1094</v>
      </c>
      <c r="F4" s="24" t="s">
        <v>1095</v>
      </c>
      <c r="G4" s="112" t="s">
        <v>1096</v>
      </c>
      <c r="H4" s="24" t="s">
        <v>97</v>
      </c>
      <c r="I4" s="25"/>
    </row>
    <row r="5" spans="1:9" ht="51">
      <c r="A5" s="168"/>
      <c r="B5" s="5" t="s">
        <v>31</v>
      </c>
      <c r="C5" s="5" t="s">
        <v>34</v>
      </c>
      <c r="D5" s="10" t="s">
        <v>113</v>
      </c>
      <c r="E5" s="38" t="s">
        <v>1097</v>
      </c>
      <c r="F5" s="24" t="s">
        <v>1098</v>
      </c>
      <c r="G5" s="112" t="s">
        <v>1099</v>
      </c>
      <c r="H5" s="24" t="s">
        <v>1100</v>
      </c>
      <c r="I5" s="168"/>
    </row>
    <row r="6" spans="1:9" ht="48.75" customHeight="1">
      <c r="A6" s="25"/>
      <c r="B6" s="5" t="s">
        <v>146</v>
      </c>
      <c r="C6" s="5" t="s">
        <v>148</v>
      </c>
      <c r="D6" s="18" t="s">
        <v>113</v>
      </c>
      <c r="E6" s="28" t="s">
        <v>1101</v>
      </c>
      <c r="F6" s="40" t="s">
        <v>1055</v>
      </c>
      <c r="G6" s="258" t="s">
        <v>1102</v>
      </c>
      <c r="H6" s="40" t="s">
        <v>97</v>
      </c>
      <c r="I6" s="25"/>
    </row>
    <row r="7" spans="1:9" ht="12.75" customHeight="1">
      <c r="A7" s="49"/>
      <c r="B7" s="874" t="s">
        <v>160</v>
      </c>
      <c r="C7" s="864"/>
      <c r="D7" s="864"/>
      <c r="E7" s="864"/>
      <c r="F7" s="864"/>
      <c r="G7" s="864"/>
      <c r="H7" s="865"/>
      <c r="I7" s="49"/>
    </row>
    <row r="8" spans="1:9" ht="38.25">
      <c r="A8" s="25"/>
      <c r="B8" s="5" t="s">
        <v>170</v>
      </c>
      <c r="C8" s="5" t="s">
        <v>173</v>
      </c>
      <c r="D8" s="18" t="s">
        <v>174</v>
      </c>
      <c r="E8" s="38" t="s">
        <v>1103</v>
      </c>
      <c r="F8" s="18" t="s">
        <v>884</v>
      </c>
      <c r="G8" s="97" t="str">
        <f>HYPERLINK("https://www.youtube.com/watch?v=onVNOzvdKZY","посмотреть видеоурок, изготовить перчаточную куклу")</f>
        <v>посмотреть видеоурок, изготовить перчаточную куклу</v>
      </c>
      <c r="H8" s="18" t="s">
        <v>97</v>
      </c>
      <c r="I8" s="25"/>
    </row>
    <row r="9" spans="1:9" ht="63.75">
      <c r="A9" s="25"/>
      <c r="B9" s="129" t="s">
        <v>202</v>
      </c>
      <c r="C9" s="129" t="s">
        <v>203</v>
      </c>
      <c r="D9" s="18" t="s">
        <v>174</v>
      </c>
      <c r="E9" s="38" t="s">
        <v>1104</v>
      </c>
      <c r="F9" s="18" t="s">
        <v>1105</v>
      </c>
      <c r="G9" s="97" t="str">
        <f>HYPERLINK("https://yandex.ru/video/preview/?filmId=9748228899033130591&amp;text=скачать+видеоурок+ермолаев+проговорился","Посмотреть видеоурок, перейдя по ссылке. У кого такой возможности нет, читают  текст с. 179-180  и отвечают на вопросы с. 181устно")</f>
        <v>Посмотреть видеоурок, перейдя по ссылке. У кого такой возможности нет, читают  текст с. 179-180  и отвечают на вопросы с. 181устно</v>
      </c>
      <c r="H9" s="18" t="s">
        <v>1106</v>
      </c>
      <c r="I9" s="25"/>
    </row>
    <row r="10" spans="1:9" ht="38.25">
      <c r="A10" s="25"/>
      <c r="B10" s="867" t="s">
        <v>214</v>
      </c>
      <c r="C10" s="867" t="s">
        <v>215</v>
      </c>
      <c r="D10" s="18" t="s">
        <v>255</v>
      </c>
      <c r="E10" s="191" t="s">
        <v>1108</v>
      </c>
      <c r="F10" s="18" t="s">
        <v>545</v>
      </c>
      <c r="G10" s="18" t="s">
        <v>609</v>
      </c>
      <c r="H10" s="18" t="s">
        <v>584</v>
      </c>
      <c r="I10" s="25"/>
    </row>
    <row r="11" spans="1:9" ht="38.25">
      <c r="A11" s="25"/>
      <c r="B11" s="868"/>
      <c r="C11" s="868"/>
      <c r="D11" s="18" t="s">
        <v>255</v>
      </c>
      <c r="E11" s="224" t="s">
        <v>1110</v>
      </c>
      <c r="F11" s="18" t="s">
        <v>848</v>
      </c>
      <c r="G11" s="18" t="s">
        <v>849</v>
      </c>
      <c r="H11" s="18" t="s">
        <v>104</v>
      </c>
      <c r="I11" s="25"/>
    </row>
    <row r="12" spans="1:9" ht="18" customHeight="1">
      <c r="A12" s="16"/>
      <c r="B12" s="876" t="s">
        <v>245</v>
      </c>
      <c r="C12" s="864"/>
      <c r="D12" s="864"/>
      <c r="E12" s="864"/>
      <c r="F12" s="864"/>
      <c r="G12" s="864"/>
      <c r="H12" s="865"/>
      <c r="I12" s="16"/>
    </row>
    <row r="13" spans="1:9" ht="63.75">
      <c r="A13" s="100"/>
      <c r="B13" s="5" t="s">
        <v>16</v>
      </c>
      <c r="C13" s="5" t="s">
        <v>17</v>
      </c>
      <c r="D13" s="18" t="s">
        <v>255</v>
      </c>
      <c r="E13" s="38" t="s">
        <v>1111</v>
      </c>
      <c r="F13" s="18" t="s">
        <v>819</v>
      </c>
      <c r="G13" s="18" t="s">
        <v>820</v>
      </c>
      <c r="H13" s="18" t="s">
        <v>97</v>
      </c>
      <c r="I13" s="100"/>
    </row>
    <row r="14" spans="1:9" ht="63.75">
      <c r="A14" s="100"/>
      <c r="B14" s="5" t="s">
        <v>31</v>
      </c>
      <c r="C14" s="5" t="s">
        <v>34</v>
      </c>
      <c r="D14" s="18" t="s">
        <v>255</v>
      </c>
      <c r="E14" s="38" t="s">
        <v>1112</v>
      </c>
      <c r="F14" s="18" t="s">
        <v>909</v>
      </c>
      <c r="G14" s="46" t="s">
        <v>1113</v>
      </c>
      <c r="H14" s="188" t="str">
        <f>HYPERLINK("https://videouroki.net/tests/iu-iermolaiev-vospitatieli.html","Выполнить тест, перейдя по ссылке. Скрин результата прислать в Viber")</f>
        <v>Выполнить тест, перейдя по ссылке. Скрин результата прислать в Viber</v>
      </c>
      <c r="I14" s="100"/>
    </row>
    <row r="15" spans="1:9" ht="76.5">
      <c r="A15" s="100"/>
      <c r="B15" s="5" t="s">
        <v>146</v>
      </c>
      <c r="C15" s="5" t="s">
        <v>148</v>
      </c>
      <c r="D15" s="18" t="s">
        <v>255</v>
      </c>
      <c r="E15" s="38" t="s">
        <v>1114</v>
      </c>
      <c r="F15" s="18" t="s">
        <v>1115</v>
      </c>
      <c r="G15" s="46" t="s">
        <v>1116</v>
      </c>
      <c r="H15" s="10" t="s">
        <v>1117</v>
      </c>
      <c r="I15" s="100"/>
    </row>
    <row r="16" spans="1:9" ht="12.75" customHeight="1">
      <c r="A16" s="49"/>
      <c r="B16" s="874" t="s">
        <v>160</v>
      </c>
      <c r="C16" s="864"/>
      <c r="D16" s="864"/>
      <c r="E16" s="864"/>
      <c r="F16" s="864"/>
      <c r="G16" s="864"/>
      <c r="H16" s="865"/>
      <c r="I16" s="49"/>
    </row>
    <row r="17" spans="1:9" ht="38.25">
      <c r="A17" s="86"/>
      <c r="B17" s="5" t="s">
        <v>170</v>
      </c>
      <c r="C17" s="5" t="s">
        <v>173</v>
      </c>
      <c r="D17" s="18" t="s">
        <v>547</v>
      </c>
      <c r="E17" s="38" t="s">
        <v>1118</v>
      </c>
      <c r="F17" s="18" t="s">
        <v>1119</v>
      </c>
      <c r="G17" s="46" t="s">
        <v>1120</v>
      </c>
      <c r="H17" s="10" t="s">
        <v>1121</v>
      </c>
      <c r="I17" s="86"/>
    </row>
    <row r="18" spans="1:9" ht="51">
      <c r="A18" s="86"/>
      <c r="B18" s="129" t="s">
        <v>202</v>
      </c>
      <c r="C18" s="129" t="s">
        <v>203</v>
      </c>
      <c r="D18" s="18" t="s">
        <v>493</v>
      </c>
      <c r="E18" s="38" t="s">
        <v>1122</v>
      </c>
      <c r="F18" s="18" t="s">
        <v>1123</v>
      </c>
      <c r="G18" s="259" t="str">
        <f>HYPERLINK("https://videouroki.net/video/38-v-tsientrie-ievropy.html","Посмотреть видеоурок, перейдя по ссылке, затем выполнить задание в р. т. с. 76-78")</f>
        <v>Посмотреть видеоурок, перейдя по ссылке, затем выполнить задание в р. т. с. 76-78</v>
      </c>
      <c r="H18" s="188" t="str">
        <f>HYPERLINK("https://onlinetestpad.com/ru/test/193066-okruzhayushhij-mir-3-klass-v-centre-evropy","Выполнить тест. Прислать скрин результата в Viber")</f>
        <v>Выполнить тест. Прислать скрин результата в Viber</v>
      </c>
      <c r="I18" s="86"/>
    </row>
    <row r="19" spans="1:9" ht="38.25">
      <c r="A19" s="86"/>
      <c r="B19" s="867" t="s">
        <v>214</v>
      </c>
      <c r="C19" s="867" t="s">
        <v>215</v>
      </c>
      <c r="D19" s="18" t="s">
        <v>255</v>
      </c>
      <c r="E19" s="191" t="s">
        <v>1124</v>
      </c>
      <c r="F19" s="18" t="s">
        <v>545</v>
      </c>
      <c r="G19" s="18" t="s">
        <v>1125</v>
      </c>
      <c r="H19" s="18" t="s">
        <v>104</v>
      </c>
      <c r="I19" s="86"/>
    </row>
    <row r="20" spans="1:9" ht="38.25" customHeight="1">
      <c r="A20" s="16"/>
      <c r="B20" s="868"/>
      <c r="C20" s="868"/>
      <c r="D20" s="18" t="s">
        <v>255</v>
      </c>
      <c r="E20" s="224" t="s">
        <v>1126</v>
      </c>
      <c r="F20" s="18" t="s">
        <v>848</v>
      </c>
      <c r="G20" s="18" t="s">
        <v>1127</v>
      </c>
      <c r="H20" s="18" t="s">
        <v>104</v>
      </c>
      <c r="I20" s="16"/>
    </row>
    <row r="21" spans="1:9" ht="55.5" customHeight="1">
      <c r="A21" s="86"/>
      <c r="B21" s="876" t="s">
        <v>273</v>
      </c>
      <c r="C21" s="864"/>
      <c r="D21" s="864"/>
      <c r="E21" s="864"/>
      <c r="F21" s="864"/>
      <c r="G21" s="864"/>
      <c r="H21" s="865"/>
      <c r="I21" s="86"/>
    </row>
    <row r="22" spans="1:9" ht="38.25">
      <c r="A22" s="25"/>
      <c r="B22" s="5" t="s">
        <v>16</v>
      </c>
      <c r="C22" s="5" t="s">
        <v>17</v>
      </c>
      <c r="D22" s="18" t="s">
        <v>174</v>
      </c>
      <c r="E22" s="38" t="s">
        <v>1128</v>
      </c>
      <c r="F22" s="18" t="s">
        <v>1129</v>
      </c>
      <c r="G22" s="160" t="s">
        <v>1130</v>
      </c>
      <c r="H22" s="18" t="s">
        <v>97</v>
      </c>
      <c r="I22" s="25"/>
    </row>
    <row r="23" spans="1:9" ht="25.5">
      <c r="A23" s="25"/>
      <c r="B23" s="5" t="s">
        <v>31</v>
      </c>
      <c r="C23" s="5" t="s">
        <v>34</v>
      </c>
      <c r="D23" s="18" t="s">
        <v>255</v>
      </c>
      <c r="E23" s="38" t="s">
        <v>1131</v>
      </c>
      <c r="F23" s="38" t="s">
        <v>864</v>
      </c>
      <c r="G23" s="46" t="s">
        <v>865</v>
      </c>
      <c r="H23" s="10" t="s">
        <v>866</v>
      </c>
      <c r="I23" s="25"/>
    </row>
    <row r="24" spans="1:9" ht="51">
      <c r="A24" s="49"/>
      <c r="B24" s="5" t="s">
        <v>146</v>
      </c>
      <c r="C24" s="5" t="s">
        <v>148</v>
      </c>
      <c r="D24" s="18" t="s">
        <v>255</v>
      </c>
      <c r="E24" s="38" t="s">
        <v>1133</v>
      </c>
      <c r="F24" s="18" t="s">
        <v>1134</v>
      </c>
      <c r="G24" s="46" t="s">
        <v>1135</v>
      </c>
      <c r="H24" s="10" t="s">
        <v>97</v>
      </c>
      <c r="I24" s="49"/>
    </row>
    <row r="25" spans="1:9" ht="12.75">
      <c r="A25" s="25"/>
      <c r="B25" s="874" t="s">
        <v>160</v>
      </c>
      <c r="C25" s="864"/>
      <c r="D25" s="864"/>
      <c r="E25" s="864"/>
      <c r="F25" s="864"/>
      <c r="G25" s="864"/>
      <c r="H25" s="865"/>
      <c r="I25" s="25"/>
    </row>
    <row r="26" spans="1:9" ht="38.25">
      <c r="A26" s="25"/>
      <c r="B26" s="5" t="s">
        <v>170</v>
      </c>
      <c r="C26" s="5" t="s">
        <v>173</v>
      </c>
      <c r="D26" s="18" t="s">
        <v>547</v>
      </c>
      <c r="E26" s="38" t="s">
        <v>1136</v>
      </c>
      <c r="F26" s="18" t="s">
        <v>1137</v>
      </c>
      <c r="G26" s="160" t="s">
        <v>1138</v>
      </c>
      <c r="H26" s="10" t="s">
        <v>1139</v>
      </c>
      <c r="I26" s="25"/>
    </row>
    <row r="27" spans="1:9" ht="38.25">
      <c r="A27" s="16"/>
      <c r="B27" s="5" t="s">
        <v>202</v>
      </c>
      <c r="C27" s="5" t="s">
        <v>203</v>
      </c>
      <c r="D27" s="18" t="s">
        <v>1140</v>
      </c>
      <c r="E27" s="38" t="s">
        <v>1141</v>
      </c>
      <c r="F27" s="18" t="s">
        <v>1142</v>
      </c>
      <c r="G27" s="160" t="s">
        <v>1031</v>
      </c>
      <c r="H27" s="10" t="s">
        <v>97</v>
      </c>
      <c r="I27" s="86"/>
    </row>
    <row r="28" spans="1:9" ht="38.25" customHeight="1">
      <c r="A28" s="16"/>
      <c r="B28" s="867" t="s">
        <v>214</v>
      </c>
      <c r="C28" s="867" t="s">
        <v>215</v>
      </c>
      <c r="D28" s="18" t="s">
        <v>255</v>
      </c>
      <c r="E28" s="162" t="s">
        <v>1143</v>
      </c>
      <c r="F28" s="111" t="s">
        <v>826</v>
      </c>
      <c r="G28" s="235" t="str">
        <f>HYPERLINK("https://arch.rgdb.ru/xmlui/handle/123456789/47455#page/3/mode/2up","почитаем и подумаем")</f>
        <v>почитаем и подумаем</v>
      </c>
      <c r="H28" s="18" t="s">
        <v>97</v>
      </c>
      <c r="I28" s="16"/>
    </row>
    <row r="29" spans="1:9" ht="25.5">
      <c r="A29" s="86"/>
      <c r="B29" s="868"/>
      <c r="C29" s="868"/>
      <c r="D29" s="10" t="s">
        <v>174</v>
      </c>
      <c r="E29" s="75" t="s">
        <v>1144</v>
      </c>
      <c r="F29" s="31" t="s">
        <v>1109</v>
      </c>
      <c r="G29" s="211" t="s">
        <v>725</v>
      </c>
      <c r="H29" s="31" t="s">
        <v>1107</v>
      </c>
      <c r="I29" s="86"/>
    </row>
    <row r="30" spans="1:9" ht="25.5">
      <c r="A30" s="25"/>
      <c r="B30" s="867" t="s">
        <v>239</v>
      </c>
      <c r="C30" s="867" t="s">
        <v>240</v>
      </c>
      <c r="D30" s="18" t="s">
        <v>241</v>
      </c>
      <c r="E30" s="162" t="s">
        <v>1145</v>
      </c>
      <c r="F30" s="18" t="s">
        <v>1146</v>
      </c>
      <c r="G30" s="97" t="str">
        <f>HYPERLINK("https://www.youtube.com/watch?v=DPXxYJQw9kk"," Выполнить аэробику
https://www.youtube.com/watch?v=DPXxYJQw9kk")</f>
        <v xml:space="preserve"> Выполнить аэробику
https://www.youtube.com/watch?v=DPXxYJQw9kk</v>
      </c>
      <c r="H30" s="18" t="s">
        <v>104</v>
      </c>
      <c r="I30" s="25"/>
    </row>
    <row r="31" spans="1:9" ht="51">
      <c r="A31" s="25"/>
      <c r="B31" s="868"/>
      <c r="C31" s="868"/>
      <c r="D31" s="18" t="s">
        <v>547</v>
      </c>
      <c r="E31" s="18" t="s">
        <v>1147</v>
      </c>
      <c r="F31" s="18" t="s">
        <v>1148</v>
      </c>
      <c r="G31" s="214" t="s">
        <v>1149</v>
      </c>
      <c r="H31" s="18" t="s">
        <v>104</v>
      </c>
      <c r="I31" s="25"/>
    </row>
    <row r="32" spans="1:9" ht="13.5" customHeight="1">
      <c r="A32" s="49"/>
      <c r="B32" s="876" t="s">
        <v>441</v>
      </c>
      <c r="C32" s="864"/>
      <c r="D32" s="864"/>
      <c r="E32" s="864"/>
      <c r="F32" s="864"/>
      <c r="G32" s="864"/>
      <c r="H32" s="865"/>
      <c r="I32" s="49"/>
    </row>
    <row r="33" spans="1:9" ht="51">
      <c r="A33" s="25"/>
      <c r="B33" s="5" t="s">
        <v>16</v>
      </c>
      <c r="C33" s="5" t="s">
        <v>17</v>
      </c>
      <c r="D33" s="18" t="s">
        <v>547</v>
      </c>
      <c r="E33" s="38" t="s">
        <v>1150</v>
      </c>
      <c r="F33" s="18" t="s">
        <v>1151</v>
      </c>
      <c r="G33" s="30" t="str">
        <f>HYPERLINK("https://testedu.ru/test/russkij-yazyik/3-klass/glagol.html","Выполнить тест, перейдя по ссылке. Скрин результата прислать в Viber")</f>
        <v>Выполнить тест, перейдя по ссылке. Скрин результата прислать в Viber</v>
      </c>
      <c r="H33" s="18" t="s">
        <v>97</v>
      </c>
      <c r="I33" s="25"/>
    </row>
    <row r="34" spans="1:9" ht="38.25">
      <c r="A34" s="25"/>
      <c r="B34" s="5" t="s">
        <v>31</v>
      </c>
      <c r="C34" s="5" t="s">
        <v>34</v>
      </c>
      <c r="D34" s="18" t="s">
        <v>1152</v>
      </c>
      <c r="E34" s="38" t="s">
        <v>1153</v>
      </c>
      <c r="F34" s="18" t="s">
        <v>838</v>
      </c>
      <c r="G34" s="46" t="s">
        <v>1154</v>
      </c>
      <c r="H34" s="10" t="s">
        <v>97</v>
      </c>
      <c r="I34" s="25"/>
    </row>
    <row r="35" spans="1:9" ht="42.75" customHeight="1">
      <c r="A35" s="86"/>
      <c r="B35" s="5" t="s">
        <v>146</v>
      </c>
      <c r="C35" s="5" t="s">
        <v>148</v>
      </c>
      <c r="D35" s="18" t="s">
        <v>547</v>
      </c>
      <c r="E35" s="38" t="s">
        <v>1155</v>
      </c>
      <c r="F35" s="18" t="s">
        <v>1156</v>
      </c>
      <c r="G35" s="84" t="str">
        <f>HYPERLINK("https://videouroki.net/video/39-po-frantsii-i-vielikobritanii.html","Посмотреть видеоурок, перейдя по ссылке. У кого нет такой возможности, читают текст с. 132-140, затем все  выполняют в р. т. с.80-84")</f>
        <v>Посмотреть видеоурок, перейдя по ссылке. У кого нет такой возможности, читают текст с. 132-140, затем все  выполняют в р. т. с.80-84</v>
      </c>
      <c r="H35" s="10" t="s">
        <v>97</v>
      </c>
      <c r="I35" s="86"/>
    </row>
    <row r="36" spans="1:9" ht="42.75" customHeight="1">
      <c r="A36" s="86"/>
      <c r="B36" s="874" t="s">
        <v>160</v>
      </c>
      <c r="C36" s="864"/>
      <c r="D36" s="864"/>
      <c r="E36" s="864"/>
      <c r="F36" s="864"/>
      <c r="G36" s="864"/>
      <c r="H36" s="865"/>
      <c r="I36" s="25"/>
    </row>
    <row r="37" spans="1:9" ht="37.5" customHeight="1">
      <c r="A37" s="86"/>
      <c r="B37" s="5" t="s">
        <v>170</v>
      </c>
      <c r="C37" s="5" t="s">
        <v>173</v>
      </c>
      <c r="D37" s="18" t="s">
        <v>547</v>
      </c>
      <c r="E37" s="38" t="s">
        <v>1157</v>
      </c>
      <c r="F37" s="18" t="s">
        <v>923</v>
      </c>
      <c r="G37" s="84" t="str">
        <f>HYPERLINK("https://yandex.ru/video/preview/?filmId=15267069779553018464&amp;text=скачать%20видеоурок%20остер%20вредные%20советы%203%20класс&amp;path=wizard&amp;parent-reqid=1589027891651718-759036702255214991500287-production-app-host-man-web-yp-38&amp;redircnt=1589028174.1","Посмотреть видеоурок, перейдя по ссылке. У кого такой возможности нет, читают стихи  в  учебнике с. 183-184 ")</f>
        <v xml:space="preserve">Посмотреть видеоурок, перейдя по ссылке. У кого такой возможности нет, читают стихи  в  учебнике с. 183-184 </v>
      </c>
      <c r="H37" s="10" t="s">
        <v>97</v>
      </c>
      <c r="I37" s="86"/>
    </row>
    <row r="38" spans="1:9" ht="51" customHeight="1">
      <c r="A38" s="86"/>
      <c r="B38" s="5" t="s">
        <v>202</v>
      </c>
      <c r="C38" s="5" t="s">
        <v>203</v>
      </c>
      <c r="D38" s="18" t="s">
        <v>113</v>
      </c>
      <c r="E38" s="38" t="s">
        <v>1158</v>
      </c>
      <c r="F38" s="18" t="s">
        <v>917</v>
      </c>
      <c r="G38" s="46" t="s">
        <v>1159</v>
      </c>
      <c r="H38" s="10" t="s">
        <v>97</v>
      </c>
      <c r="I38" s="86"/>
    </row>
    <row r="39" spans="1:9" ht="25.5" customHeight="1">
      <c r="A39" s="16"/>
      <c r="B39" s="5" t="s">
        <v>214</v>
      </c>
      <c r="C39" s="5" t="s">
        <v>215</v>
      </c>
      <c r="D39" s="18" t="s">
        <v>255</v>
      </c>
      <c r="E39" s="38" t="s">
        <v>1160</v>
      </c>
      <c r="F39" s="38" t="s">
        <v>864</v>
      </c>
      <c r="G39" s="46" t="s">
        <v>865</v>
      </c>
      <c r="H39" s="10" t="s">
        <v>866</v>
      </c>
      <c r="I39" s="16"/>
    </row>
    <row r="40" spans="1:9" ht="38.25">
      <c r="A40" s="86"/>
      <c r="B40" s="894" t="s">
        <v>239</v>
      </c>
      <c r="C40" s="894" t="s">
        <v>240</v>
      </c>
      <c r="D40" s="38" t="s">
        <v>547</v>
      </c>
      <c r="E40" s="237" t="s">
        <v>1161</v>
      </c>
      <c r="F40" s="38" t="s">
        <v>1162</v>
      </c>
      <c r="G40" s="160" t="s">
        <v>1163</v>
      </c>
      <c r="H40" s="38" t="s">
        <v>104</v>
      </c>
      <c r="I40" s="86"/>
    </row>
    <row r="41" spans="1:9" ht="38.25">
      <c r="A41" s="25"/>
      <c r="B41" s="868"/>
      <c r="C41" s="868"/>
      <c r="D41" s="78" t="s">
        <v>255</v>
      </c>
      <c r="E41" s="171" t="s">
        <v>1164</v>
      </c>
      <c r="F41" s="18" t="s">
        <v>848</v>
      </c>
      <c r="G41" s="18" t="s">
        <v>849</v>
      </c>
      <c r="H41" s="245" t="s">
        <v>1165</v>
      </c>
      <c r="I41" s="25"/>
    </row>
    <row r="42" spans="1:9" ht="51">
      <c r="A42" s="25"/>
      <c r="B42" s="5" t="s">
        <v>1166</v>
      </c>
      <c r="C42" s="260" t="s">
        <v>1167</v>
      </c>
      <c r="D42" s="26" t="s">
        <v>174</v>
      </c>
      <c r="E42" s="224" t="s">
        <v>1168</v>
      </c>
      <c r="F42" s="202" t="s">
        <v>961</v>
      </c>
      <c r="G42" s="115" t="str">
        <f>HYPERLINK("https://var-veka.ru/blog/srednevekovye-tancy.html","Пройти по ссылке
https://var-veka.ru/blog/srednevekovye-tancy.html")</f>
        <v>Пройти по ссылке
https://var-veka.ru/blog/srednevekovye-tancy.html</v>
      </c>
      <c r="H42" s="26" t="s">
        <v>104</v>
      </c>
      <c r="I42" s="25"/>
    </row>
    <row r="43" spans="1:9" ht="13.5" customHeight="1">
      <c r="A43" s="49"/>
      <c r="B43" s="876" t="s">
        <v>1169</v>
      </c>
      <c r="C43" s="864"/>
      <c r="D43" s="864"/>
      <c r="E43" s="864"/>
      <c r="F43" s="864"/>
      <c r="G43" s="864"/>
      <c r="H43" s="865"/>
      <c r="I43" s="49"/>
    </row>
    <row r="44" spans="1:9" ht="38.25">
      <c r="A44" s="25"/>
      <c r="B44" s="129" t="s">
        <v>16</v>
      </c>
      <c r="C44" s="129" t="s">
        <v>17</v>
      </c>
      <c r="D44" s="18" t="s">
        <v>1170</v>
      </c>
      <c r="E44" s="38" t="s">
        <v>1171</v>
      </c>
      <c r="F44" s="18" t="s">
        <v>844</v>
      </c>
      <c r="G44" s="160" t="s">
        <v>1172</v>
      </c>
      <c r="H44" s="18" t="s">
        <v>97</v>
      </c>
      <c r="I44" s="25"/>
    </row>
    <row r="45" spans="1:9" ht="25.5">
      <c r="A45" s="25"/>
      <c r="B45" s="129" t="s">
        <v>31</v>
      </c>
      <c r="C45" s="129" t="s">
        <v>34</v>
      </c>
      <c r="D45" s="18" t="s">
        <v>255</v>
      </c>
      <c r="E45" s="38" t="s">
        <v>1173</v>
      </c>
      <c r="F45" s="38" t="s">
        <v>864</v>
      </c>
      <c r="G45" s="46" t="s">
        <v>865</v>
      </c>
      <c r="H45" s="10" t="s">
        <v>866</v>
      </c>
      <c r="I45" s="25"/>
    </row>
    <row r="46" spans="1:9" ht="40.5" customHeight="1">
      <c r="A46" s="86"/>
      <c r="B46" s="129" t="s">
        <v>146</v>
      </c>
      <c r="C46" s="129" t="s">
        <v>148</v>
      </c>
      <c r="D46" s="18"/>
      <c r="E46" s="38" t="s">
        <v>1174</v>
      </c>
      <c r="F46" s="38" t="s">
        <v>873</v>
      </c>
      <c r="G46" s="38" t="s">
        <v>1175</v>
      </c>
      <c r="H46" s="31" t="s">
        <v>97</v>
      </c>
      <c r="I46" s="86"/>
    </row>
    <row r="47" spans="1:9" ht="43.5" customHeight="1">
      <c r="A47" s="86"/>
      <c r="B47" s="874" t="s">
        <v>160</v>
      </c>
      <c r="C47" s="864"/>
      <c r="D47" s="864"/>
      <c r="E47" s="864"/>
      <c r="F47" s="864"/>
      <c r="G47" s="864"/>
      <c r="H47" s="865"/>
      <c r="I47" s="86"/>
    </row>
    <row r="48" spans="1:9" ht="38.25">
      <c r="A48" s="16"/>
      <c r="B48" s="5" t="s">
        <v>170</v>
      </c>
      <c r="C48" s="5" t="s">
        <v>173</v>
      </c>
      <c r="D48" s="18" t="s">
        <v>547</v>
      </c>
      <c r="E48" s="38" t="s">
        <v>1176</v>
      </c>
      <c r="F48" s="18" t="s">
        <v>1001</v>
      </c>
      <c r="G48" s="160" t="s">
        <v>1177</v>
      </c>
      <c r="H48" s="10" t="s">
        <v>97</v>
      </c>
      <c r="I48" s="16"/>
    </row>
    <row r="49" spans="1:9" ht="38.25" customHeight="1">
      <c r="A49" s="16"/>
      <c r="B49" s="37" t="s">
        <v>202</v>
      </c>
      <c r="C49" s="37" t="s">
        <v>203</v>
      </c>
      <c r="D49" s="137" t="s">
        <v>255</v>
      </c>
      <c r="E49" s="38" t="s">
        <v>1178</v>
      </c>
      <c r="F49" s="137" t="s">
        <v>841</v>
      </c>
      <c r="G49" s="137" t="s">
        <v>1179</v>
      </c>
      <c r="H49" s="137" t="s">
        <v>97</v>
      </c>
      <c r="I49" s="16"/>
    </row>
    <row r="50" spans="1:9" ht="51">
      <c r="A50" s="86"/>
      <c r="B50" s="867" t="s">
        <v>214</v>
      </c>
      <c r="C50" s="867" t="s">
        <v>215</v>
      </c>
      <c r="D50" s="18" t="s">
        <v>887</v>
      </c>
      <c r="E50" s="38" t="s">
        <v>1180</v>
      </c>
      <c r="F50" s="137" t="s">
        <v>961</v>
      </c>
      <c r="G50" s="255" t="str">
        <f>HYPERLINK("https://www.youtube.com/watch?v=WpfeSurh27c","Пройти по ссылке
https://www.youtube.com/watch?v=WpfeSurh27c")</f>
        <v>Пройти по ссылке
https://www.youtube.com/watch?v=WpfeSurh27c</v>
      </c>
      <c r="H50" s="137" t="s">
        <v>104</v>
      </c>
      <c r="I50" s="86"/>
    </row>
    <row r="51" spans="1:9" ht="38.25">
      <c r="A51" s="25"/>
      <c r="B51" s="868"/>
      <c r="C51" s="868"/>
      <c r="D51" s="78" t="s">
        <v>255</v>
      </c>
      <c r="E51" s="171" t="s">
        <v>1181</v>
      </c>
      <c r="F51" s="18" t="s">
        <v>848</v>
      </c>
      <c r="G51" s="18" t="s">
        <v>849</v>
      </c>
      <c r="H51" s="245" t="s">
        <v>1182</v>
      </c>
      <c r="I51" s="25"/>
    </row>
    <row r="52" spans="1:9" ht="12.75">
      <c r="A52" s="25"/>
      <c r="I52" s="25"/>
    </row>
    <row r="53" spans="1:9" ht="12.75" customHeight="1">
      <c r="A53" s="49"/>
      <c r="I53" s="49"/>
    </row>
    <row r="54" spans="1:9" ht="12.75">
      <c r="A54" s="25"/>
      <c r="I54" s="25"/>
    </row>
    <row r="55" spans="1:9" ht="12.75">
      <c r="A55" s="83"/>
      <c r="I55" s="83"/>
    </row>
    <row r="56" spans="1:9" ht="12.75">
      <c r="A56" s="83"/>
      <c r="I56" s="83"/>
    </row>
    <row r="57" spans="1:9" ht="12.75">
      <c r="A57" s="83"/>
      <c r="I57" s="83"/>
    </row>
    <row r="58" spans="1:9" ht="12.75">
      <c r="A58" s="83"/>
      <c r="I58" s="83"/>
    </row>
    <row r="59" spans="1:9" ht="12.75">
      <c r="A59" s="83"/>
      <c r="I59" s="83"/>
    </row>
    <row r="60" spans="1:9" ht="12.75">
      <c r="A60" s="83"/>
      <c r="I60" s="83"/>
    </row>
    <row r="61" spans="1:9" ht="12.75">
      <c r="A61" s="83"/>
      <c r="I61" s="83"/>
    </row>
    <row r="62" spans="1:9" ht="12.75">
      <c r="A62" s="83"/>
      <c r="I62" s="83"/>
    </row>
    <row r="63" spans="1:9" ht="12.75">
      <c r="A63" s="63"/>
      <c r="I63" s="83"/>
    </row>
    <row r="64" spans="1:9" ht="12.75">
      <c r="A64" s="63"/>
      <c r="I64" s="83"/>
    </row>
    <row r="65" spans="1:9" ht="12.75">
      <c r="A65" s="63"/>
      <c r="I65" s="83"/>
    </row>
    <row r="66" spans="1:9" ht="12.75">
      <c r="A66" s="63"/>
      <c r="I66" s="83"/>
    </row>
    <row r="67" spans="1:9" ht="12.75">
      <c r="A67" s="63"/>
      <c r="I67" s="83"/>
    </row>
    <row r="68" spans="1:9" ht="12.75">
      <c r="A68" s="63"/>
      <c r="I68" s="83"/>
    </row>
    <row r="69" spans="1:9" ht="12.75">
      <c r="A69" s="63"/>
      <c r="I69" s="83"/>
    </row>
    <row r="70" spans="1:9" ht="12.75">
      <c r="A70" s="63"/>
      <c r="I70" s="83"/>
    </row>
    <row r="71" spans="1:9" ht="12.75">
      <c r="A71" s="63"/>
      <c r="I71" s="83"/>
    </row>
    <row r="72" spans="1:9" ht="12.75">
      <c r="A72" s="63"/>
      <c r="I72" s="83"/>
    </row>
    <row r="73" spans="1:9" ht="12.75">
      <c r="A73" s="63"/>
      <c r="I73" s="83"/>
    </row>
    <row r="74" spans="1:9" ht="12.75">
      <c r="A74" s="63"/>
      <c r="I74" s="83"/>
    </row>
    <row r="75" spans="1:9" ht="12.75">
      <c r="A75" s="63"/>
      <c r="I75" s="83"/>
    </row>
    <row r="76" spans="1:9" ht="12.75">
      <c r="A76" s="63"/>
      <c r="I76" s="83"/>
    </row>
    <row r="77" spans="1:9" ht="12.75">
      <c r="A77" s="63"/>
      <c r="I77" s="83"/>
    </row>
    <row r="78" spans="1:9" ht="12.75">
      <c r="A78" s="63"/>
      <c r="I78" s="83"/>
    </row>
    <row r="79" spans="1:9" ht="12.75">
      <c r="A79" s="63"/>
      <c r="I79" s="83"/>
    </row>
    <row r="80" spans="1:9" ht="12.75">
      <c r="A80" s="63"/>
      <c r="I80" s="83"/>
    </row>
    <row r="81" spans="1:9" ht="12.75">
      <c r="A81" s="63"/>
      <c r="I81" s="83"/>
    </row>
    <row r="82" spans="1:9" ht="12.75">
      <c r="A82" s="63"/>
      <c r="I82" s="83"/>
    </row>
    <row r="83" spans="1:9" ht="12.75">
      <c r="A83" s="63"/>
      <c r="I83" s="83"/>
    </row>
    <row r="84" spans="1:9" ht="12.75">
      <c r="A84" s="63"/>
      <c r="I84" s="83"/>
    </row>
    <row r="85" spans="1:9" ht="12.75">
      <c r="A85" s="63"/>
      <c r="I85" s="83"/>
    </row>
    <row r="86" spans="1:9" ht="12.75">
      <c r="A86" s="63"/>
      <c r="I86" s="83"/>
    </row>
    <row r="87" spans="1:9" ht="12.75">
      <c r="A87" s="63"/>
      <c r="I87" s="83"/>
    </row>
    <row r="88" spans="1:9" ht="12.75">
      <c r="A88" s="63"/>
      <c r="I88" s="83"/>
    </row>
    <row r="89" spans="1:9" ht="12.75">
      <c r="A89" s="63"/>
      <c r="I89" s="83"/>
    </row>
    <row r="90" spans="1:9" ht="12.75">
      <c r="A90" s="63"/>
      <c r="I90" s="83"/>
    </row>
    <row r="91" spans="1:9" ht="12.75">
      <c r="A91" s="63"/>
      <c r="I91" s="83"/>
    </row>
    <row r="92" spans="1:9" ht="12.75">
      <c r="A92" s="63"/>
      <c r="I92" s="83"/>
    </row>
    <row r="93" spans="1:9" ht="12.75">
      <c r="A93" s="63"/>
      <c r="I93" s="83"/>
    </row>
    <row r="94" spans="1:9" ht="12.75">
      <c r="A94" s="63"/>
      <c r="I94" s="83"/>
    </row>
    <row r="95" spans="1:9" ht="12.75">
      <c r="A95" s="63"/>
      <c r="I95" s="83"/>
    </row>
    <row r="96" spans="1:9" ht="12.75">
      <c r="A96" s="63"/>
      <c r="I96" s="83"/>
    </row>
    <row r="97" spans="1:9" ht="12.75">
      <c r="A97" s="63"/>
      <c r="I97" s="83"/>
    </row>
    <row r="98" spans="1:9" ht="12.75">
      <c r="A98" s="63"/>
      <c r="I98" s="83"/>
    </row>
    <row r="99" spans="1:9" ht="12.75">
      <c r="A99" s="63"/>
      <c r="I99" s="83"/>
    </row>
    <row r="100" spans="1:9" ht="12.75">
      <c r="A100" s="63"/>
      <c r="I100" s="83"/>
    </row>
    <row r="101" spans="1:9" ht="12.75">
      <c r="A101" s="63"/>
      <c r="I101" s="83"/>
    </row>
    <row r="102" spans="1:9" ht="12.75">
      <c r="A102" s="63"/>
      <c r="I102" s="83"/>
    </row>
    <row r="103" spans="1:9" ht="12.75">
      <c r="A103" s="63"/>
      <c r="I103" s="83"/>
    </row>
    <row r="104" spans="1:9" ht="12.75">
      <c r="A104" s="63"/>
      <c r="I104" s="83"/>
    </row>
    <row r="105" spans="1:9" ht="12.75">
      <c r="A105" s="63"/>
      <c r="I105" s="83"/>
    </row>
    <row r="106" spans="1:9" ht="12.75">
      <c r="A106" s="63"/>
      <c r="I106" s="83"/>
    </row>
    <row r="107" spans="1:9" ht="12.75">
      <c r="A107" s="63"/>
      <c r="I107" s="83"/>
    </row>
    <row r="108" spans="1:9" ht="12.75">
      <c r="A108" s="63"/>
      <c r="I108" s="83"/>
    </row>
    <row r="109" spans="1:9" ht="12.75">
      <c r="A109" s="63"/>
      <c r="I109" s="83"/>
    </row>
    <row r="110" spans="1:9" ht="12.75">
      <c r="A110" s="63"/>
      <c r="I110" s="83"/>
    </row>
    <row r="111" spans="1:9" ht="12.75">
      <c r="A111" s="63"/>
      <c r="I111" s="83"/>
    </row>
    <row r="112" spans="1:9" ht="12.75">
      <c r="A112" s="63"/>
      <c r="I112" s="83"/>
    </row>
    <row r="113" spans="1:9" ht="12.75">
      <c r="A113" s="63"/>
      <c r="I113" s="83"/>
    </row>
    <row r="114" spans="1:9" ht="12.75">
      <c r="A114" s="63"/>
      <c r="I114" s="83"/>
    </row>
    <row r="115" spans="1:9" ht="12.75">
      <c r="A115" s="63"/>
      <c r="I115" s="83"/>
    </row>
    <row r="116" spans="1:9" ht="12.75">
      <c r="A116" s="63"/>
      <c r="I116" s="83"/>
    </row>
    <row r="117" spans="1:9" ht="12.75">
      <c r="A117" s="63"/>
      <c r="I117" s="83"/>
    </row>
    <row r="118" spans="1:9" ht="12.75">
      <c r="A118" s="63"/>
      <c r="I118" s="83"/>
    </row>
    <row r="119" spans="1:9" ht="12.75">
      <c r="A119" s="63"/>
      <c r="I119" s="83"/>
    </row>
    <row r="120" spans="1:9" ht="12.75">
      <c r="A120" s="63"/>
      <c r="B120" s="63"/>
      <c r="C120" s="63"/>
      <c r="D120" s="63"/>
      <c r="E120" s="63"/>
      <c r="F120" s="63"/>
      <c r="G120" s="63"/>
      <c r="H120" s="63"/>
      <c r="I120" s="83"/>
    </row>
    <row r="121" spans="1:9" ht="12.75">
      <c r="A121" s="63"/>
      <c r="B121" s="63"/>
      <c r="C121" s="63"/>
      <c r="D121" s="63"/>
      <c r="E121" s="63"/>
      <c r="F121" s="63"/>
      <c r="G121" s="63"/>
      <c r="H121" s="63"/>
      <c r="I121" s="83"/>
    </row>
    <row r="122" spans="1:9" ht="12.75">
      <c r="A122" s="63"/>
      <c r="B122" s="63"/>
      <c r="C122" s="63"/>
      <c r="D122" s="63"/>
      <c r="E122" s="63"/>
      <c r="F122" s="63"/>
      <c r="G122" s="63"/>
      <c r="H122" s="63"/>
      <c r="I122" s="83"/>
    </row>
    <row r="123" spans="1:9" ht="12.75">
      <c r="A123" s="63"/>
      <c r="B123" s="63"/>
      <c r="C123" s="63"/>
      <c r="D123" s="63"/>
      <c r="E123" s="63"/>
      <c r="F123" s="63"/>
      <c r="G123" s="63"/>
      <c r="H123" s="63"/>
      <c r="I123" s="83"/>
    </row>
    <row r="124" spans="1:9" ht="12.75">
      <c r="A124" s="63"/>
      <c r="B124" s="63"/>
      <c r="C124" s="63"/>
      <c r="D124" s="63"/>
      <c r="E124" s="63"/>
      <c r="F124" s="63"/>
      <c r="G124" s="63"/>
      <c r="H124" s="63"/>
      <c r="I124" s="83"/>
    </row>
    <row r="125" spans="1:9" ht="12.75">
      <c r="A125" s="63"/>
      <c r="B125" s="63"/>
      <c r="C125" s="63"/>
      <c r="D125" s="63"/>
      <c r="E125" s="63"/>
      <c r="F125" s="63"/>
      <c r="G125" s="63"/>
      <c r="H125" s="63"/>
      <c r="I125" s="83"/>
    </row>
    <row r="126" spans="1:9" ht="12.75">
      <c r="A126" s="63"/>
      <c r="B126" s="63"/>
      <c r="C126" s="63"/>
      <c r="D126" s="63"/>
      <c r="E126" s="63"/>
      <c r="F126" s="63"/>
      <c r="G126" s="63"/>
      <c r="H126" s="63"/>
      <c r="I126" s="83"/>
    </row>
    <row r="127" spans="1:9" ht="12.75">
      <c r="A127" s="63"/>
      <c r="B127" s="63"/>
      <c r="C127" s="63"/>
      <c r="D127" s="63"/>
      <c r="E127" s="63"/>
      <c r="F127" s="63"/>
      <c r="G127" s="63"/>
      <c r="H127" s="63"/>
      <c r="I127" s="83"/>
    </row>
    <row r="128" spans="1:9" ht="12.75">
      <c r="A128" s="63"/>
      <c r="B128" s="63"/>
      <c r="C128" s="63"/>
      <c r="D128" s="63"/>
      <c r="E128" s="63"/>
      <c r="F128" s="63"/>
      <c r="G128" s="63"/>
      <c r="H128" s="63"/>
      <c r="I128" s="83"/>
    </row>
    <row r="129" spans="1:9" ht="12.75">
      <c r="A129" s="63"/>
      <c r="B129" s="63"/>
      <c r="C129" s="63"/>
      <c r="D129" s="63"/>
      <c r="E129" s="63"/>
      <c r="F129" s="63"/>
      <c r="G129" s="63"/>
      <c r="H129" s="63"/>
      <c r="I129" s="83"/>
    </row>
    <row r="130" spans="1:9" ht="12.75">
      <c r="A130" s="63"/>
      <c r="B130" s="63"/>
      <c r="C130" s="63"/>
      <c r="D130" s="63"/>
      <c r="E130" s="63"/>
      <c r="F130" s="63"/>
      <c r="G130" s="63"/>
      <c r="H130" s="63"/>
      <c r="I130" s="83"/>
    </row>
    <row r="131" spans="1:9" ht="12.75">
      <c r="A131" s="63"/>
      <c r="B131" s="63"/>
      <c r="C131" s="63"/>
      <c r="D131" s="63"/>
      <c r="E131" s="63"/>
      <c r="F131" s="63"/>
      <c r="G131" s="63"/>
      <c r="H131" s="63"/>
      <c r="I131" s="83"/>
    </row>
    <row r="132" spans="1:9" ht="12.75">
      <c r="A132" s="63"/>
      <c r="B132" s="63"/>
      <c r="C132" s="63"/>
      <c r="D132" s="63"/>
      <c r="E132" s="63"/>
      <c r="F132" s="63"/>
      <c r="G132" s="63"/>
      <c r="H132" s="63"/>
      <c r="I132" s="83"/>
    </row>
    <row r="133" spans="1:9" ht="12.75">
      <c r="A133" s="63"/>
      <c r="B133" s="63"/>
      <c r="C133" s="63"/>
      <c r="D133" s="63"/>
      <c r="E133" s="63"/>
      <c r="F133" s="63"/>
      <c r="G133" s="63"/>
      <c r="H133" s="63"/>
      <c r="I133" s="83"/>
    </row>
    <row r="134" spans="1:9" ht="12.75">
      <c r="A134" s="63"/>
      <c r="B134" s="63"/>
      <c r="C134" s="63"/>
      <c r="D134" s="63"/>
      <c r="E134" s="63"/>
      <c r="F134" s="63"/>
      <c r="G134" s="63"/>
      <c r="H134" s="63"/>
      <c r="I134" s="83"/>
    </row>
    <row r="135" spans="1:9" ht="12.75">
      <c r="A135" s="63"/>
      <c r="B135" s="63"/>
      <c r="C135" s="63"/>
      <c r="D135" s="63"/>
      <c r="E135" s="63"/>
      <c r="F135" s="63"/>
      <c r="G135" s="63"/>
      <c r="H135" s="63"/>
      <c r="I135" s="83"/>
    </row>
    <row r="136" spans="1:9" ht="12.75">
      <c r="A136" s="63"/>
      <c r="B136" s="63"/>
      <c r="C136" s="63"/>
      <c r="D136" s="63"/>
      <c r="E136" s="63"/>
      <c r="F136" s="63"/>
      <c r="G136" s="63"/>
      <c r="H136" s="63"/>
      <c r="I136" s="83"/>
    </row>
    <row r="137" spans="1:9" ht="12.75">
      <c r="A137" s="63"/>
      <c r="B137" s="63"/>
      <c r="C137" s="63"/>
      <c r="D137" s="63"/>
      <c r="E137" s="63"/>
      <c r="F137" s="63"/>
      <c r="G137" s="63"/>
      <c r="H137" s="63"/>
      <c r="I137" s="83"/>
    </row>
    <row r="138" spans="1:9" ht="12.75">
      <c r="A138" s="63"/>
      <c r="B138" s="63"/>
      <c r="C138" s="63"/>
      <c r="D138" s="63"/>
      <c r="E138" s="63"/>
      <c r="F138" s="63"/>
      <c r="G138" s="63"/>
      <c r="H138" s="63"/>
      <c r="I138" s="83"/>
    </row>
    <row r="139" spans="1:9" ht="12.75">
      <c r="A139" s="63"/>
      <c r="B139" s="63"/>
      <c r="C139" s="63"/>
      <c r="D139" s="63"/>
      <c r="E139" s="63"/>
      <c r="F139" s="63"/>
      <c r="G139" s="63"/>
      <c r="H139" s="63"/>
      <c r="I139" s="83"/>
    </row>
    <row r="140" spans="1:9" ht="12.75">
      <c r="A140" s="63"/>
      <c r="B140" s="63"/>
      <c r="C140" s="63"/>
      <c r="D140" s="63"/>
      <c r="E140" s="63"/>
      <c r="F140" s="63"/>
      <c r="G140" s="63"/>
      <c r="H140" s="63"/>
      <c r="I140" s="83"/>
    </row>
    <row r="141" spans="1:9" ht="12.75">
      <c r="A141" s="63"/>
      <c r="B141" s="63"/>
      <c r="C141" s="63"/>
      <c r="D141" s="63"/>
      <c r="E141" s="63"/>
      <c r="F141" s="63"/>
      <c r="G141" s="63"/>
      <c r="H141" s="63"/>
      <c r="I141" s="83"/>
    </row>
    <row r="142" spans="1:9" ht="12.75">
      <c r="A142" s="63"/>
      <c r="B142" s="63"/>
      <c r="C142" s="63"/>
      <c r="D142" s="63"/>
      <c r="E142" s="63"/>
      <c r="F142" s="63"/>
      <c r="G142" s="63"/>
      <c r="H142" s="63"/>
      <c r="I142" s="83"/>
    </row>
    <row r="143" spans="1:9" ht="12.75">
      <c r="A143" s="63"/>
      <c r="B143" s="63"/>
      <c r="C143" s="63"/>
      <c r="D143" s="63"/>
      <c r="E143" s="63"/>
      <c r="F143" s="63"/>
      <c r="G143" s="63"/>
      <c r="H143" s="63"/>
      <c r="I143" s="83"/>
    </row>
    <row r="144" spans="1:9" ht="12.75">
      <c r="A144" s="63"/>
      <c r="B144" s="63"/>
      <c r="C144" s="63"/>
      <c r="D144" s="63"/>
      <c r="E144" s="63"/>
      <c r="F144" s="63"/>
      <c r="G144" s="63"/>
      <c r="H144" s="63"/>
      <c r="I144" s="83"/>
    </row>
    <row r="145" spans="1:9" ht="12.75">
      <c r="A145" s="63"/>
      <c r="B145" s="63"/>
      <c r="C145" s="63"/>
      <c r="D145" s="63"/>
      <c r="E145" s="63"/>
      <c r="F145" s="63"/>
      <c r="G145" s="63"/>
      <c r="H145" s="63"/>
      <c r="I145" s="83"/>
    </row>
    <row r="146" spans="1:9" ht="12.75">
      <c r="A146" s="63"/>
      <c r="B146" s="63"/>
      <c r="C146" s="63"/>
      <c r="D146" s="63"/>
      <c r="E146" s="63"/>
      <c r="F146" s="63"/>
      <c r="G146" s="63"/>
      <c r="H146" s="63"/>
      <c r="I146" s="83"/>
    </row>
    <row r="147" spans="1:9" ht="12.75">
      <c r="A147" s="63"/>
      <c r="B147" s="63"/>
      <c r="C147" s="63"/>
      <c r="D147" s="63"/>
      <c r="E147" s="63"/>
      <c r="F147" s="63"/>
      <c r="G147" s="63"/>
      <c r="H147" s="63"/>
      <c r="I147" s="83"/>
    </row>
    <row r="148" spans="1:9" ht="12.75">
      <c r="A148" s="63"/>
      <c r="B148" s="63"/>
      <c r="C148" s="63"/>
      <c r="D148" s="63"/>
      <c r="E148" s="63"/>
      <c r="F148" s="63"/>
      <c r="G148" s="63"/>
      <c r="H148" s="63"/>
      <c r="I148" s="83"/>
    </row>
    <row r="149" spans="1:9" ht="12.75">
      <c r="A149" s="63"/>
      <c r="B149" s="63"/>
      <c r="C149" s="63"/>
      <c r="D149" s="63"/>
      <c r="E149" s="63"/>
      <c r="F149" s="63"/>
      <c r="G149" s="63"/>
      <c r="H149" s="63"/>
      <c r="I149" s="83"/>
    </row>
    <row r="150" spans="1:9" ht="12.75">
      <c r="A150" s="63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6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6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6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6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6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6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6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6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6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6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6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6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6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6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6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6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6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6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6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6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6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6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6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6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6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6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6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6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6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6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6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6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6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6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6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6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6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6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6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6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6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6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6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6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6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6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6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6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6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6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6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6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6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6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6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6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6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6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6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6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6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6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6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6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6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6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6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6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6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6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6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6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6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6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6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6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6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6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6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6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6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6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6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6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6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6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6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6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6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6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6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6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6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6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6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6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6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6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6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6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6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6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6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6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6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6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6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6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6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6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6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6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6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6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6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6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6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6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6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6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6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6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6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6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6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6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6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6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6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6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6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6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6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6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6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6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6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6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6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6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6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6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6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6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6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6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6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6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6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6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6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6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6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6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6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6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6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6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6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6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6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6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6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6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6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6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6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6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6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6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6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6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6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6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6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6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6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6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6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6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6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6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6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6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6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6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6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6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6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6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6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6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6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6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6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6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6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6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6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6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6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6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6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6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6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6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6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6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6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6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6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6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6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6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6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6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6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6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6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6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6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6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6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6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6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6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6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6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6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6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6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6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6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6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6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6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6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6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6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6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6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6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6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6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6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6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6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6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6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6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6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6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6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6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6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6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6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6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6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6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6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6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6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6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6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6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6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6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6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6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6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6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6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6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6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6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6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6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6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6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6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6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6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6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6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6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6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6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6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6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6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6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6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6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6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6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6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6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6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6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6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6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6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6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6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6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6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6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6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6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6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6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6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6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6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6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6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6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6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6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6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6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6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6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6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6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6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6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6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6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6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6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6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6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6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6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6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6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6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6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6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6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6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6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6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6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6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6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6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6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6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6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6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6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6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6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6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6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6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6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6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6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6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6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6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6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6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6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6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6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6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6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6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6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6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6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6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6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6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6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6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6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6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6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6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6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6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6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6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6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6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6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6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6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6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6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6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6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6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6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6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6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6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6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6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6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6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6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6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6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6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6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6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6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6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6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6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6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6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6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6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6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6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6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6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6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6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6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6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6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6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6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6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6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6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6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6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6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6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6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6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6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6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6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6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6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6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6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6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6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6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6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6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6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6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6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6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6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6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6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6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6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6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6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6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6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6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6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6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6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6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6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6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6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6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6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6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6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6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6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6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6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6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6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6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6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6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6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6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6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6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6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6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6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6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6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6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6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6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6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6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6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6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6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6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6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6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6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6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6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6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6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6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6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6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6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6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6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6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6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6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6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6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6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6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6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6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6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6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6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6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6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6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6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6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6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6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6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6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6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6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6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6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6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6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6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6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6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6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6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6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6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6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6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6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6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6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6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6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6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6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6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6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6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6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6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6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6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6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6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6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6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6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6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6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6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6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6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6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6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6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6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6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6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6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6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6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6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6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6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6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6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6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6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6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6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6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6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6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6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6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6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6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6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6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6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6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6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6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6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6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6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6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6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6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6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6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6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6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6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6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6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6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6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6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6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6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6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6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6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6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6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6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6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6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6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6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6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6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6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6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6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6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6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6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6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6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6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6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6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6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6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6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6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6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6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6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6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6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6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6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6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6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6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6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6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6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6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6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6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6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6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6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6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6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6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6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6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6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6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6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6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6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6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6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6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6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6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6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6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6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6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6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6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6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6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6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6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6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6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6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6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6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6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6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6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6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6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6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6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6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6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6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6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6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6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6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6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6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6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6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6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6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6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6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6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6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6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6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6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6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6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6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6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6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6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6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6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6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6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6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6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6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6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6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6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6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6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6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6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6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6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6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6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6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6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6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6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6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6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6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6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6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6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6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6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6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6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6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6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6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6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6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6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6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6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6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6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6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6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6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6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6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6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6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6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6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6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6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6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6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6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6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6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6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6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6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6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6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6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6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6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6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63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63"/>
      <c r="B955" s="63"/>
      <c r="C955" s="63"/>
      <c r="D955" s="63"/>
      <c r="E955" s="63"/>
      <c r="F955" s="63"/>
      <c r="G955" s="63"/>
      <c r="H955" s="63"/>
      <c r="I955" s="83"/>
    </row>
    <row r="956" spans="1:9" ht="12.75">
      <c r="A956" s="63"/>
      <c r="B956" s="63"/>
      <c r="C956" s="63"/>
      <c r="D956" s="63"/>
      <c r="E956" s="63"/>
      <c r="F956" s="63"/>
      <c r="G956" s="63"/>
      <c r="H956" s="63"/>
      <c r="I956" s="83"/>
    </row>
    <row r="957" spans="1:9" ht="12.75">
      <c r="A957" s="63"/>
      <c r="B957" s="63"/>
      <c r="C957" s="63"/>
      <c r="D957" s="63"/>
      <c r="E957" s="63"/>
      <c r="F957" s="63"/>
      <c r="G957" s="63"/>
      <c r="H957" s="63"/>
      <c r="I957" s="83"/>
    </row>
    <row r="958" spans="1:9" ht="12.75">
      <c r="A958" s="63"/>
      <c r="B958" s="63"/>
      <c r="C958" s="63"/>
      <c r="D958" s="63"/>
      <c r="E958" s="63"/>
      <c r="F958" s="63"/>
      <c r="G958" s="63"/>
      <c r="H958" s="63"/>
      <c r="I958" s="83"/>
    </row>
    <row r="959" spans="1:9" ht="12.75">
      <c r="A959" s="63"/>
      <c r="B959" s="63"/>
      <c r="C959" s="63"/>
      <c r="D959" s="63"/>
      <c r="E959" s="63"/>
      <c r="F959" s="63"/>
      <c r="G959" s="63"/>
      <c r="H959" s="63"/>
      <c r="I959" s="83"/>
    </row>
    <row r="960" spans="1:9" ht="12.75">
      <c r="A960" s="63"/>
      <c r="B960" s="63"/>
      <c r="C960" s="63"/>
      <c r="D960" s="63"/>
      <c r="E960" s="63"/>
      <c r="F960" s="63"/>
      <c r="G960" s="63"/>
      <c r="H960" s="63"/>
      <c r="I960" s="83"/>
    </row>
    <row r="961" spans="1:9" ht="12.75">
      <c r="A961" s="63"/>
      <c r="B961" s="63"/>
      <c r="C961" s="63"/>
      <c r="D961" s="63"/>
      <c r="E961" s="63"/>
      <c r="F961" s="63"/>
      <c r="G961" s="63"/>
      <c r="H961" s="63"/>
      <c r="I961" s="83"/>
    </row>
    <row r="962" spans="1:9" ht="12.75">
      <c r="A962" s="63"/>
      <c r="B962" s="63"/>
      <c r="C962" s="63"/>
      <c r="D962" s="63"/>
      <c r="E962" s="63"/>
      <c r="F962" s="63"/>
      <c r="G962" s="63"/>
      <c r="H962" s="63"/>
      <c r="I962" s="83"/>
    </row>
    <row r="963" spans="1:9" ht="12.75">
      <c r="A963" s="63"/>
      <c r="B963" s="63"/>
      <c r="C963" s="63"/>
      <c r="D963" s="63"/>
      <c r="E963" s="63"/>
      <c r="F963" s="63"/>
      <c r="G963" s="63"/>
      <c r="H963" s="63"/>
      <c r="I963" s="83"/>
    </row>
    <row r="964" spans="1:9" ht="12.75">
      <c r="A964" s="63"/>
      <c r="B964" s="63"/>
      <c r="C964" s="63"/>
      <c r="D964" s="63"/>
      <c r="E964" s="63"/>
      <c r="F964" s="63"/>
      <c r="G964" s="63"/>
      <c r="H964" s="63"/>
      <c r="I964" s="83"/>
    </row>
    <row r="965" spans="1:9" ht="12.75">
      <c r="A965" s="63"/>
      <c r="B965" s="63"/>
      <c r="C965" s="63"/>
      <c r="D965" s="63"/>
      <c r="E965" s="63"/>
      <c r="F965" s="63"/>
      <c r="G965" s="63"/>
      <c r="H965" s="63"/>
      <c r="I965" s="83"/>
    </row>
    <row r="966" spans="1:9" ht="12.75">
      <c r="A966" s="63"/>
      <c r="B966" s="63"/>
      <c r="C966" s="63"/>
      <c r="D966" s="63"/>
      <c r="E966" s="63"/>
      <c r="F966" s="63"/>
      <c r="G966" s="63"/>
      <c r="H966" s="63"/>
      <c r="I966" s="83"/>
    </row>
    <row r="967" spans="1:9" ht="12.75">
      <c r="A967" s="63"/>
      <c r="B967" s="63"/>
      <c r="C967" s="63"/>
      <c r="D967" s="63"/>
      <c r="E967" s="63"/>
      <c r="F967" s="63"/>
      <c r="G967" s="63"/>
      <c r="H967" s="63"/>
      <c r="I967" s="83"/>
    </row>
    <row r="968" spans="1:9" ht="12.75">
      <c r="A968" s="63"/>
      <c r="B968" s="63"/>
      <c r="C968" s="63"/>
      <c r="D968" s="63"/>
      <c r="E968" s="63"/>
      <c r="F968" s="63"/>
      <c r="G968" s="63"/>
      <c r="H968" s="63"/>
      <c r="I968" s="83"/>
    </row>
    <row r="969" spans="1:9" ht="12.75">
      <c r="A969" s="63"/>
      <c r="B969" s="63"/>
      <c r="C969" s="63"/>
      <c r="D969" s="63"/>
      <c r="E969" s="63"/>
      <c r="F969" s="63"/>
      <c r="G969" s="63"/>
      <c r="H969" s="63"/>
      <c r="I969" s="83"/>
    </row>
    <row r="970" spans="1:9" ht="12.75">
      <c r="A970" s="63"/>
      <c r="B970" s="63"/>
      <c r="C970" s="63"/>
      <c r="D970" s="63"/>
      <c r="E970" s="63"/>
      <c r="F970" s="63"/>
      <c r="G970" s="63"/>
      <c r="H970" s="63"/>
      <c r="I970" s="83"/>
    </row>
    <row r="971" spans="1:9" ht="12.75">
      <c r="A971" s="63"/>
      <c r="B971" s="63"/>
      <c r="C971" s="63"/>
      <c r="D971" s="63"/>
      <c r="E971" s="63"/>
      <c r="F971" s="63"/>
      <c r="G971" s="63"/>
      <c r="H971" s="63"/>
      <c r="I971" s="83"/>
    </row>
    <row r="972" spans="1:9" ht="12.75">
      <c r="A972" s="63"/>
      <c r="B972" s="63"/>
      <c r="C972" s="63"/>
      <c r="D972" s="63"/>
      <c r="E972" s="63"/>
      <c r="F972" s="63"/>
      <c r="G972" s="63"/>
      <c r="H972" s="63"/>
      <c r="I972" s="83"/>
    </row>
    <row r="973" spans="1:9" ht="12.75">
      <c r="A973" s="63"/>
      <c r="B973" s="63"/>
      <c r="C973" s="63"/>
      <c r="D973" s="63"/>
      <c r="E973" s="63"/>
      <c r="F973" s="63"/>
      <c r="G973" s="63"/>
      <c r="H973" s="63"/>
      <c r="I973" s="83"/>
    </row>
  </sheetData>
  <mergeCells count="23">
    <mergeCell ref="B50:B51"/>
    <mergeCell ref="C50:C51"/>
    <mergeCell ref="C28:C29"/>
    <mergeCell ref="B30:B31"/>
    <mergeCell ref="C30:C31"/>
    <mergeCell ref="B40:B41"/>
    <mergeCell ref="B12:H12"/>
    <mergeCell ref="B16:H16"/>
    <mergeCell ref="B1:H1"/>
    <mergeCell ref="B2:H2"/>
    <mergeCell ref="B7:H7"/>
    <mergeCell ref="B47:H47"/>
    <mergeCell ref="B10:B11"/>
    <mergeCell ref="C10:C11"/>
    <mergeCell ref="B19:B20"/>
    <mergeCell ref="C19:C20"/>
    <mergeCell ref="B21:H21"/>
    <mergeCell ref="B25:H25"/>
    <mergeCell ref="B28:B29"/>
    <mergeCell ref="B36:H36"/>
    <mergeCell ref="C40:C41"/>
    <mergeCell ref="B43:H43"/>
    <mergeCell ref="B32:H32"/>
  </mergeCells>
  <hyperlinks>
    <hyperlink ref="G22" r:id="rId1"/>
    <hyperlink ref="G26" r:id="rId2"/>
    <hyperlink ref="G27" r:id="rId3"/>
    <hyperlink ref="G29" r:id="rId4"/>
    <hyperlink ref="G31" r:id="rId5"/>
    <hyperlink ref="G40" r:id="rId6"/>
    <hyperlink ref="G44" r:id="rId7"/>
    <hyperlink ref="G48" r:id="rId8"/>
  </hyperlink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81"/>
  <sheetViews>
    <sheetView topLeftCell="H1" workbookViewId="0">
      <selection activeCell="J3" sqref="J1:X1048576"/>
    </sheetView>
  </sheetViews>
  <sheetFormatPr defaultColWidth="14.42578125" defaultRowHeight="15.75" customHeight="1"/>
  <cols>
    <col min="1" max="1" width="7.85546875" customWidth="1"/>
    <col min="2" max="2" width="9.5703125" customWidth="1"/>
    <col min="3" max="3" width="13.5703125" customWidth="1"/>
    <col min="4" max="4" width="19.7109375" customWidth="1"/>
    <col min="5" max="5" width="22.42578125" customWidth="1"/>
    <col min="6" max="6" width="47.85546875" customWidth="1"/>
    <col min="7" max="7" width="55.140625" customWidth="1"/>
    <col min="8" max="8" width="25" customWidth="1"/>
    <col min="9" max="9" width="16.42578125" customWidth="1"/>
  </cols>
  <sheetData>
    <row r="1" spans="1:9" ht="32.25" customHeight="1">
      <c r="A1" s="1"/>
      <c r="B1" s="878" t="s">
        <v>1183</v>
      </c>
      <c r="C1" s="864"/>
      <c r="D1" s="864"/>
      <c r="E1" s="864"/>
      <c r="F1" s="864"/>
      <c r="G1" s="864"/>
      <c r="H1" s="865"/>
      <c r="I1" s="1"/>
    </row>
    <row r="2" spans="1:9" ht="18" customHeight="1">
      <c r="A2" s="16"/>
      <c r="B2" s="876" t="s">
        <v>37</v>
      </c>
      <c r="C2" s="864"/>
      <c r="D2" s="864"/>
      <c r="E2" s="864"/>
      <c r="F2" s="864"/>
      <c r="G2" s="864"/>
      <c r="H2" s="865"/>
      <c r="I2" s="16"/>
    </row>
    <row r="3" spans="1:9" ht="25.5">
      <c r="A3" s="21"/>
      <c r="B3" s="5" t="s">
        <v>61</v>
      </c>
      <c r="C3" s="5" t="s">
        <v>65</v>
      </c>
      <c r="D3" s="5" t="s">
        <v>67</v>
      </c>
      <c r="E3" s="5" t="s">
        <v>68</v>
      </c>
      <c r="F3" s="5" t="s">
        <v>72</v>
      </c>
      <c r="G3" s="5" t="s">
        <v>704</v>
      </c>
      <c r="H3" s="5" t="s">
        <v>75</v>
      </c>
      <c r="I3" s="21"/>
    </row>
    <row r="4" spans="1:9" ht="25.5">
      <c r="A4" s="25"/>
      <c r="B4" s="5" t="s">
        <v>16</v>
      </c>
      <c r="C4" s="5" t="s">
        <v>17</v>
      </c>
      <c r="D4" s="18" t="s">
        <v>255</v>
      </c>
      <c r="E4" s="38" t="s">
        <v>1184</v>
      </c>
      <c r="F4" s="10" t="s">
        <v>1185</v>
      </c>
      <c r="G4" s="18" t="s">
        <v>1186</v>
      </c>
      <c r="H4" s="18" t="s">
        <v>1187</v>
      </c>
      <c r="I4" s="25"/>
    </row>
    <row r="5" spans="1:9" ht="51">
      <c r="A5" s="25"/>
      <c r="B5" s="5" t="s">
        <v>31</v>
      </c>
      <c r="C5" s="5" t="s">
        <v>34</v>
      </c>
      <c r="D5" s="18" t="s">
        <v>255</v>
      </c>
      <c r="E5" s="43" t="s">
        <v>1188</v>
      </c>
      <c r="F5" s="18" t="s">
        <v>819</v>
      </c>
      <c r="G5" s="18" t="s">
        <v>820</v>
      </c>
      <c r="H5" s="18" t="s">
        <v>97</v>
      </c>
      <c r="I5" s="25"/>
    </row>
    <row r="6" spans="1:9" ht="63.75">
      <c r="A6" s="25"/>
      <c r="B6" s="867" t="s">
        <v>146</v>
      </c>
      <c r="C6" s="867" t="s">
        <v>148</v>
      </c>
      <c r="D6" s="18" t="s">
        <v>174</v>
      </c>
      <c r="E6" s="28" t="s">
        <v>1189</v>
      </c>
      <c r="F6" s="18" t="s">
        <v>1190</v>
      </c>
      <c r="G6" s="97" t="str">
        <f>HYPERLINK("https://www.youtube.com/watch?time_continue=3&amp;v=cIjxOBq0ReA&amp;feature=emb_logo","выполнить задания по ходу видеоурока. ")</f>
        <v xml:space="preserve">выполнить задания по ходу видеоурока. </v>
      </c>
      <c r="H6" s="18" t="s">
        <v>1191</v>
      </c>
      <c r="I6" s="25"/>
    </row>
    <row r="7" spans="1:9" ht="25.5">
      <c r="A7" s="25"/>
      <c r="B7" s="868"/>
      <c r="C7" s="868"/>
      <c r="D7" s="10" t="s">
        <v>1192</v>
      </c>
      <c r="E7" s="28" t="s">
        <v>1193</v>
      </c>
      <c r="F7" s="18" t="s">
        <v>1194</v>
      </c>
      <c r="G7" s="97" t="str">
        <f>HYPERLINK("https://videouroki.net/video/30-korperteile.html","https://videouroki.net/video/30-korperteile.html")</f>
        <v>https://videouroki.net/video/30-korperteile.html</v>
      </c>
      <c r="H7" s="18" t="s">
        <v>1195</v>
      </c>
      <c r="I7" s="25"/>
    </row>
    <row r="8" spans="1:9" ht="12.75" customHeight="1">
      <c r="A8" s="49"/>
      <c r="B8" s="874" t="s">
        <v>160</v>
      </c>
      <c r="C8" s="864"/>
      <c r="D8" s="864"/>
      <c r="E8" s="864"/>
      <c r="F8" s="864"/>
      <c r="G8" s="864"/>
      <c r="H8" s="865"/>
      <c r="I8" s="49"/>
    </row>
    <row r="9" spans="1:9" ht="25.5">
      <c r="A9" s="25"/>
      <c r="B9" s="5" t="s">
        <v>170</v>
      </c>
      <c r="C9" s="5" t="s">
        <v>173</v>
      </c>
      <c r="D9" s="18" t="s">
        <v>174</v>
      </c>
      <c r="E9" s="38" t="s">
        <v>1196</v>
      </c>
      <c r="F9" s="18" t="s">
        <v>1197</v>
      </c>
      <c r="G9" s="15" t="s">
        <v>1198</v>
      </c>
      <c r="H9" s="18" t="s">
        <v>97</v>
      </c>
      <c r="I9" s="25"/>
    </row>
    <row r="10" spans="1:9" ht="63.75">
      <c r="A10" s="25"/>
      <c r="B10" s="5" t="s">
        <v>202</v>
      </c>
      <c r="C10" s="5" t="s">
        <v>203</v>
      </c>
      <c r="D10" s="10" t="s">
        <v>174</v>
      </c>
      <c r="E10" s="43" t="s">
        <v>1199</v>
      </c>
      <c r="F10" s="18" t="s">
        <v>1200</v>
      </c>
      <c r="G10" s="188" t="s">
        <v>1201</v>
      </c>
      <c r="H10" s="18" t="s">
        <v>97</v>
      </c>
      <c r="I10" s="25"/>
    </row>
    <row r="11" spans="1:9" ht="51">
      <c r="A11" s="25"/>
      <c r="B11" s="5" t="s">
        <v>214</v>
      </c>
      <c r="C11" s="5" t="s">
        <v>215</v>
      </c>
      <c r="D11" s="18" t="s">
        <v>174</v>
      </c>
      <c r="E11" s="171" t="s">
        <v>1202</v>
      </c>
      <c r="F11" s="18" t="s">
        <v>1203</v>
      </c>
      <c r="G11" s="84" t="e">
        <f>HYPERLINK("https://yandex.ru/video/preview/?filmId=1570948625327797526&amp;text=%D0%9C%D0%B8%D1%80%D0%BE%D0%B2%D0%BE%D0%B9+%D1%84%D1%83%D1%82%D0%B1%D0%BE%D0%BB+%D0%B2+%D0%A1%D0%B0%D0%BC%D0%B0%D1%80%D0%B5&amp;path=wizard&amp;parent-reqid=1589197328600715-266703471833243800300291"&amp;"-production-app-host-vla-web-yp-13&amp;redircnt=1589197523.1","Просмотреть ролик, подготовленный к ЧМ в Самаре")</f>
        <v>#VALUE!</v>
      </c>
      <c r="H11" s="18" t="s">
        <v>104</v>
      </c>
      <c r="I11" s="25"/>
    </row>
    <row r="12" spans="1:9" ht="38.25" customHeight="1">
      <c r="A12" s="16"/>
      <c r="B12" s="867" t="s">
        <v>239</v>
      </c>
      <c r="C12" s="867" t="s">
        <v>240</v>
      </c>
      <c r="D12" s="18" t="s">
        <v>174</v>
      </c>
      <c r="E12" s="137" t="s">
        <v>1204</v>
      </c>
      <c r="F12" s="18" t="s">
        <v>1205</v>
      </c>
      <c r="G12" s="84" t="e">
        <f>HYPERLINK("https://yandex.ru/video/preview/?filmId=15003597403741009745&amp;text=%D0%B1%D0%B5%D1%81%D0%B5%D0%B4%D0%B0%20%D0%BE%20%D0%B1%D0%BE%D0%B3%D0%B0%D1%82%D1%81%D1%82%D0%B2%D0%B5%20%D1%80%D1%83%D1%81%D1%81%D0%BA%D0%BE%D0%B3%D0%BE%20%D1%8F%D0%B7%D1%8B%D0%BA%D0%B0&amp;pa"&amp;"th=wizard&amp;parent-reqid=1589197913617554-227989186562182657900243-production-app-host-vla-web-yp-179&amp;redircnt=1589197993.1","Просмотреть ссылку, сравнить высказывания великих писателей, сделать выводы.")</f>
        <v>#VALUE!</v>
      </c>
      <c r="H12" s="18" t="s">
        <v>104</v>
      </c>
      <c r="I12" s="16"/>
    </row>
    <row r="13" spans="1:9" ht="38.25">
      <c r="A13" s="86"/>
      <c r="B13" s="868"/>
      <c r="C13" s="868"/>
      <c r="D13" s="18" t="s">
        <v>255</v>
      </c>
      <c r="E13" s="224" t="s">
        <v>1206</v>
      </c>
      <c r="F13" s="18" t="s">
        <v>848</v>
      </c>
      <c r="G13" s="18" t="s">
        <v>849</v>
      </c>
      <c r="H13" s="18" t="s">
        <v>104</v>
      </c>
      <c r="I13" s="86"/>
    </row>
    <row r="14" spans="1:9" ht="13.5">
      <c r="A14" s="86"/>
      <c r="B14" s="876" t="s">
        <v>245</v>
      </c>
      <c r="C14" s="864"/>
      <c r="D14" s="864"/>
      <c r="E14" s="864"/>
      <c r="F14" s="864"/>
      <c r="G14" s="864"/>
      <c r="H14" s="865"/>
      <c r="I14" s="86"/>
    </row>
    <row r="15" spans="1:9" ht="25.5">
      <c r="A15" s="86"/>
      <c r="B15" s="5" t="s">
        <v>16</v>
      </c>
      <c r="C15" s="5" t="s">
        <v>17</v>
      </c>
      <c r="D15" s="18" t="s">
        <v>174</v>
      </c>
      <c r="E15" s="38" t="s">
        <v>1207</v>
      </c>
      <c r="F15" s="18" t="s">
        <v>1208</v>
      </c>
      <c r="G15" s="18" t="s">
        <v>1209</v>
      </c>
      <c r="H15" s="18" t="s">
        <v>1210</v>
      </c>
      <c r="I15" s="86"/>
    </row>
    <row r="16" spans="1:9" ht="25.5">
      <c r="A16" s="86"/>
      <c r="B16" s="5" t="s">
        <v>31</v>
      </c>
      <c r="C16" s="5" t="s">
        <v>34</v>
      </c>
      <c r="D16" s="18" t="s">
        <v>255</v>
      </c>
      <c r="E16" s="38" t="s">
        <v>1211</v>
      </c>
      <c r="F16" s="18" t="s">
        <v>1212</v>
      </c>
      <c r="G16" s="19" t="s">
        <v>1213</v>
      </c>
      <c r="H16" s="10" t="s">
        <v>97</v>
      </c>
      <c r="I16" s="86"/>
    </row>
    <row r="17" spans="1:9" ht="25.5">
      <c r="A17" s="49"/>
      <c r="B17" s="5" t="s">
        <v>146</v>
      </c>
      <c r="C17" s="5" t="s">
        <v>148</v>
      </c>
      <c r="D17" s="261" t="s">
        <v>255</v>
      </c>
      <c r="E17" s="38" t="s">
        <v>1215</v>
      </c>
      <c r="F17" s="18" t="s">
        <v>1216</v>
      </c>
      <c r="G17" s="46" t="s">
        <v>1217</v>
      </c>
      <c r="H17" s="15" t="s">
        <v>1218</v>
      </c>
      <c r="I17" s="49"/>
    </row>
    <row r="18" spans="1:9" ht="12.75">
      <c r="A18" s="86"/>
      <c r="B18" s="874" t="s">
        <v>160</v>
      </c>
      <c r="C18" s="864"/>
      <c r="D18" s="864"/>
      <c r="E18" s="864"/>
      <c r="F18" s="864"/>
      <c r="G18" s="864"/>
      <c r="H18" s="865"/>
      <c r="I18" s="86"/>
    </row>
    <row r="19" spans="1:9" ht="38.25">
      <c r="A19" s="86"/>
      <c r="B19" s="5" t="s">
        <v>170</v>
      </c>
      <c r="C19" s="5" t="s">
        <v>173</v>
      </c>
      <c r="D19" s="262" t="s">
        <v>1214</v>
      </c>
      <c r="E19" s="28" t="s">
        <v>1219</v>
      </c>
      <c r="F19" s="38" t="s">
        <v>1220</v>
      </c>
      <c r="G19" s="46" t="s">
        <v>1221</v>
      </c>
      <c r="H19" s="31" t="s">
        <v>1222</v>
      </c>
      <c r="I19" s="86"/>
    </row>
    <row r="20" spans="1:9" ht="38.25">
      <c r="A20" s="86"/>
      <c r="B20" s="5" t="s">
        <v>202</v>
      </c>
      <c r="C20" s="5" t="s">
        <v>203</v>
      </c>
      <c r="D20" s="262" t="s">
        <v>1214</v>
      </c>
      <c r="E20" s="28" t="s">
        <v>1223</v>
      </c>
      <c r="F20" s="38" t="s">
        <v>1224</v>
      </c>
      <c r="G20" s="46" t="s">
        <v>1225</v>
      </c>
      <c r="H20" s="31" t="s">
        <v>97</v>
      </c>
      <c r="I20" s="86"/>
    </row>
    <row r="21" spans="1:9" ht="25.5">
      <c r="A21" s="86"/>
      <c r="B21" s="867" t="s">
        <v>214</v>
      </c>
      <c r="C21" s="867" t="s">
        <v>215</v>
      </c>
      <c r="D21" s="262" t="s">
        <v>174</v>
      </c>
      <c r="E21" s="28" t="s">
        <v>1226</v>
      </c>
      <c r="F21" s="38" t="s">
        <v>1227</v>
      </c>
      <c r="G21" s="84" t="str">
        <f>HYPERLINK("https://www.youtube.com/watch?time_continue=2&amp;v=FuIHEZIIBbU&amp;feature=emb_logo","просмотреть видеоурок и выполнить задания по ходу видео")</f>
        <v>просмотреть видеоурок и выполнить задания по ходу видео</v>
      </c>
      <c r="H21" s="31" t="s">
        <v>97</v>
      </c>
      <c r="I21" s="86"/>
    </row>
    <row r="22" spans="1:9" ht="63.75">
      <c r="A22" s="86"/>
      <c r="B22" s="868"/>
      <c r="C22" s="868"/>
      <c r="D22" s="262"/>
      <c r="E22" s="28" t="s">
        <v>1228</v>
      </c>
      <c r="F22" s="38" t="s">
        <v>1229</v>
      </c>
      <c r="G22" s="84" t="str">
        <f>HYPERLINK("https://yandex.ru/video/preview/?filmId=948352801687626270&amp;text=степени%20сравнения%20прилагательных%20в%20нем.яз.4%20класс%20ютуб&amp;path=wizard&amp;parent-reqid=1589199333342957-820813430196618056200287-production-app-host-vla-web-yp-29&amp;redircnt=1589199358.1","https://yandex.ru/video/preview/?filmId=948352801687626270&amp;text=степени%20сравнения%20прилагательных%20в%20нем.яз.4%20класс%20ютуб&amp;path=wizard&amp;parent-reqid=1589199333342957-820813430196618056200287-production-app-host-vla-web-yp-29&amp;redircnt=1589199358.1")</f>
        <v>https://yandex.ru/video/preview/?filmId=948352801687626270&amp;text=степени%20сравнения%20прилагательных%20в%20нем.яз.4%20класс%20ютуб&amp;path=wizard&amp;parent-reqid=1589199333342957-820813430196618056200287-production-app-host-vla-web-yp-29&amp;redircnt=1589199358.1</v>
      </c>
      <c r="H22" s="31" t="s">
        <v>1230</v>
      </c>
      <c r="I22" s="86"/>
    </row>
    <row r="23" spans="1:9" ht="25.5" customHeight="1">
      <c r="A23" s="16"/>
      <c r="B23" s="867" t="s">
        <v>239</v>
      </c>
      <c r="C23" s="867" t="s">
        <v>240</v>
      </c>
      <c r="D23" s="48" t="s">
        <v>1231</v>
      </c>
      <c r="E23" s="171" t="s">
        <v>1232</v>
      </c>
      <c r="F23" s="66" t="s">
        <v>1233</v>
      </c>
      <c r="G23" s="263" t="str">
        <f>HYPERLINK("https://www.youtube.com/watch?v=qvmVoz8zdBI","Выучить танцевальный элемент 
https://www.youtube.com/watch?v=qvmVoz8zdBI")</f>
        <v>Выучить танцевальный элемент 
https://www.youtube.com/watch?v=qvmVoz8zdBI</v>
      </c>
      <c r="H23" s="66" t="s">
        <v>104</v>
      </c>
      <c r="I23" s="16"/>
    </row>
    <row r="24" spans="1:9" ht="38.25">
      <c r="A24" s="86"/>
      <c r="B24" s="887"/>
      <c r="C24" s="887"/>
      <c r="D24" s="18" t="s">
        <v>174</v>
      </c>
      <c r="E24" s="171" t="s">
        <v>1234</v>
      </c>
      <c r="F24" s="24" t="s">
        <v>1235</v>
      </c>
      <c r="G24" s="264" t="s">
        <v>1236</v>
      </c>
      <c r="H24" s="265" t="s">
        <v>104</v>
      </c>
      <c r="I24" s="86"/>
    </row>
    <row r="25" spans="1:9" ht="38.25">
      <c r="A25" s="25"/>
      <c r="B25" s="868"/>
      <c r="C25" s="868"/>
      <c r="D25" s="18" t="s">
        <v>255</v>
      </c>
      <c r="E25" s="224" t="s">
        <v>1237</v>
      </c>
      <c r="F25" s="18" t="s">
        <v>848</v>
      </c>
      <c r="G25" s="18" t="s">
        <v>849</v>
      </c>
      <c r="H25" s="18" t="s">
        <v>104</v>
      </c>
      <c r="I25" s="25"/>
    </row>
    <row r="26" spans="1:9" ht="13.5">
      <c r="A26" s="168"/>
      <c r="B26" s="876" t="s">
        <v>273</v>
      </c>
      <c r="C26" s="864"/>
      <c r="D26" s="864"/>
      <c r="E26" s="864"/>
      <c r="F26" s="864"/>
      <c r="G26" s="864"/>
      <c r="H26" s="865"/>
      <c r="I26" s="168"/>
    </row>
    <row r="27" spans="1:9" ht="25.5">
      <c r="A27" s="49"/>
      <c r="B27" s="5" t="s">
        <v>16</v>
      </c>
      <c r="C27" s="5" t="s">
        <v>17</v>
      </c>
      <c r="D27" s="18" t="s">
        <v>255</v>
      </c>
      <c r="E27" s="38" t="s">
        <v>1238</v>
      </c>
      <c r="F27" s="18" t="s">
        <v>1239</v>
      </c>
      <c r="G27" s="41" t="s">
        <v>1240</v>
      </c>
      <c r="H27" s="18" t="s">
        <v>1241</v>
      </c>
      <c r="I27" s="49"/>
    </row>
    <row r="28" spans="1:9" ht="25.5">
      <c r="A28" s="25"/>
      <c r="B28" s="5" t="s">
        <v>31</v>
      </c>
      <c r="C28" s="5" t="s">
        <v>34</v>
      </c>
      <c r="D28" s="18" t="s">
        <v>255</v>
      </c>
      <c r="E28" s="38" t="s">
        <v>1242</v>
      </c>
      <c r="F28" s="18" t="s">
        <v>1243</v>
      </c>
      <c r="G28" s="207" t="s">
        <v>1244</v>
      </c>
      <c r="H28" s="10" t="s">
        <v>97</v>
      </c>
      <c r="I28" s="25"/>
    </row>
    <row r="29" spans="1:9" ht="25.5">
      <c r="A29" s="25"/>
      <c r="B29" s="5" t="s">
        <v>146</v>
      </c>
      <c r="C29" s="5" t="s">
        <v>148</v>
      </c>
      <c r="D29" s="18" t="s">
        <v>255</v>
      </c>
      <c r="E29" s="38" t="s">
        <v>1245</v>
      </c>
      <c r="F29" s="237" t="s">
        <v>1246</v>
      </c>
      <c r="G29" s="46" t="s">
        <v>1247</v>
      </c>
      <c r="H29" s="10" t="s">
        <v>1248</v>
      </c>
      <c r="I29" s="25"/>
    </row>
    <row r="30" spans="1:9" ht="43.5" customHeight="1">
      <c r="A30" s="86"/>
      <c r="B30" s="874" t="s">
        <v>160</v>
      </c>
      <c r="C30" s="864"/>
      <c r="D30" s="864"/>
      <c r="E30" s="864"/>
      <c r="F30" s="864"/>
      <c r="G30" s="864"/>
      <c r="H30" s="865"/>
      <c r="I30" s="86"/>
    </row>
    <row r="31" spans="1:9" ht="56.25" customHeight="1">
      <c r="A31" s="267"/>
      <c r="B31" s="5" t="s">
        <v>170</v>
      </c>
      <c r="C31" s="5" t="s">
        <v>173</v>
      </c>
      <c r="D31" s="18" t="s">
        <v>547</v>
      </c>
      <c r="E31" s="38" t="s">
        <v>1250</v>
      </c>
      <c r="F31" s="18" t="s">
        <v>1251</v>
      </c>
      <c r="G31" s="84" t="e">
        <f>HYPERLINK("https://yandex.ru/video/preview/?filmId=16972247562895844444&amp;text=%22%D0%A0%D0%B0%D1%81%D1%81%D0%B2%D0%B5%D1%82%20%D0%BD%D0%B0%20%D0%9C%D0%BE%D1%81%D0%BA%D0%B2%D0%B5%20%D1%80%D0%B5%D0%BA%D0%B5%22.%20%D0%9E%D0%B1%D0%BE%D0%B1%D1%89%D0%B5%D0%BD%D0%B8%D0%B5&amp;p"&amp;"ath=wizard&amp;parent-reqid=1589200609603741-1187657514552392371100125-production-app-host-man-web-yp-90&amp;redircnt=1589200669.1","Посмотреть презентацию, прослушать произведение Мусоргского")</f>
        <v>#VALUE!</v>
      </c>
      <c r="H31" s="10" t="s">
        <v>866</v>
      </c>
      <c r="I31" s="267"/>
    </row>
    <row r="32" spans="1:9" ht="25.5" customHeight="1">
      <c r="A32" s="16"/>
      <c r="B32" s="5" t="s">
        <v>202</v>
      </c>
      <c r="C32" s="5" t="s">
        <v>203</v>
      </c>
      <c r="D32" s="18" t="s">
        <v>255</v>
      </c>
      <c r="E32" s="43" t="s">
        <v>1254</v>
      </c>
      <c r="F32" s="38" t="s">
        <v>864</v>
      </c>
      <c r="G32" s="46" t="s">
        <v>865</v>
      </c>
      <c r="H32" s="10" t="s">
        <v>866</v>
      </c>
      <c r="I32" s="16"/>
    </row>
    <row r="33" spans="1:9" ht="25.5">
      <c r="A33" s="86"/>
      <c r="B33" s="867" t="s">
        <v>214</v>
      </c>
      <c r="C33" s="867" t="s">
        <v>215</v>
      </c>
      <c r="D33" s="18"/>
      <c r="E33" s="268" t="s">
        <v>1257</v>
      </c>
      <c r="F33" s="18" t="s">
        <v>1259</v>
      </c>
      <c r="G33" s="269" t="e">
        <f>HYPERLINK("https://yandex.ru/video/preview/?filmId=16710285717203954065&amp;text=%D0%BB%D0%BE%D0%B3%D0%B8%D1%87%D0%B5%D1%81%D0%BA%D0%B8%D0%B5+%D0%B3%D0%BE%D0%BB%D0%BE%D0%B2%D0%BE%D0%BB%D0%BE%D0%BC%D0%BA%D0%B8+%D0%B8+%D0%B7%D0%B0%D0%B4%D0%B0%D1%87%D0%B8+%D0%B7%D0%B0%D0%B"&amp;"D%D0%B8%D0%BC%D0%B0%D1%82%D0%B5%D0%BB%D1%8C%D0%BD%D0%B0%D1%8F+%D0%BC%D0%B0%D1%82%D0%B5%D0%BC%D0%B0%D1%82%D0%B8%D0%BA%D0%B0+%D0%B4%D0%BB%D1%8F+%D0%B2%D1%81%D0%B5%D0%B9+%D1%81%D0%B5%D0%BC%D1%8C%D0%B8&amp;path=wizard&amp;parent-reqid=1589202080838589-127106215055305"&amp;"7992700133-production-app-host-man-web-yp-113&amp;redircnt=1589202121.1","Просмотреть ссылку, выполнить задание")</f>
        <v>#VALUE!</v>
      </c>
      <c r="H33" s="18" t="s">
        <v>104</v>
      </c>
      <c r="I33" s="86"/>
    </row>
    <row r="34" spans="1:9" ht="25.5">
      <c r="A34" s="25"/>
      <c r="B34" s="868"/>
      <c r="C34" s="868"/>
      <c r="D34" s="18" t="s">
        <v>241</v>
      </c>
      <c r="E34" s="171" t="s">
        <v>1261</v>
      </c>
      <c r="F34" s="18" t="s">
        <v>1233</v>
      </c>
      <c r="G34" s="97" t="str">
        <f>HYPERLINK("https://www.youtube.com/watch?v=bkYAsA6K4Dg","Выучить танцевальный элемент ""Молоточки""
https://www.youtube.com/watch?v=bkYAsA6K4Dg")</f>
        <v>Выучить танцевальный элемент "Молоточки"
https://www.youtube.com/watch?v=bkYAsA6K4Dg</v>
      </c>
      <c r="H34" s="18" t="s">
        <v>104</v>
      </c>
      <c r="I34" s="25"/>
    </row>
    <row r="35" spans="1:9" ht="13.5">
      <c r="A35" s="25"/>
      <c r="B35" s="876" t="s">
        <v>441</v>
      </c>
      <c r="C35" s="864"/>
      <c r="D35" s="864"/>
      <c r="E35" s="864"/>
      <c r="F35" s="864"/>
      <c r="G35" s="864"/>
      <c r="H35" s="865"/>
      <c r="I35" s="25"/>
    </row>
    <row r="36" spans="1:9" ht="25.5">
      <c r="A36" s="49"/>
      <c r="B36" s="5" t="s">
        <v>16</v>
      </c>
      <c r="C36" s="5" t="s">
        <v>17</v>
      </c>
      <c r="D36" s="18"/>
      <c r="E36" s="38" t="s">
        <v>1266</v>
      </c>
      <c r="F36" s="18" t="s">
        <v>1267</v>
      </c>
      <c r="G36" s="160" t="s">
        <v>1268</v>
      </c>
      <c r="H36" s="18" t="s">
        <v>97</v>
      </c>
      <c r="I36" s="49"/>
    </row>
    <row r="37" spans="1:9" ht="25.5">
      <c r="A37" s="25"/>
      <c r="B37" s="5" t="s">
        <v>31</v>
      </c>
      <c r="C37" s="5" t="s">
        <v>34</v>
      </c>
      <c r="D37" s="18"/>
      <c r="E37" s="38" t="s">
        <v>1271</v>
      </c>
      <c r="F37" s="237" t="s">
        <v>1246</v>
      </c>
      <c r="G37" s="160" t="s">
        <v>1272</v>
      </c>
      <c r="H37" s="10" t="s">
        <v>1273</v>
      </c>
      <c r="I37" s="25"/>
    </row>
    <row r="38" spans="1:9" ht="25.5">
      <c r="A38" s="25"/>
      <c r="B38" s="5" t="s">
        <v>146</v>
      </c>
      <c r="C38" s="5" t="s">
        <v>148</v>
      </c>
      <c r="D38" s="18" t="s">
        <v>255</v>
      </c>
      <c r="E38" s="28" t="s">
        <v>1274</v>
      </c>
      <c r="F38" s="18" t="s">
        <v>1220</v>
      </c>
      <c r="G38" s="46" t="s">
        <v>1276</v>
      </c>
      <c r="H38" s="10" t="s">
        <v>97</v>
      </c>
      <c r="I38" s="25"/>
    </row>
    <row r="39" spans="1:9" ht="18">
      <c r="A39" s="16"/>
      <c r="B39" s="874" t="s">
        <v>160</v>
      </c>
      <c r="C39" s="864"/>
      <c r="D39" s="864"/>
      <c r="E39" s="864"/>
      <c r="F39" s="864"/>
      <c r="G39" s="864"/>
      <c r="H39" s="865"/>
      <c r="I39" s="120"/>
    </row>
    <row r="40" spans="1:9" ht="25.5">
      <c r="A40" s="16"/>
      <c r="B40" s="5" t="s">
        <v>170</v>
      </c>
      <c r="C40" s="5" t="s">
        <v>173</v>
      </c>
      <c r="D40" s="18" t="s">
        <v>255</v>
      </c>
      <c r="E40" s="38" t="s">
        <v>1278</v>
      </c>
      <c r="F40" s="38" t="s">
        <v>864</v>
      </c>
      <c r="G40" s="46" t="s">
        <v>865</v>
      </c>
      <c r="H40" s="10" t="s">
        <v>866</v>
      </c>
      <c r="I40" s="120"/>
    </row>
    <row r="41" spans="1:9" ht="25.5" customHeight="1">
      <c r="A41" s="16"/>
      <c r="B41" s="5" t="s">
        <v>202</v>
      </c>
      <c r="C41" s="5" t="s">
        <v>203</v>
      </c>
      <c r="D41" s="18"/>
      <c r="E41" s="38" t="s">
        <v>1281</v>
      </c>
      <c r="F41" s="18" t="s">
        <v>1282</v>
      </c>
      <c r="G41" s="272" t="s">
        <v>1283</v>
      </c>
      <c r="H41" s="10"/>
      <c r="I41" s="16"/>
    </row>
    <row r="42" spans="1:9" ht="25.5">
      <c r="A42" s="86"/>
      <c r="B42" s="867" t="s">
        <v>214</v>
      </c>
      <c r="C42" s="867" t="s">
        <v>215</v>
      </c>
      <c r="D42" s="18" t="s">
        <v>241</v>
      </c>
      <c r="E42" s="162" t="s">
        <v>1285</v>
      </c>
      <c r="F42" s="38" t="s">
        <v>1233</v>
      </c>
      <c r="G42" s="84" t="str">
        <f>HYPERLINK("https://www.youtube.com/watch?v=NplAj6T96R0","Выучить танцевальный элемент ""Гармошка""
https://www.youtube.com/watch?v=NplAj6T96R0")</f>
        <v>Выучить танцевальный элемент "Гармошка"
https://www.youtube.com/watch?v=NplAj6T96R0</v>
      </c>
      <c r="H42" s="18" t="s">
        <v>584</v>
      </c>
      <c r="I42" s="86"/>
    </row>
    <row r="43" spans="1:9" ht="38.25">
      <c r="A43" s="25"/>
      <c r="B43" s="887"/>
      <c r="C43" s="887"/>
      <c r="D43" s="18" t="s">
        <v>113</v>
      </c>
      <c r="E43" s="171" t="s">
        <v>1291</v>
      </c>
      <c r="F43" s="18" t="s">
        <v>1292</v>
      </c>
      <c r="G43" s="18" t="s">
        <v>1293</v>
      </c>
      <c r="H43" s="18" t="s">
        <v>584</v>
      </c>
      <c r="I43" s="25"/>
    </row>
    <row r="44" spans="1:9" ht="38.25">
      <c r="A44" s="25"/>
      <c r="B44" s="868"/>
      <c r="C44" s="868"/>
      <c r="D44" s="78" t="s">
        <v>255</v>
      </c>
      <c r="E44" s="171" t="s">
        <v>1294</v>
      </c>
      <c r="F44" s="18" t="s">
        <v>848</v>
      </c>
      <c r="G44" s="18" t="s">
        <v>849</v>
      </c>
      <c r="H44" s="245" t="s">
        <v>1297</v>
      </c>
      <c r="I44" s="25"/>
    </row>
    <row r="45" spans="1:9" ht="13.5" customHeight="1">
      <c r="A45" s="49"/>
      <c r="B45" s="876" t="s">
        <v>590</v>
      </c>
      <c r="C45" s="864"/>
      <c r="D45" s="864"/>
      <c r="E45" s="864"/>
      <c r="F45" s="864"/>
      <c r="G45" s="864"/>
      <c r="H45" s="865"/>
      <c r="I45" s="49"/>
    </row>
    <row r="46" spans="1:9" ht="25.5">
      <c r="A46" s="25"/>
      <c r="B46" s="37" t="s">
        <v>16</v>
      </c>
      <c r="C46" s="274" t="s">
        <v>17</v>
      </c>
      <c r="D46" s="275" t="s">
        <v>174</v>
      </c>
      <c r="E46" s="276" t="s">
        <v>1304</v>
      </c>
      <c r="F46" s="150" t="s">
        <v>1306</v>
      </c>
      <c r="G46" s="277" t="s">
        <v>1307</v>
      </c>
      <c r="H46" s="278" t="s">
        <v>97</v>
      </c>
      <c r="I46" s="25"/>
    </row>
    <row r="47" spans="1:9" ht="25.5">
      <c r="A47" s="25"/>
      <c r="B47" s="279" t="s">
        <v>31</v>
      </c>
      <c r="C47" s="281" t="s">
        <v>34</v>
      </c>
      <c r="D47" s="278" t="s">
        <v>174</v>
      </c>
      <c r="E47" s="282" t="s">
        <v>1313</v>
      </c>
      <c r="F47" s="278" t="s">
        <v>1267</v>
      </c>
      <c r="G47" s="283" t="s">
        <v>1307</v>
      </c>
      <c r="H47" s="278" t="s">
        <v>97</v>
      </c>
      <c r="I47" s="25"/>
    </row>
    <row r="48" spans="1:9" ht="42" customHeight="1">
      <c r="A48" s="86"/>
      <c r="B48" s="279" t="s">
        <v>146</v>
      </c>
      <c r="C48" s="281" t="s">
        <v>148</v>
      </c>
      <c r="D48" s="184" t="s">
        <v>255</v>
      </c>
      <c r="E48" s="282" t="s">
        <v>1319</v>
      </c>
      <c r="F48" s="278" t="s">
        <v>1320</v>
      </c>
      <c r="G48" s="284" t="s">
        <v>1321</v>
      </c>
      <c r="H48" s="278" t="s">
        <v>97</v>
      </c>
      <c r="I48" s="86"/>
    </row>
    <row r="49" spans="1:9" ht="42" customHeight="1">
      <c r="A49" s="86"/>
      <c r="B49" s="5" t="s">
        <v>170</v>
      </c>
      <c r="C49" s="5" t="s">
        <v>173</v>
      </c>
      <c r="D49" s="18" t="s">
        <v>255</v>
      </c>
      <c r="E49" s="38" t="s">
        <v>1323</v>
      </c>
      <c r="F49" s="38" t="s">
        <v>864</v>
      </c>
      <c r="G49" s="46" t="s">
        <v>865</v>
      </c>
      <c r="H49" s="10" t="s">
        <v>866</v>
      </c>
      <c r="I49" s="86"/>
    </row>
    <row r="50" spans="1:9" ht="42" customHeight="1">
      <c r="A50" s="86"/>
      <c r="B50" s="5" t="s">
        <v>202</v>
      </c>
      <c r="C50" s="5" t="s">
        <v>203</v>
      </c>
      <c r="D50" s="10" t="s">
        <v>174</v>
      </c>
      <c r="E50" s="43" t="s">
        <v>1325</v>
      </c>
      <c r="F50" s="18"/>
      <c r="G50" s="15"/>
      <c r="H50" s="278" t="s">
        <v>97</v>
      </c>
      <c r="I50" s="86"/>
    </row>
    <row r="51" spans="1:9" ht="42" customHeight="1">
      <c r="A51" s="86"/>
      <c r="B51" s="5" t="s">
        <v>214</v>
      </c>
      <c r="C51" s="5" t="s">
        <v>215</v>
      </c>
      <c r="D51" s="286" t="s">
        <v>174</v>
      </c>
      <c r="E51" s="171" t="s">
        <v>1327</v>
      </c>
      <c r="F51" s="18" t="s">
        <v>1328</v>
      </c>
      <c r="G51" s="269" t="e">
        <f>HYPERLINK("https://yandex.ru/video/preview/?filmId=11377936654249278215&amp;text=%D0%A0%D0%B0%D1%81%D1%81%D0%BA%D0%B0%D0%B7%D1%8B%2C%20%D0%BA%D0%BE%D1%82%D0%BE%D1%80%D1%8B%D0%B5%20%D1%82%D1%8B%20%D0%BD%D0%B0%D0%BF%D0%B8%D1%88%D0%B5%D1%88%D1%8C%20%D1%81%D0%B0%D0%BC&amp;text="&amp;"%D1%82%D1%8B%20&amp;path=wizard&amp;parent-reqid=1589203290691410-724395696832986552300239-production-app-host-vla-web-yp-222&amp;redircnt=1589203340.1","Просмотреть ссылку, перечислить интересные моменты")</f>
        <v>#VALUE!</v>
      </c>
      <c r="H51" s="18" t="s">
        <v>584</v>
      </c>
      <c r="I51" s="86"/>
    </row>
    <row r="52" spans="1:9" ht="38.25" customHeight="1">
      <c r="A52" s="16"/>
      <c r="B52" s="867" t="s">
        <v>239</v>
      </c>
      <c r="C52" s="867" t="s">
        <v>240</v>
      </c>
      <c r="D52" s="286" t="s">
        <v>174</v>
      </c>
      <c r="E52" s="18" t="s">
        <v>1329</v>
      </c>
      <c r="F52" s="18" t="s">
        <v>1205</v>
      </c>
      <c r="G52" s="269" t="e">
        <f>HYPERLINK("https://yandex.ru/video/preview/?filmId=7274494079369249945&amp;text=%D0%B1%D0%B5%D1%81%D0%B5%D0%B4%D0%B0+%D0%BE+%D0%B1%D0%BE%D0%B3%D0%B0%D1%82%D1%81%D1%82%D0%B2%D0%B5+%D1%80%D1%83%D1%81%D1%81%D0%BA%D0%BE%D0%B3%D0%BE+%D1%8F%D0%B7%D1%8B%D0%BA%D0%B0&amp;path=wizard"&amp;"&amp;parent-reqid=1589197913617554-227989186562182657900243-production-app-host-vla-web-yp-179&amp;redircnt=1589197993.1","Просмотреть ссылку, проговорить основные моменты")</f>
        <v>#VALUE!</v>
      </c>
      <c r="H52" s="18" t="s">
        <v>584</v>
      </c>
      <c r="I52" s="16"/>
    </row>
    <row r="53" spans="1:9" ht="38.25">
      <c r="A53" s="86"/>
      <c r="B53" s="887"/>
      <c r="C53" s="887"/>
      <c r="D53" s="78" t="s">
        <v>255</v>
      </c>
      <c r="E53" s="171" t="s">
        <v>1331</v>
      </c>
      <c r="F53" s="18" t="s">
        <v>848</v>
      </c>
      <c r="G53" s="18" t="s">
        <v>849</v>
      </c>
      <c r="H53" s="245" t="s">
        <v>1332</v>
      </c>
      <c r="I53" s="86"/>
    </row>
    <row r="54" spans="1:9" ht="25.5">
      <c r="A54" s="290"/>
      <c r="B54" s="868"/>
      <c r="C54" s="868"/>
      <c r="D54" s="286" t="s">
        <v>174</v>
      </c>
      <c r="E54" s="287" t="s">
        <v>1338</v>
      </c>
      <c r="F54" s="18" t="s">
        <v>1339</v>
      </c>
      <c r="G54" s="269" t="e">
        <f>HYPERLINK("https://yandex.ru/video/preview/?filmId=16971926510822399726&amp;text=%D0%BB%D0%BE%D0%B3%D0%B8%D1%87%D0%B5%D1%81%D0%BA%D0%B8%D0%B5+%D0%B3%D0%BE%D0%BB%D0%BE%D0%B2%D0%BE%D0%BB%D0%BE%D0%BC%D0%BA%D0%B8+%D0%B8+%D0%B7%D0%B0%D0%B4%D0%B0%D1%87%D0%B8+%D0%B7%D0%B0%D0%B"&amp;"D%D0%B8%D0%BC%D0%B0%D1%82%D0%B5%D0%BB%D1%8C%D0%BD%D0%B0%D1%8F+%D0%BC%D0%B0%D1%82%D0%B5%D0%BC%D0%B0%D1%82%D0%B8%D0%BA%D0%B0+%D0%B4%D0%BB%D1%8F+%D0%B2%D1%81%D0%B5%D0%B9+%D1%81%D0%B5%D0%BC%D1%8C%D0%B8&amp;path=wizard&amp;parent-reqid=1589202080838589-127106215055305"&amp;"7992700133-production-app-host-man-web-yp-113&amp;redircnt=1589202121.1","Просмотреть ссылку, выполнить задание")</f>
        <v>#VALUE!</v>
      </c>
      <c r="H54" s="18" t="s">
        <v>584</v>
      </c>
      <c r="I54" s="290"/>
    </row>
    <row r="55" spans="1:9" ht="12.75">
      <c r="A55" s="199"/>
      <c r="I55" s="199"/>
    </row>
    <row r="56" spans="1:9" ht="12.75" customHeight="1">
      <c r="A56" s="83"/>
      <c r="I56" s="83"/>
    </row>
    <row r="57" spans="1:9" ht="12.75">
      <c r="A57" s="83"/>
      <c r="I57" s="83"/>
    </row>
    <row r="58" spans="1:9" ht="12.75">
      <c r="A58" s="83"/>
      <c r="I58" s="83"/>
    </row>
    <row r="59" spans="1:9" ht="12.75">
      <c r="A59" s="83"/>
      <c r="I59" s="83"/>
    </row>
    <row r="60" spans="1:9" ht="12.75">
      <c r="A60" s="83"/>
      <c r="I60" s="83"/>
    </row>
    <row r="61" spans="1:9" ht="12.75">
      <c r="A61" s="83"/>
      <c r="I61" s="83"/>
    </row>
    <row r="62" spans="1:9" ht="12.75">
      <c r="A62" s="83"/>
      <c r="I62" s="83"/>
    </row>
    <row r="63" spans="1:9" ht="12.75">
      <c r="A63" s="83"/>
      <c r="B63" s="63"/>
      <c r="C63" s="63"/>
      <c r="D63" s="63"/>
      <c r="E63" s="63"/>
      <c r="F63" s="63"/>
      <c r="G63" s="63"/>
      <c r="H63" s="63"/>
      <c r="I63" s="83"/>
    </row>
    <row r="64" spans="1:9" ht="12.75">
      <c r="A64" s="83"/>
      <c r="B64" s="63"/>
      <c r="C64" s="63"/>
      <c r="D64" s="63"/>
      <c r="E64" s="63"/>
      <c r="F64" s="63"/>
      <c r="G64" s="63"/>
      <c r="H64" s="63"/>
      <c r="I64" s="83"/>
    </row>
    <row r="65" spans="1:9" ht="12.75">
      <c r="A65" s="83"/>
      <c r="B65" s="63"/>
      <c r="C65" s="63"/>
      <c r="D65" s="63"/>
      <c r="E65" s="63"/>
      <c r="F65" s="63"/>
      <c r="G65" s="63"/>
      <c r="H65" s="63"/>
      <c r="I65" s="83"/>
    </row>
    <row r="66" spans="1:9" ht="12.75">
      <c r="A66" s="83"/>
      <c r="I66" s="83"/>
    </row>
    <row r="67" spans="1:9" ht="12.75">
      <c r="A67" s="83"/>
      <c r="I67" s="83"/>
    </row>
    <row r="68" spans="1:9" ht="12.75">
      <c r="A68" s="83"/>
      <c r="I68" s="83"/>
    </row>
    <row r="69" spans="1:9" ht="12.75">
      <c r="A69" s="63"/>
      <c r="I69" s="83"/>
    </row>
    <row r="70" spans="1:9" ht="12.75">
      <c r="A70" s="63"/>
      <c r="I70" s="83"/>
    </row>
    <row r="71" spans="1:9" ht="12.75">
      <c r="A71" s="63"/>
      <c r="I71" s="83"/>
    </row>
    <row r="72" spans="1:9" ht="12.75">
      <c r="A72" s="63"/>
      <c r="I72" s="83"/>
    </row>
    <row r="73" spans="1:9" ht="12.75">
      <c r="A73" s="63"/>
      <c r="I73" s="83"/>
    </row>
    <row r="74" spans="1:9" ht="12.75">
      <c r="A74" s="63"/>
      <c r="I74" s="83"/>
    </row>
    <row r="75" spans="1:9" ht="12.75">
      <c r="A75" s="63"/>
      <c r="I75" s="83"/>
    </row>
    <row r="76" spans="1:9" ht="12.75">
      <c r="A76" s="63"/>
      <c r="I76" s="83"/>
    </row>
    <row r="77" spans="1:9" ht="12.75">
      <c r="A77" s="63"/>
      <c r="I77" s="83"/>
    </row>
    <row r="78" spans="1:9" ht="12.75">
      <c r="A78" s="63"/>
      <c r="I78" s="83"/>
    </row>
    <row r="79" spans="1:9" ht="12.75">
      <c r="A79" s="63"/>
      <c r="I79" s="83"/>
    </row>
    <row r="80" spans="1:9" ht="12.75">
      <c r="A80" s="63"/>
      <c r="I80" s="83"/>
    </row>
    <row r="81" spans="1:9" ht="12.75">
      <c r="A81" s="63"/>
      <c r="I81" s="83"/>
    </row>
    <row r="82" spans="1:9" ht="12.75">
      <c r="A82" s="63"/>
      <c r="I82" s="83"/>
    </row>
    <row r="83" spans="1:9" ht="12.75">
      <c r="A83" s="63"/>
      <c r="I83" s="83"/>
    </row>
    <row r="84" spans="1:9" ht="12.75">
      <c r="A84" s="63"/>
      <c r="I84" s="83"/>
    </row>
    <row r="85" spans="1:9" ht="12.75">
      <c r="A85" s="63"/>
      <c r="I85" s="83"/>
    </row>
    <row r="86" spans="1:9" ht="12.75">
      <c r="A86" s="63"/>
      <c r="I86" s="83"/>
    </row>
    <row r="87" spans="1:9" ht="12.75">
      <c r="A87" s="63"/>
      <c r="I87" s="83"/>
    </row>
    <row r="88" spans="1:9" ht="12.75">
      <c r="A88" s="63"/>
      <c r="I88" s="83"/>
    </row>
    <row r="89" spans="1:9" ht="12.75">
      <c r="A89" s="63"/>
      <c r="I89" s="83"/>
    </row>
    <row r="90" spans="1:9" ht="12.75">
      <c r="A90" s="63"/>
      <c r="I90" s="83"/>
    </row>
    <row r="91" spans="1:9" ht="12.75">
      <c r="A91" s="63"/>
      <c r="I91" s="83"/>
    </row>
    <row r="92" spans="1:9" ht="12.75">
      <c r="A92" s="63"/>
      <c r="I92" s="83"/>
    </row>
    <row r="93" spans="1:9" ht="12.75">
      <c r="A93" s="63"/>
      <c r="I93" s="83"/>
    </row>
    <row r="94" spans="1:9" ht="12.75">
      <c r="A94" s="63"/>
      <c r="I94" s="83"/>
    </row>
    <row r="95" spans="1:9" ht="12.75">
      <c r="A95" s="63"/>
      <c r="I95" s="83"/>
    </row>
    <row r="96" spans="1:9" ht="12.75">
      <c r="A96" s="63"/>
      <c r="I96" s="83"/>
    </row>
    <row r="97" spans="1:9" ht="12.75">
      <c r="A97" s="63"/>
      <c r="I97" s="83"/>
    </row>
    <row r="98" spans="1:9" ht="12.75">
      <c r="A98" s="63"/>
      <c r="I98" s="83"/>
    </row>
    <row r="99" spans="1:9" ht="12.75">
      <c r="A99" s="63"/>
      <c r="I99" s="83"/>
    </row>
    <row r="100" spans="1:9" ht="12.75">
      <c r="A100" s="63"/>
      <c r="I100" s="83"/>
    </row>
    <row r="101" spans="1:9" ht="12.75">
      <c r="A101" s="63"/>
      <c r="I101" s="83"/>
    </row>
    <row r="102" spans="1:9" ht="12.75">
      <c r="A102" s="63"/>
      <c r="I102" s="83"/>
    </row>
    <row r="103" spans="1:9" ht="12.75">
      <c r="A103" s="63"/>
      <c r="I103" s="83"/>
    </row>
    <row r="104" spans="1:9" ht="12.75">
      <c r="A104" s="63"/>
      <c r="I104" s="83"/>
    </row>
    <row r="105" spans="1:9" ht="12.75">
      <c r="A105" s="63"/>
      <c r="I105" s="83"/>
    </row>
    <row r="106" spans="1:9" ht="12.75">
      <c r="A106" s="63"/>
      <c r="I106" s="83"/>
    </row>
    <row r="107" spans="1:9" ht="12.75">
      <c r="A107" s="63"/>
      <c r="I107" s="83"/>
    </row>
    <row r="108" spans="1:9" ht="12.75">
      <c r="A108" s="63"/>
      <c r="I108" s="83"/>
    </row>
    <row r="109" spans="1:9" ht="12.75">
      <c r="A109" s="63"/>
      <c r="I109" s="83"/>
    </row>
    <row r="110" spans="1:9" ht="12.75">
      <c r="A110" s="63"/>
      <c r="I110" s="83"/>
    </row>
    <row r="111" spans="1:9" ht="12.75">
      <c r="A111" s="63"/>
      <c r="I111" s="83"/>
    </row>
    <row r="112" spans="1:9" ht="12.75">
      <c r="A112" s="63"/>
      <c r="I112" s="83"/>
    </row>
    <row r="113" spans="1:9" ht="12.75">
      <c r="A113" s="63"/>
      <c r="I113" s="83"/>
    </row>
    <row r="114" spans="1:9" ht="12.75">
      <c r="A114" s="63"/>
      <c r="I114" s="83"/>
    </row>
    <row r="115" spans="1:9" ht="12.75">
      <c r="A115" s="63"/>
      <c r="I115" s="83"/>
    </row>
    <row r="116" spans="1:9" ht="12.75">
      <c r="A116" s="63"/>
      <c r="I116" s="83"/>
    </row>
    <row r="117" spans="1:9" ht="12.75">
      <c r="A117" s="63"/>
      <c r="I117" s="83"/>
    </row>
    <row r="118" spans="1:9" ht="12.75">
      <c r="A118" s="63"/>
      <c r="I118" s="83"/>
    </row>
    <row r="119" spans="1:9" ht="12.75">
      <c r="A119" s="63"/>
      <c r="I119" s="83"/>
    </row>
    <row r="120" spans="1:9" ht="12.75">
      <c r="A120" s="63"/>
      <c r="I120" s="83"/>
    </row>
    <row r="121" spans="1:9" ht="12.75">
      <c r="A121" s="63"/>
      <c r="I121" s="83"/>
    </row>
    <row r="122" spans="1:9" ht="12.75">
      <c r="A122" s="63"/>
      <c r="I122" s="83"/>
    </row>
    <row r="123" spans="1:9" ht="12.75">
      <c r="A123" s="63"/>
      <c r="B123" s="63"/>
      <c r="C123" s="63"/>
      <c r="D123" s="63"/>
      <c r="E123" s="63"/>
      <c r="F123" s="63"/>
      <c r="G123" s="63"/>
      <c r="H123" s="63"/>
      <c r="I123" s="83"/>
    </row>
    <row r="124" spans="1:9" ht="12.75">
      <c r="A124" s="63"/>
      <c r="B124" s="63"/>
      <c r="C124" s="63"/>
      <c r="D124" s="63"/>
      <c r="E124" s="63"/>
      <c r="F124" s="63"/>
      <c r="G124" s="63"/>
      <c r="H124" s="63"/>
      <c r="I124" s="83"/>
    </row>
    <row r="125" spans="1:9" ht="12.75">
      <c r="A125" s="63"/>
      <c r="B125" s="63"/>
      <c r="C125" s="63"/>
      <c r="D125" s="63"/>
      <c r="E125" s="63"/>
      <c r="F125" s="63"/>
      <c r="G125" s="63"/>
      <c r="H125" s="63"/>
      <c r="I125" s="83"/>
    </row>
    <row r="126" spans="1:9" ht="12.75">
      <c r="A126" s="63"/>
      <c r="B126" s="63"/>
      <c r="C126" s="63"/>
      <c r="D126" s="63"/>
      <c r="E126" s="63"/>
      <c r="F126" s="63"/>
      <c r="G126" s="63"/>
      <c r="H126" s="63"/>
      <c r="I126" s="83"/>
    </row>
    <row r="127" spans="1:9" ht="12.75">
      <c r="A127" s="63"/>
      <c r="B127" s="63"/>
      <c r="C127" s="63"/>
      <c r="D127" s="63"/>
      <c r="E127" s="63"/>
      <c r="F127" s="63"/>
      <c r="G127" s="63"/>
      <c r="H127" s="63"/>
      <c r="I127" s="83"/>
    </row>
    <row r="128" spans="1:9" ht="12.75">
      <c r="A128" s="63"/>
      <c r="B128" s="63"/>
      <c r="C128" s="63"/>
      <c r="D128" s="63"/>
      <c r="E128" s="63"/>
      <c r="F128" s="63"/>
      <c r="G128" s="63"/>
      <c r="H128" s="63"/>
      <c r="I128" s="83"/>
    </row>
    <row r="129" spans="1:9" ht="12.75">
      <c r="A129" s="63"/>
      <c r="B129" s="63"/>
      <c r="C129" s="63"/>
      <c r="D129" s="63"/>
      <c r="E129" s="63"/>
      <c r="F129" s="63"/>
      <c r="G129" s="63"/>
      <c r="H129" s="63"/>
      <c r="I129" s="83"/>
    </row>
    <row r="130" spans="1:9" ht="12.75">
      <c r="A130" s="63"/>
      <c r="B130" s="63"/>
      <c r="C130" s="63"/>
      <c r="D130" s="63"/>
      <c r="E130" s="63"/>
      <c r="F130" s="63"/>
      <c r="G130" s="63"/>
      <c r="H130" s="63"/>
      <c r="I130" s="83"/>
    </row>
    <row r="131" spans="1:9" ht="12.75">
      <c r="A131" s="63"/>
      <c r="B131" s="63"/>
      <c r="C131" s="63"/>
      <c r="D131" s="63"/>
      <c r="E131" s="63"/>
      <c r="F131" s="63"/>
      <c r="G131" s="63"/>
      <c r="H131" s="63"/>
      <c r="I131" s="83"/>
    </row>
    <row r="132" spans="1:9" ht="12.75">
      <c r="A132" s="63"/>
      <c r="B132" s="63"/>
      <c r="C132" s="63"/>
      <c r="D132" s="63"/>
      <c r="E132" s="63"/>
      <c r="F132" s="63"/>
      <c r="G132" s="63"/>
      <c r="H132" s="63"/>
      <c r="I132" s="83"/>
    </row>
    <row r="133" spans="1:9" ht="12.75">
      <c r="A133" s="63"/>
      <c r="B133" s="63"/>
      <c r="C133" s="63"/>
      <c r="D133" s="63"/>
      <c r="E133" s="63"/>
      <c r="F133" s="63"/>
      <c r="G133" s="63"/>
      <c r="H133" s="63"/>
      <c r="I133" s="83"/>
    </row>
    <row r="134" spans="1:9" ht="12.75">
      <c r="A134" s="63"/>
      <c r="B134" s="63"/>
      <c r="C134" s="63"/>
      <c r="D134" s="63"/>
      <c r="E134" s="63"/>
      <c r="F134" s="63"/>
      <c r="G134" s="63"/>
      <c r="H134" s="63"/>
      <c r="I134" s="83"/>
    </row>
    <row r="135" spans="1:9" ht="12.75">
      <c r="A135" s="63"/>
      <c r="B135" s="63"/>
      <c r="C135" s="63"/>
      <c r="D135" s="63"/>
      <c r="E135" s="63"/>
      <c r="F135" s="63"/>
      <c r="G135" s="63"/>
      <c r="H135" s="63"/>
      <c r="I135" s="83"/>
    </row>
    <row r="136" spans="1:9" ht="12.75">
      <c r="A136" s="63"/>
      <c r="B136" s="63"/>
      <c r="C136" s="63"/>
      <c r="D136" s="63"/>
      <c r="E136" s="63"/>
      <c r="F136" s="63"/>
      <c r="G136" s="63"/>
      <c r="H136" s="63"/>
      <c r="I136" s="83"/>
    </row>
    <row r="137" spans="1:9" ht="12.75">
      <c r="A137" s="63"/>
      <c r="B137" s="63"/>
      <c r="C137" s="63"/>
      <c r="D137" s="63"/>
      <c r="E137" s="63"/>
      <c r="F137" s="63"/>
      <c r="G137" s="63"/>
      <c r="H137" s="63"/>
      <c r="I137" s="83"/>
    </row>
    <row r="138" spans="1:9" ht="12.75">
      <c r="A138" s="63"/>
      <c r="B138" s="63"/>
      <c r="C138" s="63"/>
      <c r="D138" s="63"/>
      <c r="E138" s="63"/>
      <c r="F138" s="63"/>
      <c r="G138" s="63"/>
      <c r="H138" s="63"/>
      <c r="I138" s="83"/>
    </row>
    <row r="139" spans="1:9" ht="12.75">
      <c r="A139" s="63"/>
      <c r="B139" s="63"/>
      <c r="C139" s="63"/>
      <c r="D139" s="63"/>
      <c r="E139" s="63"/>
      <c r="F139" s="63"/>
      <c r="G139" s="63"/>
      <c r="H139" s="63"/>
      <c r="I139" s="83"/>
    </row>
    <row r="140" spans="1:9" ht="12.75">
      <c r="A140" s="63"/>
      <c r="B140" s="63"/>
      <c r="C140" s="63"/>
      <c r="D140" s="63"/>
      <c r="E140" s="63"/>
      <c r="F140" s="63"/>
      <c r="G140" s="63"/>
      <c r="H140" s="63"/>
      <c r="I140" s="83"/>
    </row>
    <row r="141" spans="1:9" ht="12.75">
      <c r="A141" s="63"/>
      <c r="B141" s="63"/>
      <c r="C141" s="63"/>
      <c r="D141" s="63"/>
      <c r="E141" s="63"/>
      <c r="F141" s="63"/>
      <c r="G141" s="63"/>
      <c r="H141" s="63"/>
      <c r="I141" s="83"/>
    </row>
    <row r="142" spans="1:9" ht="12.75">
      <c r="A142" s="63"/>
      <c r="B142" s="63"/>
      <c r="C142" s="63"/>
      <c r="D142" s="63"/>
      <c r="E142" s="63"/>
      <c r="F142" s="63"/>
      <c r="G142" s="63"/>
      <c r="H142" s="63"/>
      <c r="I142" s="83"/>
    </row>
    <row r="143" spans="1:9" ht="12.75">
      <c r="A143" s="63"/>
      <c r="B143" s="63"/>
      <c r="C143" s="63"/>
      <c r="D143" s="63"/>
      <c r="E143" s="63"/>
      <c r="F143" s="63"/>
      <c r="G143" s="63"/>
      <c r="H143" s="63"/>
      <c r="I143" s="83"/>
    </row>
    <row r="144" spans="1:9" ht="12.75">
      <c r="A144" s="63"/>
      <c r="B144" s="63"/>
      <c r="C144" s="63"/>
      <c r="D144" s="63"/>
      <c r="E144" s="63"/>
      <c r="F144" s="63"/>
      <c r="G144" s="63"/>
      <c r="H144" s="63"/>
      <c r="I144" s="83"/>
    </row>
    <row r="145" spans="1:9" ht="12.75">
      <c r="A145" s="63"/>
      <c r="B145" s="63"/>
      <c r="C145" s="63"/>
      <c r="D145" s="63"/>
      <c r="E145" s="63"/>
      <c r="F145" s="63"/>
      <c r="G145" s="63"/>
      <c r="H145" s="63"/>
      <c r="I145" s="83"/>
    </row>
    <row r="146" spans="1:9" ht="12.75">
      <c r="A146" s="63"/>
      <c r="B146" s="63"/>
      <c r="C146" s="63"/>
      <c r="D146" s="63"/>
      <c r="E146" s="63"/>
      <c r="F146" s="63"/>
      <c r="G146" s="63"/>
      <c r="H146" s="63"/>
      <c r="I146" s="83"/>
    </row>
    <row r="147" spans="1:9" ht="12.75">
      <c r="A147" s="63"/>
      <c r="B147" s="63"/>
      <c r="C147" s="63"/>
      <c r="D147" s="63"/>
      <c r="E147" s="63"/>
      <c r="F147" s="63"/>
      <c r="G147" s="63"/>
      <c r="H147" s="63"/>
      <c r="I147" s="83"/>
    </row>
    <row r="148" spans="1:9" ht="12.75">
      <c r="A148" s="63"/>
      <c r="B148" s="63"/>
      <c r="C148" s="63"/>
      <c r="D148" s="63"/>
      <c r="E148" s="63"/>
      <c r="F148" s="63"/>
      <c r="G148" s="63"/>
      <c r="H148" s="63"/>
      <c r="I148" s="83"/>
    </row>
    <row r="149" spans="1:9" ht="12.75">
      <c r="A149" s="63"/>
      <c r="B149" s="63"/>
      <c r="C149" s="63"/>
      <c r="D149" s="63"/>
      <c r="E149" s="63"/>
      <c r="F149" s="63"/>
      <c r="G149" s="63"/>
      <c r="H149" s="63"/>
      <c r="I149" s="83"/>
    </row>
    <row r="150" spans="1:9" ht="12.75">
      <c r="A150" s="63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6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6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6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6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6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6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6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6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6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6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6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6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6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6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6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6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6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6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6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6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6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6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6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6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6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6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6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6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6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6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6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6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6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6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6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6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6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6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6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6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6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6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6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6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6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6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6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6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6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6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6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6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6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6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6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6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6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6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6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6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6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6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6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6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6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6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6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6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6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6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6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6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6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6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6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6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6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6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6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6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6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6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6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6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6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6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6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6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6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6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6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6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6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6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6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6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6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6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6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6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6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6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6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6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6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6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6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6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6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6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6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6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6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6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6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6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6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6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6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6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6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6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6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6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6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6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6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6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6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6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6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6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6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6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6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6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6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6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6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6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6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6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6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6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6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6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6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6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6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6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6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6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6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6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6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6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6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6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6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6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6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6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6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6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6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6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6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6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6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6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6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6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6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6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6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6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6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6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6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6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6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6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6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6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6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6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6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6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6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6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6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6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6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6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6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6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6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6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6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6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6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6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6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6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6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6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6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6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6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6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6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6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6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6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6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6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6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6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6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6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6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6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6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6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6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6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6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6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6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6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6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6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6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6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6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6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6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6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6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6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6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6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6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6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6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6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6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6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6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6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6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6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6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6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6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6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6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6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6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6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6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6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6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6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6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6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6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6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6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6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6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6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6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6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6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6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6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6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6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6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6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6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6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6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6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6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6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6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6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6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6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6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6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6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6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6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6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6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6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6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6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6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6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6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6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6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6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6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6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6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6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6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6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6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6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6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6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6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6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6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6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6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6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6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6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6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6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6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6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6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6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6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6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6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6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6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6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6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6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6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6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6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6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6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6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6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6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6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6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6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6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6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6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6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6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6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6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6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6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6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6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6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6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6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6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6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6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6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6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6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6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6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6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6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6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6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6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6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6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6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6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6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6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6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6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6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6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6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6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6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6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6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6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6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6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6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6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6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6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6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6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6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6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6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6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6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6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6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6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6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6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6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6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6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6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6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6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6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6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6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6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6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6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6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6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6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6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6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6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6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6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6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6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6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6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6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6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6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6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6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6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6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6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6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6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6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6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6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6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6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6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6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6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6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6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6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6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6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6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6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6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6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6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6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6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6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6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6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6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6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6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6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6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6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6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6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6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6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6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6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6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6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6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6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6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6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6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6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6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6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6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6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6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6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6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6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6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6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6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6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6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6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6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6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6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6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6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6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6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6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6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6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6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6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6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6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6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6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6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6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6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6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6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6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6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6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6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6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6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6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6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6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6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6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6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6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6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6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6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6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6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6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6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6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6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6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6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6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6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6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6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6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6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6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6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6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6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6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6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6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6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6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6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6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6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6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6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6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6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6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6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6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6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6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6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6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6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6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6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6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6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6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6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6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6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6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6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6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6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6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6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6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6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6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6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6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6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6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6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6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6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6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6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6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6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6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6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6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6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6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6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6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6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6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6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6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6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6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6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6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6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6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6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6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6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6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6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6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6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6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6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6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6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6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6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6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6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6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6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6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6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6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6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6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6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6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6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6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6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6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6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6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6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6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6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6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6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6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6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6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6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6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6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6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6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6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6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6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6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6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6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6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6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6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6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6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6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6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6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6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6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6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6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6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6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6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6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6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6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6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6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6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6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6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6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6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6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6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6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6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6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6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6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6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6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6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6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6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6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6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6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6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6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6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6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6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6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6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6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6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6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6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6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6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6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6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6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6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6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6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6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6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6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6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6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6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6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6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6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6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6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6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6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6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6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6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6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6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6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6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6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6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6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6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6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6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6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6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6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6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6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6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6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6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6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6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6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6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6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6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6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6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6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6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6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6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6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6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6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6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6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6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6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6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6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6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6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6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6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6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6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6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6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6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6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6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6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6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6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6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6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6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6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63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63"/>
      <c r="B955" s="63"/>
      <c r="C955" s="63"/>
      <c r="D955" s="63"/>
      <c r="E955" s="63"/>
      <c r="F955" s="63"/>
      <c r="G955" s="63"/>
      <c r="H955" s="63"/>
      <c r="I955" s="83"/>
    </row>
    <row r="956" spans="1:9" ht="12.75">
      <c r="A956" s="63"/>
      <c r="B956" s="63"/>
      <c r="C956" s="63"/>
      <c r="D956" s="63"/>
      <c r="E956" s="63"/>
      <c r="F956" s="63"/>
      <c r="G956" s="63"/>
      <c r="H956" s="63"/>
      <c r="I956" s="83"/>
    </row>
    <row r="957" spans="1:9" ht="12.75">
      <c r="A957" s="63"/>
      <c r="B957" s="63"/>
      <c r="C957" s="63"/>
      <c r="D957" s="63"/>
      <c r="E957" s="63"/>
      <c r="F957" s="63"/>
      <c r="G957" s="63"/>
      <c r="H957" s="63"/>
      <c r="I957" s="83"/>
    </row>
    <row r="958" spans="1:9" ht="12.75">
      <c r="A958" s="63"/>
      <c r="B958" s="63"/>
      <c r="C958" s="63"/>
      <c r="D958" s="63"/>
      <c r="E958" s="63"/>
      <c r="F958" s="63"/>
      <c r="G958" s="63"/>
      <c r="H958" s="63"/>
      <c r="I958" s="83"/>
    </row>
    <row r="959" spans="1:9" ht="12.75">
      <c r="A959" s="63"/>
      <c r="B959" s="63"/>
      <c r="C959" s="63"/>
      <c r="D959" s="63"/>
      <c r="E959" s="63"/>
      <c r="F959" s="63"/>
      <c r="G959" s="63"/>
      <c r="H959" s="63"/>
      <c r="I959" s="83"/>
    </row>
    <row r="960" spans="1:9" ht="12.75">
      <c r="A960" s="63"/>
      <c r="B960" s="63"/>
      <c r="C960" s="63"/>
      <c r="D960" s="63"/>
      <c r="E960" s="63"/>
      <c r="F960" s="63"/>
      <c r="G960" s="63"/>
      <c r="H960" s="63"/>
      <c r="I960" s="83"/>
    </row>
    <row r="961" spans="1:9" ht="12.75">
      <c r="A961" s="63"/>
      <c r="B961" s="63"/>
      <c r="C961" s="63"/>
      <c r="D961" s="63"/>
      <c r="E961" s="63"/>
      <c r="F961" s="63"/>
      <c r="G961" s="63"/>
      <c r="H961" s="63"/>
      <c r="I961" s="83"/>
    </row>
    <row r="962" spans="1:9" ht="12.75">
      <c r="A962" s="63"/>
      <c r="B962" s="63"/>
      <c r="C962" s="63"/>
      <c r="D962" s="63"/>
      <c r="E962" s="63"/>
      <c r="F962" s="63"/>
      <c r="G962" s="63"/>
      <c r="H962" s="63"/>
      <c r="I962" s="83"/>
    </row>
    <row r="963" spans="1:9" ht="12.75">
      <c r="A963" s="63"/>
      <c r="B963" s="63"/>
      <c r="C963" s="63"/>
      <c r="D963" s="63"/>
      <c r="E963" s="63"/>
      <c r="F963" s="63"/>
      <c r="G963" s="63"/>
      <c r="H963" s="63"/>
      <c r="I963" s="83"/>
    </row>
    <row r="964" spans="1:9" ht="12.75">
      <c r="A964" s="63"/>
      <c r="B964" s="63"/>
      <c r="C964" s="63"/>
      <c r="D964" s="63"/>
      <c r="E964" s="63"/>
      <c r="F964" s="63"/>
      <c r="G964" s="63"/>
      <c r="H964" s="63"/>
      <c r="I964" s="83"/>
    </row>
    <row r="965" spans="1:9" ht="12.75">
      <c r="A965" s="63"/>
      <c r="B965" s="63"/>
      <c r="C965" s="63"/>
      <c r="D965" s="63"/>
      <c r="E965" s="63"/>
      <c r="F965" s="63"/>
      <c r="G965" s="63"/>
      <c r="H965" s="63"/>
      <c r="I965" s="83"/>
    </row>
    <row r="966" spans="1:9" ht="12.75">
      <c r="A966" s="63"/>
      <c r="B966" s="63"/>
      <c r="C966" s="63"/>
      <c r="D966" s="63"/>
      <c r="E966" s="63"/>
      <c r="F966" s="63"/>
      <c r="G966" s="63"/>
      <c r="H966" s="63"/>
      <c r="I966" s="83"/>
    </row>
    <row r="967" spans="1:9" ht="12.75">
      <c r="A967" s="63"/>
      <c r="B967" s="63"/>
      <c r="C967" s="63"/>
      <c r="D967" s="63"/>
      <c r="E967" s="63"/>
      <c r="F967" s="63"/>
      <c r="G967" s="63"/>
      <c r="H967" s="63"/>
      <c r="I967" s="83"/>
    </row>
    <row r="968" spans="1:9" ht="12.75">
      <c r="A968" s="63"/>
      <c r="B968" s="63"/>
      <c r="C968" s="63"/>
      <c r="D968" s="63"/>
      <c r="E968" s="63"/>
      <c r="F968" s="63"/>
      <c r="G968" s="63"/>
      <c r="H968" s="63"/>
      <c r="I968" s="83"/>
    </row>
    <row r="969" spans="1:9" ht="12.75">
      <c r="A969" s="63"/>
      <c r="B969" s="63"/>
      <c r="C969" s="63"/>
      <c r="D969" s="63"/>
      <c r="E969" s="63"/>
      <c r="F969" s="63"/>
      <c r="G969" s="63"/>
      <c r="H969" s="63"/>
      <c r="I969" s="83"/>
    </row>
    <row r="970" spans="1:9" ht="12.75">
      <c r="A970" s="63"/>
      <c r="B970" s="63"/>
      <c r="C970" s="63"/>
      <c r="D970" s="63"/>
      <c r="E970" s="63"/>
      <c r="F970" s="63"/>
      <c r="G970" s="63"/>
      <c r="H970" s="63"/>
      <c r="I970" s="83"/>
    </row>
    <row r="971" spans="1:9" ht="12.75">
      <c r="A971" s="63"/>
      <c r="B971" s="63"/>
      <c r="C971" s="63"/>
      <c r="D971" s="63"/>
      <c r="E971" s="63"/>
      <c r="F971" s="63"/>
      <c r="G971" s="63"/>
      <c r="H971" s="63"/>
      <c r="I971" s="83"/>
    </row>
    <row r="972" spans="1:9" ht="12.75">
      <c r="A972" s="63"/>
      <c r="B972" s="63"/>
      <c r="C972" s="63"/>
      <c r="D972" s="63"/>
      <c r="E972" s="63"/>
      <c r="F972" s="63"/>
      <c r="G972" s="63"/>
      <c r="H972" s="63"/>
      <c r="I972" s="83"/>
    </row>
    <row r="973" spans="1:9" ht="12.75">
      <c r="A973" s="63"/>
      <c r="B973" s="63"/>
      <c r="C973" s="63"/>
      <c r="D973" s="63"/>
      <c r="E973" s="63"/>
      <c r="F973" s="63"/>
      <c r="G973" s="63"/>
      <c r="H973" s="63"/>
      <c r="I973" s="83"/>
    </row>
    <row r="974" spans="1:9" ht="12.75">
      <c r="A974" s="63"/>
      <c r="B974" s="63"/>
      <c r="C974" s="63"/>
      <c r="D974" s="63"/>
      <c r="E974" s="63"/>
      <c r="F974" s="63"/>
      <c r="G974" s="63"/>
      <c r="H974" s="63"/>
      <c r="I974" s="83"/>
    </row>
    <row r="975" spans="1:9" ht="12.75">
      <c r="A975" s="63"/>
      <c r="B975" s="63"/>
      <c r="C975" s="63"/>
      <c r="D975" s="63"/>
      <c r="E975" s="63"/>
      <c r="F975" s="63"/>
      <c r="G975" s="63"/>
      <c r="H975" s="63"/>
      <c r="I975" s="83"/>
    </row>
    <row r="976" spans="1:9" ht="12.75">
      <c r="A976" s="63"/>
      <c r="B976" s="63"/>
      <c r="C976" s="63"/>
      <c r="D976" s="63"/>
      <c r="E976" s="63"/>
      <c r="F976" s="63"/>
      <c r="G976" s="63"/>
      <c r="H976" s="63"/>
      <c r="I976" s="83"/>
    </row>
    <row r="977" spans="1:9" ht="12.75">
      <c r="A977" s="63"/>
      <c r="B977" s="63"/>
      <c r="C977" s="63"/>
      <c r="D977" s="63"/>
      <c r="E977" s="63"/>
      <c r="F977" s="63"/>
      <c r="G977" s="63"/>
      <c r="H977" s="63"/>
      <c r="I977" s="83"/>
    </row>
    <row r="978" spans="1:9" ht="12.75">
      <c r="A978" s="63"/>
      <c r="B978" s="63"/>
      <c r="C978" s="63"/>
      <c r="D978" s="63"/>
      <c r="E978" s="63"/>
      <c r="F978" s="63"/>
      <c r="G978" s="63"/>
      <c r="H978" s="63"/>
      <c r="I978" s="83"/>
    </row>
    <row r="979" spans="1:9" ht="12.75">
      <c r="A979" s="63"/>
      <c r="B979" s="63"/>
      <c r="C979" s="63"/>
      <c r="D979" s="63"/>
      <c r="E979" s="63"/>
      <c r="F979" s="63"/>
      <c r="G979" s="63"/>
      <c r="H979" s="63"/>
      <c r="I979" s="83"/>
    </row>
    <row r="980" spans="1:9" ht="12.75">
      <c r="A980" s="63"/>
      <c r="B980" s="63"/>
      <c r="C980" s="63"/>
      <c r="D980" s="63"/>
      <c r="E980" s="63"/>
      <c r="F980" s="63"/>
      <c r="G980" s="63"/>
      <c r="H980" s="63"/>
      <c r="I980" s="83"/>
    </row>
    <row r="981" spans="1:9" ht="12.75">
      <c r="A981" s="63"/>
      <c r="B981" s="63"/>
      <c r="C981" s="63"/>
      <c r="D981" s="63"/>
      <c r="E981" s="63"/>
      <c r="F981" s="63"/>
      <c r="G981" s="63"/>
      <c r="H981" s="63"/>
      <c r="I981" s="83"/>
    </row>
  </sheetData>
  <mergeCells count="24">
    <mergeCell ref="B52:B54"/>
    <mergeCell ref="C52:C54"/>
    <mergeCell ref="B1:H1"/>
    <mergeCell ref="B2:H2"/>
    <mergeCell ref="B6:B7"/>
    <mergeCell ref="C6:C7"/>
    <mergeCell ref="B8:H8"/>
    <mergeCell ref="B42:B44"/>
    <mergeCell ref="C42:C44"/>
    <mergeCell ref="B45:H45"/>
    <mergeCell ref="B12:B13"/>
    <mergeCell ref="C12:C13"/>
    <mergeCell ref="B14:H14"/>
    <mergeCell ref="B18:H18"/>
    <mergeCell ref="C21:C22"/>
    <mergeCell ref="B33:B34"/>
    <mergeCell ref="C33:C34"/>
    <mergeCell ref="B35:H35"/>
    <mergeCell ref="B39:H39"/>
    <mergeCell ref="B21:B22"/>
    <mergeCell ref="B23:B25"/>
    <mergeCell ref="C23:C25"/>
    <mergeCell ref="B26:H26"/>
    <mergeCell ref="B30:H30"/>
  </mergeCells>
  <hyperlinks>
    <hyperlink ref="G10" r:id="rId1"/>
    <hyperlink ref="G24" r:id="rId2"/>
    <hyperlink ref="G36" r:id="rId3"/>
    <hyperlink ref="G37" r:id="rId4"/>
    <hyperlink ref="G41" r:id="rId5"/>
    <hyperlink ref="G48" r:id="rId6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75"/>
  <sheetViews>
    <sheetView topLeftCell="H1" workbookViewId="0">
      <selection activeCell="J3" sqref="J1:X1048576"/>
    </sheetView>
  </sheetViews>
  <sheetFormatPr defaultColWidth="14.42578125" defaultRowHeight="15.75" customHeight="1"/>
  <cols>
    <col min="1" max="1" width="12.140625" customWidth="1"/>
    <col min="2" max="2" width="10.5703125" customWidth="1"/>
    <col min="3" max="3" width="14.7109375" customWidth="1"/>
    <col min="4" max="4" width="20.28515625" customWidth="1"/>
    <col min="5" max="5" width="21.7109375" customWidth="1"/>
    <col min="6" max="6" width="31.7109375" customWidth="1"/>
    <col min="7" max="7" width="57.85546875" customWidth="1"/>
    <col min="8" max="8" width="23.42578125" customWidth="1"/>
    <col min="9" max="9" width="14.5703125" customWidth="1"/>
  </cols>
  <sheetData>
    <row r="1" spans="1:9" ht="31.5" customHeight="1">
      <c r="A1" s="1"/>
      <c r="B1" s="878" t="s">
        <v>1249</v>
      </c>
      <c r="C1" s="864"/>
      <c r="D1" s="864"/>
      <c r="E1" s="864"/>
      <c r="F1" s="864"/>
      <c r="G1" s="864"/>
      <c r="H1" s="865"/>
      <c r="I1" s="1"/>
    </row>
    <row r="2" spans="1:9" ht="18" customHeight="1">
      <c r="A2" s="16"/>
      <c r="B2" s="876" t="s">
        <v>37</v>
      </c>
      <c r="C2" s="864"/>
      <c r="D2" s="864"/>
      <c r="E2" s="864"/>
      <c r="F2" s="864"/>
      <c r="G2" s="864"/>
      <c r="H2" s="865"/>
      <c r="I2" s="16"/>
    </row>
    <row r="3" spans="1:9" ht="25.5">
      <c r="A3" s="21"/>
      <c r="B3" s="5" t="s">
        <v>61</v>
      </c>
      <c r="C3" s="5" t="s">
        <v>65</v>
      </c>
      <c r="D3" s="5" t="s">
        <v>67</v>
      </c>
      <c r="E3" s="5" t="s">
        <v>68</v>
      </c>
      <c r="F3" s="5" t="s">
        <v>72</v>
      </c>
      <c r="G3" s="5" t="s">
        <v>704</v>
      </c>
      <c r="H3" s="5" t="s">
        <v>75</v>
      </c>
      <c r="I3" s="21"/>
    </row>
    <row r="4" spans="1:9" ht="38.25">
      <c r="A4" s="25"/>
      <c r="B4" s="5" t="s">
        <v>16</v>
      </c>
      <c r="C4" s="5" t="s">
        <v>17</v>
      </c>
      <c r="D4" s="118" t="s">
        <v>255</v>
      </c>
      <c r="E4" s="38" t="s">
        <v>1252</v>
      </c>
      <c r="F4" s="10" t="s">
        <v>1185</v>
      </c>
      <c r="G4" s="18" t="s">
        <v>1253</v>
      </c>
      <c r="H4" s="18" t="s">
        <v>97</v>
      </c>
      <c r="I4" s="25"/>
    </row>
    <row r="5" spans="1:9" ht="38.25">
      <c r="A5" s="25"/>
      <c r="B5" s="867" t="s">
        <v>31</v>
      </c>
      <c r="C5" s="867" t="s">
        <v>34</v>
      </c>
      <c r="D5" s="18" t="s">
        <v>174</v>
      </c>
      <c r="E5" s="28" t="s">
        <v>1255</v>
      </c>
      <c r="F5" s="133" t="s">
        <v>1256</v>
      </c>
      <c r="G5" s="219" t="str">
        <f>HYPERLINK("https://www.youtube.com/watch?v=sTxCWAr6rho&amp;feature=emb_logo","https://www.youtube.com/watch?v=sTxCWAr6rho&amp;feature=emb_logo")</f>
        <v>https://www.youtube.com/watch?v=sTxCWAr6rho&amp;feature=emb_logo</v>
      </c>
      <c r="H5" s="18" t="s">
        <v>1258</v>
      </c>
      <c r="I5" s="25"/>
    </row>
    <row r="6" spans="1:9" ht="25.5">
      <c r="A6" s="25"/>
      <c r="B6" s="868"/>
      <c r="C6" s="868"/>
      <c r="D6" s="10" t="s">
        <v>174</v>
      </c>
      <c r="E6" s="28" t="s">
        <v>1260</v>
      </c>
      <c r="F6" s="18" t="s">
        <v>1194</v>
      </c>
      <c r="G6" s="97" t="str">
        <f>HYPERLINK("https://videouroki.net/video/30-korperteile.html","https://videouroki.net/video/30-korperteile.html")</f>
        <v>https://videouroki.net/video/30-korperteile.html</v>
      </c>
      <c r="H6" s="18" t="s">
        <v>1195</v>
      </c>
      <c r="I6" s="25"/>
    </row>
    <row r="7" spans="1:9" ht="38.25">
      <c r="A7" s="49"/>
      <c r="B7" s="5" t="s">
        <v>146</v>
      </c>
      <c r="C7" s="5" t="s">
        <v>148</v>
      </c>
      <c r="D7" s="18" t="s">
        <v>255</v>
      </c>
      <c r="E7" s="38" t="s">
        <v>1262</v>
      </c>
      <c r="F7" s="18" t="s">
        <v>1263</v>
      </c>
      <c r="G7" s="18" t="s">
        <v>1264</v>
      </c>
      <c r="H7" s="18" t="s">
        <v>97</v>
      </c>
      <c r="I7" s="49"/>
    </row>
    <row r="8" spans="1:9" ht="12.75">
      <c r="A8" s="25"/>
      <c r="B8" s="874" t="s">
        <v>1005</v>
      </c>
      <c r="C8" s="864"/>
      <c r="D8" s="864"/>
      <c r="E8" s="864"/>
      <c r="F8" s="864"/>
      <c r="G8" s="864"/>
      <c r="H8" s="865"/>
      <c r="I8" s="25"/>
    </row>
    <row r="9" spans="1:9" ht="51">
      <c r="A9" s="25"/>
      <c r="B9" s="5" t="s">
        <v>170</v>
      </c>
      <c r="C9" s="5" t="s">
        <v>173</v>
      </c>
      <c r="D9" s="118" t="s">
        <v>255</v>
      </c>
      <c r="E9" s="31" t="s">
        <v>1265</v>
      </c>
      <c r="F9" s="270" t="s">
        <v>819</v>
      </c>
      <c r="G9" s="149" t="s">
        <v>820</v>
      </c>
      <c r="H9" s="149" t="s">
        <v>97</v>
      </c>
      <c r="I9" s="25"/>
    </row>
    <row r="10" spans="1:9" ht="51">
      <c r="A10" s="25"/>
      <c r="B10" s="5" t="s">
        <v>202</v>
      </c>
      <c r="C10" s="5" t="s">
        <v>203</v>
      </c>
      <c r="D10" s="118" t="s">
        <v>255</v>
      </c>
      <c r="E10" s="31" t="s">
        <v>1269</v>
      </c>
      <c r="F10" s="18" t="s">
        <v>1200</v>
      </c>
      <c r="G10" s="90" t="s">
        <v>1270</v>
      </c>
      <c r="H10" s="18" t="s">
        <v>97</v>
      </c>
      <c r="I10" s="25"/>
    </row>
    <row r="11" spans="1:9" ht="51" customHeight="1">
      <c r="A11" s="16"/>
      <c r="B11" s="5" t="s">
        <v>214</v>
      </c>
      <c r="C11" s="5" t="s">
        <v>215</v>
      </c>
      <c r="D11" s="10" t="s">
        <v>255</v>
      </c>
      <c r="E11" s="171" t="s">
        <v>1275</v>
      </c>
      <c r="F11" s="10" t="s">
        <v>1203</v>
      </c>
      <c r="G11" s="271" t="s">
        <v>1277</v>
      </c>
      <c r="H11" s="18" t="s">
        <v>104</v>
      </c>
      <c r="I11" s="16"/>
    </row>
    <row r="12" spans="1:9" ht="13.5">
      <c r="A12" s="86"/>
      <c r="B12" s="876" t="s">
        <v>245</v>
      </c>
      <c r="C12" s="864"/>
      <c r="D12" s="864"/>
      <c r="E12" s="864"/>
      <c r="F12" s="864"/>
      <c r="G12" s="864"/>
      <c r="H12" s="865"/>
      <c r="I12" s="86"/>
    </row>
    <row r="13" spans="1:9" ht="38.25">
      <c r="A13" s="86"/>
      <c r="B13" s="5" t="s">
        <v>16</v>
      </c>
      <c r="C13" s="5" t="s">
        <v>17</v>
      </c>
      <c r="D13" s="38" t="s">
        <v>255</v>
      </c>
      <c r="E13" s="38" t="s">
        <v>1279</v>
      </c>
      <c r="F13" s="18" t="s">
        <v>1280</v>
      </c>
      <c r="G13" s="97" t="str">
        <f>HYPERLINK("http://school32-nv.ru/sites/default/files/%20rabota%20№%209,%204класс.Деление%20на%20трёхзначное%20число.pdf","Решить 1 вариант контрольной работы. Работу прислать на проверку в Viber")</f>
        <v>Решить 1 вариант контрольной работы. Работу прислать на проверку в Viber</v>
      </c>
      <c r="H13" s="38" t="s">
        <v>97</v>
      </c>
      <c r="I13" s="86"/>
    </row>
    <row r="14" spans="1:9" ht="38.25">
      <c r="A14" s="86"/>
      <c r="B14" s="5" t="s">
        <v>31</v>
      </c>
      <c r="C14" s="5" t="s">
        <v>34</v>
      </c>
      <c r="D14" s="38" t="s">
        <v>255</v>
      </c>
      <c r="E14" s="38" t="s">
        <v>1284</v>
      </c>
      <c r="F14" s="124" t="s">
        <v>1286</v>
      </c>
      <c r="G14" s="26" t="s">
        <v>1287</v>
      </c>
      <c r="H14" s="31" t="s">
        <v>97</v>
      </c>
      <c r="I14" s="86"/>
    </row>
    <row r="15" spans="1:9" ht="38.25">
      <c r="A15" s="86"/>
      <c r="B15" s="5" t="s">
        <v>146</v>
      </c>
      <c r="C15" s="5" t="s">
        <v>148</v>
      </c>
      <c r="D15" s="38" t="s">
        <v>255</v>
      </c>
      <c r="E15" s="38" t="s">
        <v>1288</v>
      </c>
      <c r="F15" s="18" t="s">
        <v>1289</v>
      </c>
      <c r="G15" s="46" t="s">
        <v>1290</v>
      </c>
      <c r="H15" s="10" t="s">
        <v>97</v>
      </c>
      <c r="I15" s="86"/>
    </row>
    <row r="16" spans="1:9" ht="12.75" customHeight="1">
      <c r="A16" s="49"/>
      <c r="B16" s="874" t="s">
        <v>160</v>
      </c>
      <c r="C16" s="864"/>
      <c r="D16" s="864"/>
      <c r="E16" s="864"/>
      <c r="F16" s="864"/>
      <c r="G16" s="864"/>
      <c r="H16" s="865"/>
      <c r="I16" s="49"/>
    </row>
    <row r="17" spans="1:9" ht="51">
      <c r="A17" s="86"/>
      <c r="B17" s="5" t="s">
        <v>170</v>
      </c>
      <c r="C17" s="5" t="s">
        <v>173</v>
      </c>
      <c r="D17" s="38" t="s">
        <v>255</v>
      </c>
      <c r="E17" s="38" t="s">
        <v>1295</v>
      </c>
      <c r="F17" s="40" t="s">
        <v>1296</v>
      </c>
      <c r="G17" s="36" t="s">
        <v>1298</v>
      </c>
      <c r="H17" s="10" t="s">
        <v>97</v>
      </c>
      <c r="I17" s="86"/>
    </row>
    <row r="18" spans="1:9" ht="38.25">
      <c r="A18" s="86"/>
      <c r="B18" s="5" t="s">
        <v>202</v>
      </c>
      <c r="C18" s="5" t="s">
        <v>203</v>
      </c>
      <c r="D18" s="38" t="s">
        <v>255</v>
      </c>
      <c r="E18" s="38" t="s">
        <v>1299</v>
      </c>
      <c r="F18" s="40" t="s">
        <v>1300</v>
      </c>
      <c r="G18" s="36" t="s">
        <v>1301</v>
      </c>
      <c r="H18" s="91" t="s">
        <v>97</v>
      </c>
      <c r="I18" s="86"/>
    </row>
    <row r="19" spans="1:9" ht="38.25">
      <c r="A19" s="86"/>
      <c r="B19" s="867" t="s">
        <v>214</v>
      </c>
      <c r="C19" s="867" t="s">
        <v>215</v>
      </c>
      <c r="D19" s="18" t="s">
        <v>1302</v>
      </c>
      <c r="E19" s="162" t="s">
        <v>1303</v>
      </c>
      <c r="F19" s="24" t="s">
        <v>1233</v>
      </c>
      <c r="G19" s="273" t="str">
        <f>HYPERLINK("https://www.youtube.com/watch?v=qvmVoz8zdBI","Выучить танцевальный элемент 
https://www.youtube.com/watch?v=qvmVoz8zdBI")</f>
        <v>Выучить танцевальный элемент 
https://www.youtube.com/watch?v=qvmVoz8zdBI</v>
      </c>
      <c r="H19" s="24" t="s">
        <v>104</v>
      </c>
      <c r="I19" s="86"/>
    </row>
    <row r="20" spans="1:9" ht="51">
      <c r="A20" s="86"/>
      <c r="B20" s="887"/>
      <c r="C20" s="887"/>
      <c r="D20" s="118" t="s">
        <v>174</v>
      </c>
      <c r="E20" s="162" t="s">
        <v>1305</v>
      </c>
      <c r="F20" s="24" t="s">
        <v>1235</v>
      </c>
      <c r="G20" s="264" t="s">
        <v>1236</v>
      </c>
      <c r="H20" s="24" t="s">
        <v>104</v>
      </c>
      <c r="I20" s="86"/>
    </row>
    <row r="21" spans="1:9" ht="25.5" customHeight="1">
      <c r="A21" s="16"/>
      <c r="B21" s="868"/>
      <c r="C21" s="868"/>
      <c r="D21" s="118" t="s">
        <v>174</v>
      </c>
      <c r="E21" s="18" t="s">
        <v>1308</v>
      </c>
      <c r="F21" s="57" t="s">
        <v>1309</v>
      </c>
      <c r="G21" s="280" t="s">
        <v>1310</v>
      </c>
      <c r="H21" s="24" t="s">
        <v>104</v>
      </c>
      <c r="I21" s="16"/>
    </row>
    <row r="22" spans="1:9" ht="13.5">
      <c r="A22" s="86"/>
      <c r="B22" s="876" t="s">
        <v>273</v>
      </c>
      <c r="C22" s="864"/>
      <c r="D22" s="864"/>
      <c r="E22" s="864"/>
      <c r="F22" s="864"/>
      <c r="G22" s="864"/>
      <c r="H22" s="865"/>
      <c r="I22" s="86"/>
    </row>
    <row r="23" spans="1:9" ht="38.25">
      <c r="A23" s="25"/>
      <c r="B23" s="5" t="s">
        <v>16</v>
      </c>
      <c r="C23" s="5" t="s">
        <v>17</v>
      </c>
      <c r="D23" s="118" t="s">
        <v>174</v>
      </c>
      <c r="E23" s="58" t="s">
        <v>1311</v>
      </c>
      <c r="F23" s="18" t="s">
        <v>1208</v>
      </c>
      <c r="G23" s="41" t="s">
        <v>1312</v>
      </c>
      <c r="H23" s="26" t="s">
        <v>97</v>
      </c>
      <c r="I23" s="25"/>
    </row>
    <row r="24" spans="1:9" ht="38.25">
      <c r="A24" s="25"/>
      <c r="B24" s="5" t="s">
        <v>31</v>
      </c>
      <c r="C24" s="5" t="s">
        <v>34</v>
      </c>
      <c r="D24" s="58" t="s">
        <v>1314</v>
      </c>
      <c r="E24" s="58" t="s">
        <v>1315</v>
      </c>
      <c r="F24" s="124" t="s">
        <v>1286</v>
      </c>
      <c r="G24" s="26" t="s">
        <v>1316</v>
      </c>
      <c r="H24" s="26" t="s">
        <v>97</v>
      </c>
      <c r="I24" s="25"/>
    </row>
    <row r="25" spans="1:9" ht="38.25">
      <c r="A25" s="49"/>
      <c r="B25" s="5" t="s">
        <v>146</v>
      </c>
      <c r="C25" s="5" t="s">
        <v>148</v>
      </c>
      <c r="D25" s="18" t="s">
        <v>174</v>
      </c>
      <c r="E25" s="38" t="s">
        <v>1317</v>
      </c>
      <c r="F25" s="18" t="s">
        <v>1318</v>
      </c>
      <c r="G25" s="84" t="str">
        <f>HYPERLINK("https://www.youtube.com/watch?v=TuuVHOmM1Zc","Посмотреть видеоурок, перейдя по ссылке. Затем написать небольшое сообщение о музыкальном инструменте урока")</f>
        <v>Посмотреть видеоурок, перейдя по ссылке. Затем написать небольшое сообщение о музыкальном инструменте урока</v>
      </c>
      <c r="H25" s="26" t="s">
        <v>97</v>
      </c>
      <c r="I25" s="49"/>
    </row>
    <row r="26" spans="1:9" ht="12.75">
      <c r="A26" s="25"/>
      <c r="B26" s="874" t="s">
        <v>160</v>
      </c>
      <c r="C26" s="864"/>
      <c r="D26" s="864"/>
      <c r="E26" s="864"/>
      <c r="F26" s="864"/>
      <c r="G26" s="864"/>
      <c r="H26" s="865"/>
      <c r="I26" s="25"/>
    </row>
    <row r="27" spans="1:9" ht="25.5">
      <c r="A27" s="88"/>
      <c r="B27" s="867" t="s">
        <v>170</v>
      </c>
      <c r="C27" s="867" t="s">
        <v>173</v>
      </c>
      <c r="D27" s="18" t="s">
        <v>174</v>
      </c>
      <c r="E27" s="38" t="s">
        <v>1322</v>
      </c>
      <c r="F27" s="26" t="s">
        <v>1190</v>
      </c>
      <c r="G27" s="285" t="str">
        <f>HYPERLINK("https://www.youtube.com/watch?time_continue=3&amp;v=cIjxOBq0ReA&amp;feature=emb_logo","выполнить задания по ходу видео")</f>
        <v>выполнить задания по ходу видео</v>
      </c>
      <c r="H27" s="91" t="s">
        <v>97</v>
      </c>
      <c r="I27" s="88"/>
    </row>
    <row r="28" spans="1:9" ht="45" customHeight="1">
      <c r="A28" s="100"/>
      <c r="B28" s="868"/>
      <c r="C28" s="868"/>
      <c r="D28" s="18" t="s">
        <v>174</v>
      </c>
      <c r="E28" s="38" t="s">
        <v>1324</v>
      </c>
      <c r="F28" s="91" t="s">
        <v>1229</v>
      </c>
      <c r="G28" s="285" t="str">
        <f>HYPERLINK("https://yandex.ru/video/preview/?filmId=948352801687626270&amp;text=степени%20сравнения%20прилагательных%20в%20нем.яз.4%20класс%20ютуб&amp;path=wizard&amp;parent-reqid=1589199333342957-820813430196618056200287-production-app-host-vla-web-yp-29&amp;redircnt=1589199358.1","https://yandex.ru/video/preview/?filmId=948352801687626270&amp;text=степени%20сравнения%20прилагательных%20в%20нем.яз.4%20класс%20ютуб&amp;path=wizard&amp;parent-reqid=1589199333342957-820813430196618056200287-production-app-host-vla-web-yp-29&amp;redircnt=1589199358.1")</f>
        <v>https://yandex.ru/video/preview/?filmId=948352801687626270&amp;text=степени%20сравнения%20прилагательных%20в%20нем.яз.4%20класс%20ютуб&amp;path=wizard&amp;parent-reqid=1589199333342957-820813430196618056200287-production-app-host-vla-web-yp-29&amp;redircnt=1589199358.1</v>
      </c>
      <c r="H28" s="91" t="s">
        <v>1230</v>
      </c>
      <c r="I28" s="100"/>
    </row>
    <row r="29" spans="1:9" ht="57" customHeight="1">
      <c r="A29" s="100"/>
      <c r="B29" s="5" t="s">
        <v>202</v>
      </c>
      <c r="C29" s="5" t="s">
        <v>203</v>
      </c>
      <c r="D29" s="58" t="s">
        <v>1314</v>
      </c>
      <c r="E29" s="38" t="s">
        <v>1326</v>
      </c>
      <c r="F29" s="18" t="s">
        <v>1282</v>
      </c>
      <c r="G29" s="91" t="s">
        <v>311</v>
      </c>
      <c r="H29" s="26" t="s">
        <v>97</v>
      </c>
      <c r="I29" s="100"/>
    </row>
    <row r="30" spans="1:9" ht="26.25" customHeight="1">
      <c r="A30" s="16"/>
      <c r="B30" s="187">
        <v>6</v>
      </c>
      <c r="C30" s="288" t="s">
        <v>215</v>
      </c>
      <c r="D30" s="78" t="s">
        <v>241</v>
      </c>
      <c r="E30" s="162" t="s">
        <v>1330</v>
      </c>
      <c r="F30" s="78" t="s">
        <v>1233</v>
      </c>
      <c r="G30" s="289" t="str">
        <f>HYPERLINK("https://www.youtube.com/watch?v=bkYAsA6K4Dg","Выучить танцевальный элемент ""Молоточки""
https://www.youtube.com/watch?v=bkYAsA6K4Dg")</f>
        <v>Выучить танцевальный элемент "Молоточки"
https://www.youtube.com/watch?v=bkYAsA6K4Dg</v>
      </c>
      <c r="H30" s="18" t="s">
        <v>104</v>
      </c>
      <c r="I30" s="16"/>
    </row>
    <row r="31" spans="1:9" ht="13.5">
      <c r="A31" s="108"/>
      <c r="B31" s="876" t="s">
        <v>441</v>
      </c>
      <c r="C31" s="864"/>
      <c r="D31" s="864"/>
      <c r="E31" s="864"/>
      <c r="F31" s="864"/>
      <c r="G31" s="864"/>
      <c r="H31" s="865"/>
      <c r="I31" s="108"/>
    </row>
    <row r="32" spans="1:9" ht="38.25">
      <c r="A32" s="108"/>
      <c r="B32" s="5" t="s">
        <v>16</v>
      </c>
      <c r="C32" s="5" t="s">
        <v>17</v>
      </c>
      <c r="D32" s="58" t="s">
        <v>1314</v>
      </c>
      <c r="E32" s="38" t="s">
        <v>1333</v>
      </c>
      <c r="F32" s="18" t="s">
        <v>1289</v>
      </c>
      <c r="G32" s="46" t="s">
        <v>1334</v>
      </c>
      <c r="H32" s="91"/>
      <c r="I32" s="108"/>
    </row>
    <row r="33" spans="1:9" ht="38.25">
      <c r="A33" s="88"/>
      <c r="B33" s="5" t="s">
        <v>31</v>
      </c>
      <c r="C33" s="5" t="s">
        <v>34</v>
      </c>
      <c r="D33" s="58" t="s">
        <v>1314</v>
      </c>
      <c r="E33" s="38" t="s">
        <v>1335</v>
      </c>
      <c r="F33" s="26" t="s">
        <v>1336</v>
      </c>
      <c r="G33" s="91" t="s">
        <v>1337</v>
      </c>
      <c r="H33" s="91"/>
      <c r="I33" s="88"/>
    </row>
    <row r="34" spans="1:9" ht="38.25">
      <c r="A34" s="49"/>
      <c r="B34" s="5" t="s">
        <v>146</v>
      </c>
      <c r="C34" s="5" t="s">
        <v>148</v>
      </c>
      <c r="D34" s="18" t="s">
        <v>1340</v>
      </c>
      <c r="E34" s="38" t="s">
        <v>1341</v>
      </c>
      <c r="F34" s="38" t="s">
        <v>864</v>
      </c>
      <c r="G34" s="46" t="s">
        <v>865</v>
      </c>
      <c r="H34" s="10" t="s">
        <v>866</v>
      </c>
      <c r="I34" s="49"/>
    </row>
    <row r="35" spans="1:9" ht="12.75">
      <c r="A35" s="88"/>
      <c r="B35" s="874" t="s">
        <v>160</v>
      </c>
      <c r="C35" s="864"/>
      <c r="D35" s="864"/>
      <c r="E35" s="864"/>
      <c r="F35" s="864"/>
      <c r="G35" s="864"/>
      <c r="H35" s="865"/>
      <c r="I35" s="88"/>
    </row>
    <row r="36" spans="1:9" ht="38.25">
      <c r="A36" s="88"/>
      <c r="B36" s="5" t="s">
        <v>170</v>
      </c>
      <c r="C36" s="5" t="s">
        <v>173</v>
      </c>
      <c r="D36" s="18" t="s">
        <v>1340</v>
      </c>
      <c r="E36" s="38" t="s">
        <v>1342</v>
      </c>
      <c r="F36" s="91" t="s">
        <v>1343</v>
      </c>
      <c r="G36" s="91" t="s">
        <v>1344</v>
      </c>
      <c r="H36" s="91"/>
      <c r="I36" s="88"/>
    </row>
    <row r="37" spans="1:9" ht="38.25">
      <c r="A37" s="88"/>
      <c r="B37" s="5" t="s">
        <v>202</v>
      </c>
      <c r="C37" s="5" t="s">
        <v>203</v>
      </c>
      <c r="D37" s="18" t="s">
        <v>241</v>
      </c>
      <c r="E37" s="162" t="s">
        <v>1345</v>
      </c>
      <c r="F37" s="218" t="s">
        <v>1346</v>
      </c>
      <c r="G37" s="293" t="str">
        <f>HYPERLINK("https://videouroki.net/video/72-m-tven-priklyucheniya-toma-sojera.html","Посмотреть видеоурок, перейдя по ссылке")</f>
        <v>Посмотреть видеоурок, перейдя по ссылке</v>
      </c>
      <c r="H37" s="91"/>
      <c r="I37" s="88"/>
    </row>
    <row r="38" spans="1:9" ht="51">
      <c r="A38" s="16"/>
      <c r="B38" s="5" t="s">
        <v>214</v>
      </c>
      <c r="C38" s="5" t="s">
        <v>215</v>
      </c>
      <c r="D38" s="118" t="s">
        <v>241</v>
      </c>
      <c r="E38" s="31" t="s">
        <v>1347</v>
      </c>
      <c r="F38" s="40" t="s">
        <v>1200</v>
      </c>
      <c r="G38" s="54" t="s">
        <v>1348</v>
      </c>
      <c r="H38" s="91"/>
      <c r="I38" s="294"/>
    </row>
    <row r="39" spans="1:9" ht="25.5">
      <c r="A39" s="16"/>
      <c r="B39" s="867" t="s">
        <v>239</v>
      </c>
      <c r="C39" s="867" t="s">
        <v>240</v>
      </c>
      <c r="D39" s="18" t="s">
        <v>241</v>
      </c>
      <c r="E39" s="162" t="s">
        <v>1349</v>
      </c>
      <c r="F39" s="40" t="s">
        <v>1233</v>
      </c>
      <c r="G39" s="54" t="str">
        <f>HYPERLINK("https://www.youtube.com/watch?v=NplAj6T96R0","Выучить танцевальный элемент ""Гармошка""
https://www.youtube.com/watch?v=NplAj6T96R0")</f>
        <v>Выучить танцевальный элемент "Гармошка"
https://www.youtube.com/watch?v=NplAj6T96R0</v>
      </c>
      <c r="H39" s="18" t="s">
        <v>104</v>
      </c>
      <c r="I39" s="294"/>
    </row>
    <row r="40" spans="1:9" ht="38.25" customHeight="1">
      <c r="A40" s="16"/>
      <c r="B40" s="868"/>
      <c r="C40" s="868"/>
      <c r="D40" s="18" t="s">
        <v>1340</v>
      </c>
      <c r="E40" s="38" t="s">
        <v>1350</v>
      </c>
      <c r="F40" s="18" t="s">
        <v>1292</v>
      </c>
      <c r="G40" s="18" t="s">
        <v>1293</v>
      </c>
      <c r="H40" s="18" t="s">
        <v>584</v>
      </c>
      <c r="I40" s="16"/>
    </row>
    <row r="41" spans="1:9" ht="51">
      <c r="A41" s="88"/>
      <c r="B41" s="5" t="s">
        <v>1166</v>
      </c>
      <c r="C41" s="5" t="s">
        <v>1167</v>
      </c>
      <c r="D41" s="18" t="s">
        <v>1340</v>
      </c>
      <c r="E41" s="171" t="s">
        <v>1351</v>
      </c>
      <c r="F41" s="18" t="s">
        <v>1352</v>
      </c>
      <c r="G41" s="19" t="s">
        <v>1353</v>
      </c>
      <c r="H41" s="18" t="s">
        <v>104</v>
      </c>
      <c r="I41" s="88"/>
    </row>
    <row r="42" spans="1:9" ht="13.5">
      <c r="A42" s="88"/>
      <c r="B42" s="876" t="s">
        <v>590</v>
      </c>
      <c r="C42" s="864"/>
      <c r="D42" s="864"/>
      <c r="E42" s="864"/>
      <c r="F42" s="864"/>
      <c r="G42" s="864"/>
      <c r="H42" s="865"/>
      <c r="I42" s="88"/>
    </row>
    <row r="43" spans="1:9" ht="38.25">
      <c r="A43" s="88"/>
      <c r="B43" s="295" t="s">
        <v>16</v>
      </c>
      <c r="C43" s="296" t="s">
        <v>17</v>
      </c>
      <c r="D43" s="18" t="s">
        <v>1340</v>
      </c>
      <c r="E43" s="58" t="s">
        <v>1354</v>
      </c>
      <c r="F43" s="58" t="s">
        <v>1355</v>
      </c>
      <c r="G43" s="58" t="s">
        <v>1356</v>
      </c>
      <c r="H43" s="38"/>
      <c r="I43" s="88"/>
    </row>
    <row r="44" spans="1:9" ht="38.25">
      <c r="A44" s="49"/>
      <c r="B44" s="295" t="s">
        <v>31</v>
      </c>
      <c r="C44" s="296" t="s">
        <v>34</v>
      </c>
      <c r="D44" s="18" t="s">
        <v>1340</v>
      </c>
      <c r="E44" s="58" t="s">
        <v>1357</v>
      </c>
      <c r="F44" s="38" t="s">
        <v>1336</v>
      </c>
      <c r="G44" s="38" t="s">
        <v>1358</v>
      </c>
      <c r="H44" s="38"/>
      <c r="I44" s="49"/>
    </row>
    <row r="45" spans="1:9" ht="63.75">
      <c r="A45" s="88"/>
      <c r="B45" s="37" t="s">
        <v>146</v>
      </c>
      <c r="C45" s="37" t="s">
        <v>148</v>
      </c>
      <c r="D45" s="18" t="s">
        <v>174</v>
      </c>
      <c r="E45" s="38" t="s">
        <v>1359</v>
      </c>
      <c r="F45" s="91" t="s">
        <v>1360</v>
      </c>
      <c r="G45" s="113" t="s">
        <v>1361</v>
      </c>
      <c r="H45" s="40"/>
      <c r="I45" s="88"/>
    </row>
    <row r="46" spans="1:9" ht="12.75">
      <c r="A46" s="88"/>
      <c r="B46" s="874" t="s">
        <v>160</v>
      </c>
      <c r="C46" s="864"/>
      <c r="D46" s="864"/>
      <c r="E46" s="864"/>
      <c r="F46" s="864"/>
      <c r="G46" s="864"/>
      <c r="H46" s="865"/>
      <c r="I46" s="88"/>
    </row>
    <row r="47" spans="1:9" ht="25.5">
      <c r="A47" s="88"/>
      <c r="B47" s="867" t="s">
        <v>170</v>
      </c>
      <c r="C47" s="867" t="s">
        <v>173</v>
      </c>
      <c r="D47" s="18" t="s">
        <v>255</v>
      </c>
      <c r="E47" s="38" t="s">
        <v>1362</v>
      </c>
      <c r="F47" s="91" t="s">
        <v>1363</v>
      </c>
      <c r="G47" s="285" t="str">
        <f>HYPERLINK("https://www.youtube.com/watch?time_continue=2&amp;v=FuIHEZIIBbU&amp;feature=emb_logo","выполнить задания по ходу видео")</f>
        <v>выполнить задания по ходу видео</v>
      </c>
      <c r="H47" s="91" t="s">
        <v>97</v>
      </c>
      <c r="I47" s="88"/>
    </row>
    <row r="48" spans="1:9" ht="25.5">
      <c r="A48" s="88"/>
      <c r="B48" s="868"/>
      <c r="C48" s="868"/>
      <c r="D48" s="18" t="s">
        <v>255</v>
      </c>
      <c r="E48" s="38" t="s">
        <v>1364</v>
      </c>
      <c r="F48" s="91" t="s">
        <v>1229</v>
      </c>
      <c r="G48" s="91" t="s">
        <v>1365</v>
      </c>
      <c r="H48" s="91" t="s">
        <v>97</v>
      </c>
      <c r="I48" s="88"/>
    </row>
    <row r="49" spans="1:9" ht="51" customHeight="1">
      <c r="A49" s="88"/>
      <c r="B49" s="5" t="s">
        <v>202</v>
      </c>
      <c r="C49" s="5" t="s">
        <v>203</v>
      </c>
      <c r="D49" s="18" t="s">
        <v>174</v>
      </c>
      <c r="E49" s="38" t="s">
        <v>1366</v>
      </c>
      <c r="F49" s="91" t="s">
        <v>1367</v>
      </c>
      <c r="G49" s="113" t="s">
        <v>1368</v>
      </c>
      <c r="H49" s="297"/>
      <c r="I49" s="88"/>
    </row>
    <row r="50" spans="1:9" ht="38.25" customHeight="1">
      <c r="A50" s="16"/>
      <c r="B50" s="867" t="s">
        <v>214</v>
      </c>
      <c r="C50" s="867" t="s">
        <v>215</v>
      </c>
      <c r="D50" s="38" t="s">
        <v>255</v>
      </c>
      <c r="E50" s="224" t="s">
        <v>1369</v>
      </c>
      <c r="F50" s="18" t="s">
        <v>848</v>
      </c>
      <c r="G50" s="18" t="s">
        <v>849</v>
      </c>
      <c r="H50" s="18" t="s">
        <v>104</v>
      </c>
      <c r="I50" s="16"/>
    </row>
    <row r="51" spans="1:9" ht="38.25">
      <c r="A51" s="86"/>
      <c r="B51" s="868"/>
      <c r="C51" s="868"/>
      <c r="D51" s="18" t="s">
        <v>174</v>
      </c>
      <c r="E51" s="268" t="s">
        <v>1370</v>
      </c>
      <c r="F51" s="106" t="s">
        <v>1339</v>
      </c>
      <c r="G51" s="136" t="s">
        <v>1371</v>
      </c>
      <c r="H51" s="18" t="s">
        <v>104</v>
      </c>
      <c r="I51" s="86"/>
    </row>
    <row r="52" spans="1:9" ht="25.5">
      <c r="A52" s="86"/>
      <c r="B52" s="187" t="s">
        <v>239</v>
      </c>
      <c r="C52" s="288" t="s">
        <v>240</v>
      </c>
      <c r="D52" s="18" t="s">
        <v>174</v>
      </c>
      <c r="E52" s="137" t="s">
        <v>1372</v>
      </c>
      <c r="F52" s="57" t="s">
        <v>1309</v>
      </c>
      <c r="G52" s="280" t="s">
        <v>1310</v>
      </c>
      <c r="H52" s="18" t="s">
        <v>104</v>
      </c>
      <c r="I52" s="86"/>
    </row>
    <row r="53" spans="1:9" ht="12.75">
      <c r="A53" s="100"/>
      <c r="I53" s="100"/>
    </row>
    <row r="54" spans="1:9" ht="12.75" customHeight="1">
      <c r="A54" s="49"/>
      <c r="I54" s="49"/>
    </row>
    <row r="55" spans="1:9" ht="12.75">
      <c r="A55" s="298"/>
      <c r="B55" s="63"/>
      <c r="C55" s="63"/>
      <c r="D55" s="63"/>
      <c r="E55" s="63"/>
      <c r="F55" s="63"/>
      <c r="G55" s="63"/>
      <c r="H55" s="63"/>
      <c r="I55" s="298"/>
    </row>
    <row r="56" spans="1:9" ht="12.75">
      <c r="A56" s="298"/>
      <c r="I56" s="298"/>
    </row>
    <row r="57" spans="1:9" ht="12.75">
      <c r="A57" s="83"/>
      <c r="I57" s="83"/>
    </row>
    <row r="58" spans="1:9" ht="12.75">
      <c r="A58" s="83"/>
      <c r="I58" s="83"/>
    </row>
    <row r="59" spans="1:9" ht="12.75">
      <c r="A59" s="83"/>
      <c r="I59" s="83"/>
    </row>
    <row r="60" spans="1:9" ht="12.75">
      <c r="A60" s="83"/>
      <c r="B60" s="83"/>
      <c r="C60" s="83"/>
      <c r="D60" s="83"/>
      <c r="E60" s="83"/>
      <c r="F60" s="83"/>
      <c r="G60" s="83"/>
      <c r="H60" s="83"/>
      <c r="I60" s="83"/>
    </row>
    <row r="61" spans="1:9" ht="12.75">
      <c r="A61" s="83"/>
      <c r="I61" s="83"/>
    </row>
    <row r="62" spans="1:9" ht="12.75">
      <c r="A62" s="83"/>
      <c r="I62" s="83"/>
    </row>
    <row r="63" spans="1:9" ht="12.75">
      <c r="A63" s="83"/>
      <c r="I63" s="83"/>
    </row>
    <row r="64" spans="1:9" ht="12.75">
      <c r="A64" s="83"/>
      <c r="I64" s="83"/>
    </row>
    <row r="65" spans="1:9" ht="12.75">
      <c r="A65" s="83"/>
      <c r="I65" s="83"/>
    </row>
    <row r="66" spans="1:9" ht="12.75">
      <c r="A66" s="83"/>
      <c r="I66" s="83"/>
    </row>
    <row r="67" spans="1:9" ht="12.75">
      <c r="A67" s="83"/>
      <c r="I67" s="83"/>
    </row>
    <row r="68" spans="1:9" ht="12.75">
      <c r="A68" s="83"/>
      <c r="I68" s="83"/>
    </row>
    <row r="69" spans="1:9" ht="12.75">
      <c r="A69" s="83"/>
      <c r="I69" s="83"/>
    </row>
    <row r="70" spans="1:9" ht="12.75">
      <c r="A70" s="83"/>
      <c r="I70" s="83"/>
    </row>
    <row r="71" spans="1:9" ht="12.75">
      <c r="A71" s="83"/>
      <c r="I71" s="83"/>
    </row>
    <row r="72" spans="1:9" ht="12.75">
      <c r="A72" s="83"/>
      <c r="I72" s="83"/>
    </row>
    <row r="73" spans="1:9" ht="12.75">
      <c r="A73" s="63"/>
      <c r="I73" s="83"/>
    </row>
    <row r="74" spans="1:9" ht="12.75">
      <c r="A74" s="63"/>
      <c r="I74" s="83"/>
    </row>
    <row r="75" spans="1:9" ht="12.75">
      <c r="A75" s="63"/>
      <c r="I75" s="83"/>
    </row>
    <row r="76" spans="1:9" ht="12.75">
      <c r="A76" s="63"/>
      <c r="I76" s="83"/>
    </row>
    <row r="77" spans="1:9" ht="12.75">
      <c r="A77" s="63"/>
      <c r="I77" s="83"/>
    </row>
    <row r="78" spans="1:9" ht="12.75">
      <c r="A78" s="63"/>
      <c r="I78" s="83"/>
    </row>
    <row r="79" spans="1:9" ht="12.75">
      <c r="A79" s="63"/>
      <c r="I79" s="83"/>
    </row>
    <row r="80" spans="1:9" ht="12.75">
      <c r="A80" s="63"/>
      <c r="I80" s="83"/>
    </row>
    <row r="81" spans="1:9" ht="12.75">
      <c r="A81" s="63"/>
      <c r="I81" s="83"/>
    </row>
    <row r="82" spans="1:9" ht="12.75">
      <c r="A82" s="63"/>
      <c r="I82" s="83"/>
    </row>
    <row r="83" spans="1:9" ht="12.75">
      <c r="A83" s="63"/>
      <c r="I83" s="83"/>
    </row>
    <row r="84" spans="1:9" ht="12.75">
      <c r="A84" s="63"/>
      <c r="I84" s="83"/>
    </row>
    <row r="85" spans="1:9" ht="12.75">
      <c r="A85" s="63"/>
      <c r="I85" s="83"/>
    </row>
    <row r="86" spans="1:9" ht="12.75">
      <c r="A86" s="63"/>
      <c r="I86" s="83"/>
    </row>
    <row r="87" spans="1:9" ht="12.75">
      <c r="A87" s="63"/>
      <c r="I87" s="83"/>
    </row>
    <row r="88" spans="1:9" ht="12.75">
      <c r="A88" s="63"/>
      <c r="I88" s="83"/>
    </row>
    <row r="89" spans="1:9" ht="12.75">
      <c r="A89" s="63"/>
      <c r="I89" s="83"/>
    </row>
    <row r="90" spans="1:9" ht="12.75">
      <c r="A90" s="63"/>
      <c r="I90" s="83"/>
    </row>
    <row r="91" spans="1:9" ht="12.75">
      <c r="A91" s="63"/>
      <c r="I91" s="83"/>
    </row>
    <row r="92" spans="1:9" ht="12.75">
      <c r="A92" s="63"/>
      <c r="I92" s="83"/>
    </row>
    <row r="93" spans="1:9" ht="12.75">
      <c r="A93" s="63"/>
      <c r="I93" s="83"/>
    </row>
    <row r="94" spans="1:9" ht="12.75">
      <c r="A94" s="63"/>
      <c r="I94" s="83"/>
    </row>
    <row r="95" spans="1:9" ht="12.75">
      <c r="A95" s="63"/>
      <c r="I95" s="83"/>
    </row>
    <row r="96" spans="1:9" ht="12.75">
      <c r="A96" s="63"/>
      <c r="I96" s="83"/>
    </row>
    <row r="97" spans="1:9" ht="12.75">
      <c r="A97" s="63"/>
      <c r="I97" s="83"/>
    </row>
    <row r="98" spans="1:9" ht="12.75">
      <c r="A98" s="63"/>
      <c r="I98" s="83"/>
    </row>
    <row r="99" spans="1:9" ht="12.75">
      <c r="A99" s="63"/>
      <c r="I99" s="83"/>
    </row>
    <row r="100" spans="1:9" ht="12.75">
      <c r="A100" s="63"/>
      <c r="I100" s="83"/>
    </row>
    <row r="101" spans="1:9" ht="12.75">
      <c r="A101" s="63"/>
      <c r="I101" s="83"/>
    </row>
    <row r="102" spans="1:9" ht="12.75">
      <c r="A102" s="63"/>
      <c r="I102" s="83"/>
    </row>
    <row r="103" spans="1:9" ht="12.75">
      <c r="A103" s="63"/>
      <c r="I103" s="83"/>
    </row>
    <row r="104" spans="1:9" ht="12.75">
      <c r="A104" s="63"/>
      <c r="I104" s="83"/>
    </row>
    <row r="105" spans="1:9" ht="12.75">
      <c r="A105" s="63"/>
      <c r="I105" s="83"/>
    </row>
    <row r="106" spans="1:9" ht="12.75">
      <c r="A106" s="63"/>
      <c r="I106" s="83"/>
    </row>
    <row r="107" spans="1:9" ht="12.75">
      <c r="A107" s="63"/>
      <c r="I107" s="83"/>
    </row>
    <row r="108" spans="1:9" ht="12.75">
      <c r="A108" s="63"/>
      <c r="I108" s="83"/>
    </row>
    <row r="109" spans="1:9" ht="12.75">
      <c r="A109" s="63"/>
      <c r="I109" s="83"/>
    </row>
    <row r="110" spans="1:9" ht="12.75">
      <c r="A110" s="63"/>
      <c r="I110" s="83"/>
    </row>
    <row r="111" spans="1:9" ht="12.75">
      <c r="A111" s="63"/>
      <c r="I111" s="83"/>
    </row>
    <row r="112" spans="1:9" ht="12.75">
      <c r="A112" s="63"/>
      <c r="I112" s="83"/>
    </row>
    <row r="113" spans="1:9" ht="12.75">
      <c r="A113" s="63"/>
      <c r="I113" s="83"/>
    </row>
    <row r="114" spans="1:9" ht="12.75">
      <c r="A114" s="63"/>
      <c r="I114" s="83"/>
    </row>
    <row r="115" spans="1:9" ht="12.75">
      <c r="A115" s="63"/>
      <c r="I115" s="83"/>
    </row>
    <row r="116" spans="1:9" ht="12.75">
      <c r="A116" s="63"/>
      <c r="B116" s="63"/>
      <c r="C116" s="63"/>
      <c r="D116" s="63"/>
      <c r="E116" s="63"/>
      <c r="F116" s="63"/>
      <c r="G116" s="63"/>
      <c r="H116" s="63"/>
      <c r="I116" s="83"/>
    </row>
    <row r="117" spans="1:9" ht="12.75">
      <c r="A117" s="63"/>
      <c r="B117" s="63"/>
      <c r="C117" s="63"/>
      <c r="D117" s="63"/>
      <c r="E117" s="63"/>
      <c r="F117" s="63"/>
      <c r="G117" s="63"/>
      <c r="H117" s="63"/>
      <c r="I117" s="83"/>
    </row>
    <row r="118" spans="1:9" ht="12.75">
      <c r="A118" s="63"/>
      <c r="B118" s="63"/>
      <c r="C118" s="63"/>
      <c r="D118" s="63"/>
      <c r="E118" s="63"/>
      <c r="F118" s="63"/>
      <c r="G118" s="63"/>
      <c r="H118" s="63"/>
      <c r="I118" s="83"/>
    </row>
    <row r="119" spans="1:9" ht="12.75">
      <c r="A119" s="63"/>
      <c r="B119" s="63"/>
      <c r="C119" s="63"/>
      <c r="D119" s="63"/>
      <c r="E119" s="63"/>
      <c r="F119" s="63"/>
      <c r="G119" s="63"/>
      <c r="H119" s="63"/>
      <c r="I119" s="83"/>
    </row>
    <row r="120" spans="1:9" ht="12.75">
      <c r="A120" s="63"/>
      <c r="B120" s="63"/>
      <c r="C120" s="63"/>
      <c r="D120" s="63"/>
      <c r="E120" s="63"/>
      <c r="F120" s="63"/>
      <c r="G120" s="63"/>
      <c r="H120" s="63"/>
      <c r="I120" s="83"/>
    </row>
    <row r="121" spans="1:9" ht="12.75">
      <c r="A121" s="63"/>
      <c r="B121" s="63"/>
      <c r="C121" s="63"/>
      <c r="D121" s="63"/>
      <c r="E121" s="63"/>
      <c r="F121" s="63"/>
      <c r="G121" s="63"/>
      <c r="H121" s="63"/>
      <c r="I121" s="83"/>
    </row>
    <row r="122" spans="1:9" ht="12.75">
      <c r="A122" s="63"/>
      <c r="B122" s="63"/>
      <c r="C122" s="63"/>
      <c r="D122" s="63"/>
      <c r="E122" s="63"/>
      <c r="F122" s="63"/>
      <c r="G122" s="63"/>
      <c r="H122" s="63"/>
      <c r="I122" s="83"/>
    </row>
    <row r="123" spans="1:9" ht="12.75">
      <c r="A123" s="63"/>
      <c r="B123" s="63"/>
      <c r="C123" s="63"/>
      <c r="D123" s="63"/>
      <c r="E123" s="63"/>
      <c r="F123" s="63"/>
      <c r="G123" s="63"/>
      <c r="H123" s="63"/>
      <c r="I123" s="83"/>
    </row>
    <row r="124" spans="1:9" ht="12.75">
      <c r="A124" s="63"/>
      <c r="B124" s="63"/>
      <c r="C124" s="63"/>
      <c r="D124" s="63"/>
      <c r="E124" s="63"/>
      <c r="F124" s="63"/>
      <c r="G124" s="63"/>
      <c r="H124" s="63"/>
      <c r="I124" s="83"/>
    </row>
    <row r="125" spans="1:9" ht="12.75">
      <c r="A125" s="63"/>
      <c r="B125" s="63"/>
      <c r="C125" s="63"/>
      <c r="D125" s="63"/>
      <c r="E125" s="63"/>
      <c r="F125" s="63"/>
      <c r="G125" s="63"/>
      <c r="H125" s="63"/>
      <c r="I125" s="83"/>
    </row>
    <row r="126" spans="1:9" ht="12.75">
      <c r="A126" s="63"/>
      <c r="B126" s="63"/>
      <c r="C126" s="63"/>
      <c r="D126" s="63"/>
      <c r="E126" s="63"/>
      <c r="F126" s="63"/>
      <c r="G126" s="63"/>
      <c r="H126" s="63"/>
      <c r="I126" s="83"/>
    </row>
    <row r="127" spans="1:9" ht="12.75">
      <c r="A127" s="63"/>
      <c r="B127" s="63"/>
      <c r="C127" s="63"/>
      <c r="D127" s="63"/>
      <c r="E127" s="63"/>
      <c r="F127" s="63"/>
      <c r="G127" s="63"/>
      <c r="H127" s="63"/>
      <c r="I127" s="83"/>
    </row>
    <row r="128" spans="1:9" ht="12.75">
      <c r="A128" s="63"/>
      <c r="B128" s="63"/>
      <c r="C128" s="63"/>
      <c r="D128" s="63"/>
      <c r="E128" s="63"/>
      <c r="F128" s="63"/>
      <c r="G128" s="63"/>
      <c r="H128" s="63"/>
      <c r="I128" s="83"/>
    </row>
    <row r="129" spans="1:9" ht="12.75">
      <c r="A129" s="63"/>
      <c r="B129" s="63"/>
      <c r="C129" s="63"/>
      <c r="D129" s="63"/>
      <c r="E129" s="63"/>
      <c r="F129" s="63"/>
      <c r="G129" s="63"/>
      <c r="H129" s="63"/>
      <c r="I129" s="83"/>
    </row>
    <row r="130" spans="1:9" ht="12.75">
      <c r="A130" s="63"/>
      <c r="B130" s="63"/>
      <c r="C130" s="63"/>
      <c r="D130" s="63"/>
      <c r="E130" s="63"/>
      <c r="F130" s="63"/>
      <c r="G130" s="63"/>
      <c r="H130" s="63"/>
      <c r="I130" s="83"/>
    </row>
    <row r="131" spans="1:9" ht="12.75">
      <c r="A131" s="63"/>
      <c r="B131" s="63"/>
      <c r="C131" s="63"/>
      <c r="D131" s="63"/>
      <c r="E131" s="63"/>
      <c r="F131" s="63"/>
      <c r="G131" s="63"/>
      <c r="H131" s="63"/>
      <c r="I131" s="83"/>
    </row>
    <row r="132" spans="1:9" ht="12.75">
      <c r="A132" s="63"/>
      <c r="B132" s="63"/>
      <c r="C132" s="63"/>
      <c r="D132" s="63"/>
      <c r="E132" s="63"/>
      <c r="F132" s="63"/>
      <c r="G132" s="63"/>
      <c r="H132" s="63"/>
      <c r="I132" s="83"/>
    </row>
    <row r="133" spans="1:9" ht="12.75">
      <c r="A133" s="63"/>
      <c r="B133" s="63"/>
      <c r="C133" s="63"/>
      <c r="D133" s="63"/>
      <c r="E133" s="63"/>
      <c r="F133" s="63"/>
      <c r="G133" s="63"/>
      <c r="H133" s="63"/>
      <c r="I133" s="83"/>
    </row>
    <row r="134" spans="1:9" ht="12.75">
      <c r="A134" s="63"/>
      <c r="B134" s="63"/>
      <c r="C134" s="63"/>
      <c r="D134" s="63"/>
      <c r="E134" s="63"/>
      <c r="F134" s="63"/>
      <c r="G134" s="63"/>
      <c r="H134" s="63"/>
      <c r="I134" s="83"/>
    </row>
    <row r="135" spans="1:9" ht="12.75">
      <c r="A135" s="63"/>
      <c r="B135" s="63"/>
      <c r="C135" s="63"/>
      <c r="D135" s="63"/>
      <c r="E135" s="63"/>
      <c r="F135" s="63"/>
      <c r="G135" s="63"/>
      <c r="H135" s="63"/>
      <c r="I135" s="83"/>
    </row>
    <row r="136" spans="1:9" ht="12.75">
      <c r="A136" s="63"/>
      <c r="B136" s="63"/>
      <c r="C136" s="63"/>
      <c r="D136" s="63"/>
      <c r="E136" s="63"/>
      <c r="F136" s="63"/>
      <c r="G136" s="63"/>
      <c r="H136" s="63"/>
      <c r="I136" s="83"/>
    </row>
    <row r="137" spans="1:9" ht="12.75">
      <c r="A137" s="63"/>
      <c r="B137" s="63"/>
      <c r="C137" s="63"/>
      <c r="D137" s="63"/>
      <c r="E137" s="63"/>
      <c r="F137" s="63"/>
      <c r="G137" s="63"/>
      <c r="H137" s="63"/>
      <c r="I137" s="83"/>
    </row>
    <row r="138" spans="1:9" ht="12.75">
      <c r="A138" s="63"/>
      <c r="B138" s="63"/>
      <c r="C138" s="63"/>
      <c r="D138" s="63"/>
      <c r="E138" s="63"/>
      <c r="F138" s="63"/>
      <c r="G138" s="63"/>
      <c r="H138" s="63"/>
      <c r="I138" s="83"/>
    </row>
    <row r="139" spans="1:9" ht="12.75">
      <c r="A139" s="63"/>
      <c r="B139" s="63"/>
      <c r="C139" s="63"/>
      <c r="D139" s="63"/>
      <c r="E139" s="63"/>
      <c r="F139" s="63"/>
      <c r="G139" s="63"/>
      <c r="H139" s="63"/>
      <c r="I139" s="83"/>
    </row>
    <row r="140" spans="1:9" ht="12.75">
      <c r="A140" s="63"/>
      <c r="B140" s="63"/>
      <c r="C140" s="63"/>
      <c r="D140" s="63"/>
      <c r="E140" s="63"/>
      <c r="F140" s="63"/>
      <c r="G140" s="63"/>
      <c r="H140" s="63"/>
      <c r="I140" s="83"/>
    </row>
    <row r="141" spans="1:9" ht="12.75">
      <c r="A141" s="63"/>
      <c r="B141" s="63"/>
      <c r="C141" s="63"/>
      <c r="D141" s="63"/>
      <c r="E141" s="63"/>
      <c r="F141" s="63"/>
      <c r="G141" s="63"/>
      <c r="H141" s="63"/>
      <c r="I141" s="83"/>
    </row>
    <row r="142" spans="1:9" ht="12.75">
      <c r="A142" s="63"/>
      <c r="B142" s="63"/>
      <c r="C142" s="63"/>
      <c r="D142" s="63"/>
      <c r="E142" s="63"/>
      <c r="F142" s="63"/>
      <c r="G142" s="63"/>
      <c r="H142" s="63"/>
      <c r="I142" s="83"/>
    </row>
    <row r="143" spans="1:9" ht="12.75">
      <c r="A143" s="63"/>
      <c r="B143" s="63"/>
      <c r="C143" s="63"/>
      <c r="D143" s="63"/>
      <c r="E143" s="63"/>
      <c r="F143" s="63"/>
      <c r="G143" s="63"/>
      <c r="H143" s="63"/>
      <c r="I143" s="83"/>
    </row>
    <row r="144" spans="1:9" ht="12.75">
      <c r="A144" s="63"/>
      <c r="B144" s="63"/>
      <c r="C144" s="63"/>
      <c r="D144" s="63"/>
      <c r="E144" s="63"/>
      <c r="F144" s="63"/>
      <c r="G144" s="63"/>
      <c r="H144" s="63"/>
      <c r="I144" s="83"/>
    </row>
    <row r="145" spans="1:9" ht="12.75">
      <c r="A145" s="63"/>
      <c r="B145" s="63"/>
      <c r="C145" s="63"/>
      <c r="D145" s="63"/>
      <c r="E145" s="63"/>
      <c r="F145" s="63"/>
      <c r="G145" s="63"/>
      <c r="H145" s="63"/>
      <c r="I145" s="83"/>
    </row>
    <row r="146" spans="1:9" ht="12.75">
      <c r="A146" s="63"/>
      <c r="B146" s="63"/>
      <c r="C146" s="63"/>
      <c r="D146" s="63"/>
      <c r="E146" s="63"/>
      <c r="F146" s="63"/>
      <c r="G146" s="63"/>
      <c r="H146" s="63"/>
      <c r="I146" s="83"/>
    </row>
    <row r="147" spans="1:9" ht="12.75">
      <c r="A147" s="63"/>
      <c r="B147" s="63"/>
      <c r="C147" s="63"/>
      <c r="D147" s="63"/>
      <c r="E147" s="63"/>
      <c r="F147" s="63"/>
      <c r="G147" s="63"/>
      <c r="H147" s="63"/>
      <c r="I147" s="83"/>
    </row>
    <row r="148" spans="1:9" ht="12.75">
      <c r="A148" s="63"/>
      <c r="B148" s="63"/>
      <c r="C148" s="63"/>
      <c r="D148" s="63"/>
      <c r="E148" s="63"/>
      <c r="F148" s="63"/>
      <c r="G148" s="63"/>
      <c r="H148" s="63"/>
      <c r="I148" s="83"/>
    </row>
    <row r="149" spans="1:9" ht="12.75">
      <c r="A149" s="63"/>
      <c r="B149" s="63"/>
      <c r="C149" s="63"/>
      <c r="D149" s="63"/>
      <c r="E149" s="63"/>
      <c r="F149" s="63"/>
      <c r="G149" s="63"/>
      <c r="H149" s="63"/>
      <c r="I149" s="83"/>
    </row>
    <row r="150" spans="1:9" ht="12.75">
      <c r="A150" s="63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6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6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6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6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6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6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6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6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6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6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6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6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6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6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6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6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6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6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6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6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6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6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6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6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6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6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6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6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6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6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6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6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6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6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6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6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6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6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6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6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6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6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6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6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6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6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6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6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6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6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6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6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6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6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6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6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6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6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6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6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6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6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6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6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6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6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6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6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6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6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6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6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6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6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6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6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6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6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6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6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6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6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6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6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6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6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6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6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6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6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6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6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6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6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6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6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6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6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6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6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6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6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6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6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6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6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6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6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6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6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6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6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6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6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6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6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6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6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6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6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6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6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6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6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6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6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6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6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6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6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6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6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6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6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6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6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6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6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6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6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6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6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6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6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6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6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6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6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6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6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6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6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6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6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6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6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6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6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6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6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6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6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6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6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6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6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6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6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6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6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6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6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6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6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6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6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6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6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6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6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6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6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6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6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6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6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6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6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6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6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6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6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6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6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6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6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6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6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6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6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6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6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6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6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6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6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6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6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6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6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6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6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6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6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6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6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6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6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6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6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6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6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6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6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6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6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6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6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6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6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6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6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6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6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6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6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6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6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6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6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6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6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6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6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6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6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6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6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6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6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6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6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6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6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6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6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6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6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6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6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6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6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6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6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6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6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6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6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6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6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6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6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6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6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6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6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6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6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6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6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6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6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6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6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6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6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6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6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6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6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6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6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6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6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6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6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6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6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6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6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6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6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6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6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6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6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6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6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6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6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6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6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6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6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6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6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6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6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6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6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6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6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6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6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6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6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6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6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6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6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6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6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6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6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6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6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6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6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6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6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6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6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6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6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6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6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6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6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6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6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6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6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6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6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6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6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6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6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6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6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6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6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6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6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6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6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6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6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6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6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6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6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6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6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6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6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6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6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6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6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6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6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6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6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6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6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6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6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6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6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6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6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6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6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6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6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6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6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6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6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6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6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6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6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6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6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6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6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6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6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6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6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6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6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6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6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6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6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6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6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6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6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6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6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6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6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6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6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6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6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6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6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6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6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6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6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6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6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6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6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6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6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6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6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6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6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6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6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6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6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6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6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6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6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6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6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6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6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6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6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6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6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6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6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6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6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6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6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6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6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6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6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6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6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6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6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6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6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6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6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6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6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6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6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6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6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6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6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6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6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6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6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6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6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6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6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6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6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6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6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6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6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6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6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6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6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6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6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6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6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6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6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6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6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6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6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6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6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6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6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6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6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6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6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6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6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6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6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6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6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6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6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6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6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6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6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6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6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6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6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6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6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6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6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6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6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6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6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6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6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6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6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6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6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6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6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6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6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6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6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6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6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6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6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6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6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6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6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6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6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6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6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6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6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6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6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6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6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6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6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6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6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6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6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6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6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6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6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6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6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6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6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6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6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6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6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6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6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6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6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6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6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6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6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6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6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6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6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6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6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6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6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6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6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6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6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6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6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6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6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6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6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6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6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6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6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6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6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6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6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6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6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6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6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6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6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6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6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6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6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6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6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6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6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6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6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6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6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6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6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6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6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6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6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6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6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6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6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6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6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6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6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6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6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6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6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6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6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6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6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6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6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6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6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6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6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6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6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6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6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6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6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6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6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6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6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6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6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6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6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6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6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6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6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6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6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6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6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6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6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6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6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6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6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6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6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6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6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6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6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6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6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6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6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6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6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6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6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6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6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6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6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6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6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6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6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6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6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6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6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6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6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6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6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6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6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6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6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6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6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6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6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6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6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6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6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6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6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6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6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6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6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6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6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6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6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6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6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6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6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6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6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6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6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6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6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6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6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6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6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6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6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6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6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6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6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6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6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6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6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6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6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6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6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6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6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6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6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6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6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6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6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6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6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6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6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6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6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6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6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6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6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6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63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63"/>
      <c r="B955" s="63"/>
      <c r="C955" s="63"/>
      <c r="D955" s="63"/>
      <c r="E955" s="63"/>
      <c r="F955" s="63"/>
      <c r="G955" s="63"/>
      <c r="H955" s="63"/>
      <c r="I955" s="83"/>
    </row>
    <row r="956" spans="1:9" ht="12.75">
      <c r="A956" s="63"/>
      <c r="B956" s="63"/>
      <c r="C956" s="63"/>
      <c r="D956" s="63"/>
      <c r="E956" s="63"/>
      <c r="F956" s="63"/>
      <c r="G956" s="63"/>
      <c r="H956" s="63"/>
      <c r="I956" s="83"/>
    </row>
    <row r="957" spans="1:9" ht="12.75">
      <c r="A957" s="63"/>
      <c r="B957" s="63"/>
      <c r="C957" s="63"/>
      <c r="D957" s="63"/>
      <c r="E957" s="63"/>
      <c r="F957" s="63"/>
      <c r="G957" s="63"/>
      <c r="H957" s="63"/>
      <c r="I957" s="83"/>
    </row>
    <row r="958" spans="1:9" ht="12.75">
      <c r="A958" s="63"/>
      <c r="B958" s="63"/>
      <c r="C958" s="63"/>
      <c r="D958" s="63"/>
      <c r="E958" s="63"/>
      <c r="F958" s="63"/>
      <c r="G958" s="63"/>
      <c r="H958" s="63"/>
      <c r="I958" s="83"/>
    </row>
    <row r="959" spans="1:9" ht="12.75">
      <c r="A959" s="63"/>
      <c r="B959" s="63"/>
      <c r="C959" s="63"/>
      <c r="D959" s="63"/>
      <c r="E959" s="63"/>
      <c r="F959" s="63"/>
      <c r="G959" s="63"/>
      <c r="H959" s="63"/>
      <c r="I959" s="83"/>
    </row>
    <row r="960" spans="1:9" ht="12.75">
      <c r="A960" s="63"/>
      <c r="B960" s="63"/>
      <c r="C960" s="63"/>
      <c r="D960" s="63"/>
      <c r="E960" s="63"/>
      <c r="F960" s="63"/>
      <c r="G960" s="63"/>
      <c r="H960" s="63"/>
      <c r="I960" s="83"/>
    </row>
    <row r="961" spans="1:9" ht="12.75">
      <c r="A961" s="63"/>
      <c r="B961" s="63"/>
      <c r="C961" s="63"/>
      <c r="D961" s="63"/>
      <c r="E961" s="63"/>
      <c r="F961" s="63"/>
      <c r="G961" s="63"/>
      <c r="H961" s="63"/>
      <c r="I961" s="83"/>
    </row>
    <row r="962" spans="1:9" ht="12.75">
      <c r="A962" s="63"/>
      <c r="B962" s="63"/>
      <c r="C962" s="63"/>
      <c r="D962" s="63"/>
      <c r="E962" s="63"/>
      <c r="F962" s="63"/>
      <c r="G962" s="63"/>
      <c r="H962" s="63"/>
      <c r="I962" s="83"/>
    </row>
    <row r="963" spans="1:9" ht="12.75">
      <c r="A963" s="63"/>
      <c r="B963" s="63"/>
      <c r="C963" s="63"/>
      <c r="D963" s="63"/>
      <c r="E963" s="63"/>
      <c r="F963" s="63"/>
      <c r="G963" s="63"/>
      <c r="H963" s="63"/>
      <c r="I963" s="83"/>
    </row>
    <row r="964" spans="1:9" ht="12.75">
      <c r="A964" s="63"/>
      <c r="B964" s="63"/>
      <c r="C964" s="63"/>
      <c r="D964" s="63"/>
      <c r="E964" s="63"/>
      <c r="F964" s="63"/>
      <c r="G964" s="63"/>
      <c r="H964" s="63"/>
      <c r="I964" s="83"/>
    </row>
    <row r="965" spans="1:9" ht="12.75">
      <c r="A965" s="63"/>
      <c r="B965" s="63"/>
      <c r="C965" s="63"/>
      <c r="D965" s="63"/>
      <c r="E965" s="63"/>
      <c r="F965" s="63"/>
      <c r="G965" s="63"/>
      <c r="H965" s="63"/>
      <c r="I965" s="83"/>
    </row>
    <row r="966" spans="1:9" ht="12.75">
      <c r="A966" s="63"/>
      <c r="B966" s="63"/>
      <c r="C966" s="63"/>
      <c r="D966" s="63"/>
      <c r="E966" s="63"/>
      <c r="F966" s="63"/>
      <c r="G966" s="63"/>
      <c r="H966" s="63"/>
      <c r="I966" s="83"/>
    </row>
    <row r="967" spans="1:9" ht="12.75">
      <c r="A967" s="63"/>
      <c r="B967" s="63"/>
      <c r="C967" s="63"/>
      <c r="D967" s="63"/>
      <c r="E967" s="63"/>
      <c r="F967" s="63"/>
      <c r="G967" s="63"/>
      <c r="H967" s="63"/>
      <c r="I967" s="83"/>
    </row>
    <row r="968" spans="1:9" ht="12.75">
      <c r="A968" s="63"/>
      <c r="B968" s="63"/>
      <c r="C968" s="63"/>
      <c r="D968" s="63"/>
      <c r="E968" s="63"/>
      <c r="F968" s="63"/>
      <c r="G968" s="63"/>
      <c r="H968" s="63"/>
      <c r="I968" s="83"/>
    </row>
    <row r="969" spans="1:9" ht="12.75">
      <c r="A969" s="63"/>
      <c r="B969" s="63"/>
      <c r="C969" s="63"/>
      <c r="D969" s="63"/>
      <c r="E969" s="63"/>
      <c r="F969" s="63"/>
      <c r="G969" s="63"/>
      <c r="H969" s="63"/>
      <c r="I969" s="83"/>
    </row>
    <row r="970" spans="1:9" ht="12.75">
      <c r="A970" s="63"/>
      <c r="B970" s="63"/>
      <c r="C970" s="63"/>
      <c r="D970" s="63"/>
      <c r="E970" s="63"/>
      <c r="F970" s="63"/>
      <c r="G970" s="63"/>
      <c r="H970" s="63"/>
      <c r="I970" s="83"/>
    </row>
    <row r="971" spans="1:9" ht="12.75">
      <c r="A971" s="63"/>
      <c r="B971" s="63"/>
      <c r="C971" s="63"/>
      <c r="D971" s="63"/>
      <c r="E971" s="63"/>
      <c r="F971" s="63"/>
      <c r="G971" s="63"/>
      <c r="H971" s="63"/>
      <c r="I971" s="83"/>
    </row>
    <row r="972" spans="1:9" ht="12.75">
      <c r="A972" s="63"/>
      <c r="B972" s="63"/>
      <c r="C972" s="63"/>
      <c r="D972" s="63"/>
      <c r="E972" s="63"/>
      <c r="F972" s="63"/>
      <c r="G972" s="63"/>
      <c r="H972" s="63"/>
      <c r="I972" s="83"/>
    </row>
    <row r="973" spans="1:9" ht="12.75">
      <c r="A973" s="63"/>
      <c r="B973" s="63"/>
      <c r="C973" s="63"/>
      <c r="D973" s="63"/>
      <c r="E973" s="63"/>
      <c r="F973" s="63"/>
      <c r="G973" s="63"/>
      <c r="H973" s="63"/>
      <c r="I973" s="83"/>
    </row>
    <row r="974" spans="1:9" ht="12.75">
      <c r="A974" s="63"/>
      <c r="B974" s="63"/>
      <c r="C974" s="63"/>
      <c r="D974" s="63"/>
      <c r="E974" s="63"/>
      <c r="F974" s="63"/>
      <c r="G974" s="63"/>
      <c r="H974" s="63"/>
      <c r="I974" s="83"/>
    </row>
    <row r="975" spans="1:9" ht="12.75">
      <c r="A975" s="63"/>
      <c r="B975" s="63"/>
      <c r="C975" s="63"/>
      <c r="D975" s="63"/>
      <c r="E975" s="63"/>
      <c r="F975" s="63"/>
      <c r="G975" s="63"/>
      <c r="H975" s="63"/>
      <c r="I975" s="83"/>
    </row>
  </sheetData>
  <mergeCells count="23">
    <mergeCell ref="B42:H42"/>
    <mergeCell ref="B46:H46"/>
    <mergeCell ref="B47:B48"/>
    <mergeCell ref="C47:C48"/>
    <mergeCell ref="B50:B51"/>
    <mergeCell ref="C50:C51"/>
    <mergeCell ref="B39:B40"/>
    <mergeCell ref="C39:C40"/>
    <mergeCell ref="B31:H31"/>
    <mergeCell ref="B35:H35"/>
    <mergeCell ref="B5:B6"/>
    <mergeCell ref="B19:B21"/>
    <mergeCell ref="B27:B28"/>
    <mergeCell ref="C27:C28"/>
    <mergeCell ref="C5:C6"/>
    <mergeCell ref="B8:H8"/>
    <mergeCell ref="B12:H12"/>
    <mergeCell ref="B16:H16"/>
    <mergeCell ref="C19:C21"/>
    <mergeCell ref="B22:H22"/>
    <mergeCell ref="B26:H26"/>
    <mergeCell ref="B1:H1"/>
    <mergeCell ref="B2:H2"/>
  </mergeCells>
  <hyperlinks>
    <hyperlink ref="G10" r:id="rId1"/>
    <hyperlink ref="G11" r:id="rId2"/>
    <hyperlink ref="G20" r:id="rId3"/>
    <hyperlink ref="G21" r:id="rId4"/>
    <hyperlink ref="G38" r:id="rId5"/>
    <hyperlink ref="G45" r:id="rId6"/>
    <hyperlink ref="G49" r:id="rId7"/>
    <hyperlink ref="G51" r:id="rId8"/>
    <hyperlink ref="G52" r:id="rId9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I983"/>
  <sheetViews>
    <sheetView topLeftCell="H1" workbookViewId="0">
      <selection activeCell="J3" sqref="J1:X1048576"/>
    </sheetView>
  </sheetViews>
  <sheetFormatPr defaultColWidth="14.42578125" defaultRowHeight="15.75" customHeight="1"/>
  <cols>
    <col min="1" max="1" width="4.5703125" customWidth="1"/>
    <col min="2" max="2" width="10.7109375" customWidth="1"/>
    <col min="3" max="3" width="15.42578125" customWidth="1"/>
    <col min="4" max="4" width="18.42578125" customWidth="1"/>
    <col min="5" max="5" width="21.5703125" customWidth="1"/>
    <col min="6" max="6" width="32.140625" customWidth="1"/>
    <col min="7" max="7" width="56.5703125" customWidth="1"/>
    <col min="8" max="9" width="25.42578125" customWidth="1"/>
  </cols>
  <sheetData>
    <row r="1" spans="1:9" ht="32.25" customHeight="1">
      <c r="A1" s="1"/>
      <c r="B1" s="878" t="s">
        <v>1373</v>
      </c>
      <c r="C1" s="864"/>
      <c r="D1" s="864"/>
      <c r="E1" s="864"/>
      <c r="F1" s="864"/>
      <c r="G1" s="864"/>
      <c r="H1" s="865"/>
      <c r="I1" s="1"/>
    </row>
    <row r="2" spans="1:9" ht="18" customHeight="1">
      <c r="A2" s="16"/>
      <c r="B2" s="876" t="s">
        <v>37</v>
      </c>
      <c r="C2" s="864"/>
      <c r="D2" s="864"/>
      <c r="E2" s="864"/>
      <c r="F2" s="864"/>
      <c r="G2" s="864"/>
      <c r="H2" s="865"/>
      <c r="I2" s="16"/>
    </row>
    <row r="3" spans="1:9" ht="25.5">
      <c r="A3" s="21"/>
      <c r="B3" s="5" t="s">
        <v>61</v>
      </c>
      <c r="C3" s="5" t="s">
        <v>65</v>
      </c>
      <c r="D3" s="5" t="s">
        <v>67</v>
      </c>
      <c r="E3" s="5" t="s">
        <v>68</v>
      </c>
      <c r="F3" s="5" t="s">
        <v>72</v>
      </c>
      <c r="G3" s="5" t="s">
        <v>704</v>
      </c>
      <c r="H3" s="5" t="s">
        <v>75</v>
      </c>
      <c r="I3" s="21"/>
    </row>
    <row r="4" spans="1:9" ht="38.25">
      <c r="A4" s="25"/>
      <c r="B4" s="5" t="s">
        <v>16</v>
      </c>
      <c r="C4" s="5" t="s">
        <v>17</v>
      </c>
      <c r="D4" s="18" t="s">
        <v>255</v>
      </c>
      <c r="E4" s="38" t="s">
        <v>1374</v>
      </c>
      <c r="F4" s="18" t="s">
        <v>1280</v>
      </c>
      <c r="G4" s="97" t="str">
        <f>HYPERLINK("http://school32-nv.ru/sites/default/files/%20rabota%20№%209,%204класс.Деление%20на%20трёхзначное%20число.pdf","Решить 1 вариант контрольной работы. Работу прислать на проверку в Viber")</f>
        <v>Решить 1 вариант контрольной работы. Работу прислать на проверку в Viber</v>
      </c>
      <c r="H4" s="18" t="s">
        <v>97</v>
      </c>
      <c r="I4" s="25"/>
    </row>
    <row r="5" spans="1:9" ht="25.5">
      <c r="A5" s="25"/>
      <c r="B5" s="5" t="s">
        <v>31</v>
      </c>
      <c r="C5" s="5" t="s">
        <v>34</v>
      </c>
      <c r="D5" s="18" t="s">
        <v>174</v>
      </c>
      <c r="E5" s="43" t="s">
        <v>1375</v>
      </c>
      <c r="F5" s="38" t="s">
        <v>1376</v>
      </c>
      <c r="G5" s="46" t="s">
        <v>1377</v>
      </c>
      <c r="H5" s="18" t="s">
        <v>97</v>
      </c>
      <c r="I5" s="25"/>
    </row>
    <row r="6" spans="1:9" ht="38.25">
      <c r="A6" s="25"/>
      <c r="B6" s="5" t="s">
        <v>146</v>
      </c>
      <c r="C6" s="5" t="s">
        <v>148</v>
      </c>
      <c r="D6" s="60" t="s">
        <v>255</v>
      </c>
      <c r="E6" s="43" t="s">
        <v>1378</v>
      </c>
      <c r="F6" s="18" t="s">
        <v>1009</v>
      </c>
      <c r="G6" s="18" t="s">
        <v>1010</v>
      </c>
      <c r="H6" s="18" t="s">
        <v>97</v>
      </c>
      <c r="I6" s="25"/>
    </row>
    <row r="7" spans="1:9" ht="12.75" customHeight="1">
      <c r="A7" s="49"/>
      <c r="B7" s="874" t="s">
        <v>1005</v>
      </c>
      <c r="C7" s="864"/>
      <c r="D7" s="864"/>
      <c r="E7" s="864"/>
      <c r="F7" s="864"/>
      <c r="G7" s="864"/>
      <c r="H7" s="865"/>
      <c r="I7" s="49"/>
    </row>
    <row r="8" spans="1:9" ht="25.5">
      <c r="A8" s="25"/>
      <c r="B8" s="867" t="s">
        <v>170</v>
      </c>
      <c r="C8" s="867" t="s">
        <v>173</v>
      </c>
      <c r="D8" s="18" t="s">
        <v>1379</v>
      </c>
      <c r="E8" s="42" t="s">
        <v>1380</v>
      </c>
      <c r="F8" s="143" t="s">
        <v>1381</v>
      </c>
      <c r="G8" s="300" t="str">
        <f>HYPERLINK("https://www.youtube.com/watch?v=sTxCWAr6rho&amp;feature=emb_logo","посмотреть видеоурок")</f>
        <v>посмотреть видеоурок</v>
      </c>
      <c r="H8" s="118" t="s">
        <v>1382</v>
      </c>
      <c r="I8" s="25"/>
    </row>
    <row r="9" spans="1:9" ht="25.5">
      <c r="A9" s="25"/>
      <c r="B9" s="868"/>
      <c r="C9" s="868"/>
      <c r="D9" s="10" t="s">
        <v>174</v>
      </c>
      <c r="E9" s="42" t="s">
        <v>1383</v>
      </c>
      <c r="F9" s="18" t="s">
        <v>1194</v>
      </c>
      <c r="G9" s="97" t="str">
        <f>HYPERLINK("https://videouroki.net/video/30-korperteile.html","https://videouroki.net/video/30-korperteile.html")</f>
        <v>https://videouroki.net/video/30-korperteile.html</v>
      </c>
      <c r="H9" s="18" t="s">
        <v>1195</v>
      </c>
      <c r="I9" s="25"/>
    </row>
    <row r="10" spans="1:9" ht="38.25">
      <c r="A10" s="25"/>
      <c r="B10" s="5" t="s">
        <v>202</v>
      </c>
      <c r="C10" s="5" t="s">
        <v>203</v>
      </c>
      <c r="D10" s="10" t="s">
        <v>174</v>
      </c>
      <c r="E10" s="38" t="s">
        <v>1384</v>
      </c>
      <c r="F10" s="18" t="s">
        <v>1385</v>
      </c>
      <c r="G10" s="97" t="str">
        <f>HYPERLINK("https://videouroki.net/video/75-glagol-obobshchenie.html","Посмотреть видеоурок, перейдя по ссылке. Затем выполнить письменно упр. 246 с. 116")</f>
        <v>Посмотреть видеоурок, перейдя по ссылке. Затем выполнить письменно упр. 246 с. 116</v>
      </c>
      <c r="H10" s="19" t="s">
        <v>1386</v>
      </c>
      <c r="I10" s="25"/>
    </row>
    <row r="11" spans="1:9" ht="51">
      <c r="A11" s="25"/>
      <c r="B11" s="302" t="s">
        <v>214</v>
      </c>
      <c r="C11" s="302" t="s">
        <v>215</v>
      </c>
      <c r="D11" s="10" t="s">
        <v>255</v>
      </c>
      <c r="E11" s="42" t="s">
        <v>1387</v>
      </c>
      <c r="F11" s="18" t="s">
        <v>1352</v>
      </c>
      <c r="G11" s="19" t="s">
        <v>1353</v>
      </c>
      <c r="H11" s="19" t="s">
        <v>104</v>
      </c>
      <c r="I11" s="25"/>
    </row>
    <row r="12" spans="1:9" ht="18" customHeight="1">
      <c r="A12" s="16"/>
      <c r="B12" s="876" t="s">
        <v>245</v>
      </c>
      <c r="C12" s="864"/>
      <c r="D12" s="864"/>
      <c r="E12" s="864"/>
      <c r="F12" s="864"/>
      <c r="G12" s="864"/>
      <c r="H12" s="865"/>
      <c r="I12" s="16"/>
    </row>
    <row r="13" spans="1:9" ht="41.25" customHeight="1">
      <c r="A13" s="86"/>
      <c r="B13" s="5" t="s">
        <v>16</v>
      </c>
      <c r="C13" s="5" t="s">
        <v>17</v>
      </c>
      <c r="D13" s="18" t="s">
        <v>255</v>
      </c>
      <c r="E13" s="38" t="s">
        <v>1388</v>
      </c>
      <c r="F13" s="18" t="s">
        <v>1389</v>
      </c>
      <c r="G13" s="41" t="s">
        <v>1390</v>
      </c>
      <c r="H13" s="18" t="s">
        <v>1386</v>
      </c>
      <c r="I13" s="86"/>
    </row>
    <row r="14" spans="1:9" ht="38.25">
      <c r="A14" s="86"/>
      <c r="B14" s="5" t="s">
        <v>31</v>
      </c>
      <c r="C14" s="5" t="s">
        <v>34</v>
      </c>
      <c r="D14" s="18" t="s">
        <v>255</v>
      </c>
      <c r="E14" s="38" t="s">
        <v>1391</v>
      </c>
      <c r="F14" s="18" t="s">
        <v>1385</v>
      </c>
      <c r="G14" s="46" t="s">
        <v>1392</v>
      </c>
      <c r="H14" s="10" t="s">
        <v>1393</v>
      </c>
      <c r="I14" s="86"/>
    </row>
    <row r="15" spans="1:9" ht="38.25">
      <c r="A15" s="86"/>
      <c r="B15" s="5" t="s">
        <v>146</v>
      </c>
      <c r="C15" s="5" t="s">
        <v>148</v>
      </c>
      <c r="D15" s="18" t="s">
        <v>174</v>
      </c>
      <c r="E15" s="38" t="s">
        <v>1394</v>
      </c>
      <c r="F15" s="18" t="s">
        <v>1395</v>
      </c>
      <c r="G15" s="30" t="str">
        <f>HYPERLINK("https://videouroki.net/video/51-takie-raznye-prazdniki.html","Посмотреть видеоурок, перейдя по ссылке. У кого такой возможности нет, изучают материал на с. 175-178, затем на с. 179 отвечают устно на вопросы""Проверь себя""")</f>
        <v>Посмотреть видеоурок, перейдя по ссылке. У кого такой возможности нет, изучают материал на с. 175-178, затем на с. 179 отвечают устно на вопросы"Проверь себя"</v>
      </c>
      <c r="H15" s="303" t="str">
        <f>HYPERLINK("https://videouroki.net/tests/takiie-raznyie-prazdniki.html","Выполнить тест. Прислать скрин результата в Viber")</f>
        <v>Выполнить тест. Прислать скрин результата в Viber</v>
      </c>
      <c r="I15" s="86"/>
    </row>
    <row r="16" spans="1:9" ht="12.75" customHeight="1">
      <c r="A16" s="49"/>
      <c r="B16" s="874" t="s">
        <v>160</v>
      </c>
      <c r="C16" s="864"/>
      <c r="D16" s="864"/>
      <c r="E16" s="864"/>
      <c r="F16" s="864"/>
      <c r="G16" s="864"/>
      <c r="H16" s="865"/>
      <c r="I16" s="49"/>
    </row>
    <row r="17" spans="1:9" ht="51">
      <c r="A17" s="60"/>
      <c r="B17" s="5" t="s">
        <v>170</v>
      </c>
      <c r="C17" s="5" t="s">
        <v>173</v>
      </c>
      <c r="D17" s="18" t="s">
        <v>255</v>
      </c>
      <c r="E17" s="38" t="s">
        <v>1396</v>
      </c>
      <c r="F17" s="18" t="s">
        <v>1289</v>
      </c>
      <c r="G17" s="46" t="s">
        <v>1290</v>
      </c>
      <c r="H17" s="15" t="s">
        <v>97</v>
      </c>
      <c r="I17" s="60"/>
    </row>
    <row r="18" spans="1:9" ht="38.25">
      <c r="A18" s="86"/>
      <c r="B18" s="5" t="s">
        <v>202</v>
      </c>
      <c r="C18" s="5" t="s">
        <v>203</v>
      </c>
      <c r="D18" s="18" t="s">
        <v>255</v>
      </c>
      <c r="E18" s="38" t="s">
        <v>1397</v>
      </c>
      <c r="F18" s="18" t="s">
        <v>1398</v>
      </c>
      <c r="G18" s="41" t="s">
        <v>1399</v>
      </c>
      <c r="H18" s="15" t="s">
        <v>97</v>
      </c>
      <c r="I18" s="86"/>
    </row>
    <row r="19" spans="1:9" ht="51">
      <c r="A19" s="148"/>
      <c r="B19" s="302" t="s">
        <v>214</v>
      </c>
      <c r="C19" s="302" t="s">
        <v>215</v>
      </c>
      <c r="D19" s="18" t="s">
        <v>255</v>
      </c>
      <c r="E19" s="43" t="s">
        <v>1400</v>
      </c>
      <c r="F19" s="18" t="s">
        <v>819</v>
      </c>
      <c r="G19" s="18" t="s">
        <v>820</v>
      </c>
      <c r="H19" s="18" t="s">
        <v>97</v>
      </c>
      <c r="I19" s="148"/>
    </row>
    <row r="20" spans="1:9" ht="51">
      <c r="A20" s="148"/>
      <c r="B20" s="867" t="s">
        <v>239</v>
      </c>
      <c r="C20" s="867" t="s">
        <v>240</v>
      </c>
      <c r="D20" s="18" t="s">
        <v>1401</v>
      </c>
      <c r="E20" s="162" t="s">
        <v>1402</v>
      </c>
      <c r="F20" s="24" t="s">
        <v>1233</v>
      </c>
      <c r="G20" s="273" t="str">
        <f>HYPERLINK("https://www.youtube.com/watch?v=qvmVoz8zdBI","Выучить танцевальный элемент 
https://www.youtube.com/watch?v=qvmVoz8zdBI")</f>
        <v>Выучить танцевальный элемент 
https://www.youtube.com/watch?v=qvmVoz8zdBI</v>
      </c>
      <c r="H20" s="24" t="s">
        <v>104</v>
      </c>
      <c r="I20" s="148"/>
    </row>
    <row r="21" spans="1:9" ht="51">
      <c r="A21" s="16"/>
      <c r="B21" s="887"/>
      <c r="C21" s="887"/>
      <c r="D21" s="10" t="s">
        <v>174</v>
      </c>
      <c r="E21" s="162" t="s">
        <v>1403</v>
      </c>
      <c r="F21" s="24" t="s">
        <v>1235</v>
      </c>
      <c r="G21" s="264" t="s">
        <v>1236</v>
      </c>
      <c r="H21" s="24" t="s">
        <v>104</v>
      </c>
      <c r="I21" s="16"/>
    </row>
    <row r="22" spans="1:9" ht="38.25">
      <c r="A22" s="86"/>
      <c r="B22" s="868"/>
      <c r="C22" s="868"/>
      <c r="D22" s="10" t="s">
        <v>255</v>
      </c>
      <c r="E22" s="224" t="s">
        <v>1404</v>
      </c>
      <c r="F22" s="18" t="s">
        <v>848</v>
      </c>
      <c r="G22" s="18" t="s">
        <v>849</v>
      </c>
      <c r="H22" s="18" t="s">
        <v>104</v>
      </c>
      <c r="I22" s="86"/>
    </row>
    <row r="23" spans="1:9" ht="13.5">
      <c r="A23" s="25"/>
      <c r="B23" s="876" t="s">
        <v>273</v>
      </c>
      <c r="C23" s="864"/>
      <c r="D23" s="864"/>
      <c r="E23" s="864"/>
      <c r="F23" s="864"/>
      <c r="G23" s="864"/>
      <c r="H23" s="865"/>
      <c r="I23" s="25"/>
    </row>
    <row r="24" spans="1:9" ht="38.25">
      <c r="A24" s="60"/>
      <c r="B24" s="5" t="s">
        <v>16</v>
      </c>
      <c r="C24" s="5" t="s">
        <v>17</v>
      </c>
      <c r="D24" s="18" t="s">
        <v>255</v>
      </c>
      <c r="E24" s="38" t="s">
        <v>1405</v>
      </c>
      <c r="F24" s="18" t="s">
        <v>1208</v>
      </c>
      <c r="G24" s="41" t="s">
        <v>1312</v>
      </c>
      <c r="H24" s="18" t="s">
        <v>1406</v>
      </c>
      <c r="I24" s="60"/>
    </row>
    <row r="25" spans="1:9" ht="36" customHeight="1">
      <c r="A25" s="49"/>
      <c r="B25" s="5" t="s">
        <v>31</v>
      </c>
      <c r="C25" s="5" t="s">
        <v>34</v>
      </c>
      <c r="D25" s="18" t="s">
        <v>255</v>
      </c>
      <c r="E25" s="38" t="s">
        <v>1407</v>
      </c>
      <c r="F25" s="18" t="s">
        <v>1408</v>
      </c>
      <c r="G25" s="84" t="str">
        <f>HYPERLINK("https://nsportal.ru/nachalnaya-shkola/russkii-yazyk/2015/03/04/proverochnaya-rabota-po-teme-glagol-dlya-4-klassa","Выполнить письменно  проверочную работу в тетради. Работу прислать на проверку в Viber")</f>
        <v>Выполнить письменно  проверочную работу в тетради. Работу прислать на проверку в Viber</v>
      </c>
      <c r="H25" s="10" t="s">
        <v>97</v>
      </c>
      <c r="I25" s="49"/>
    </row>
    <row r="26" spans="1:9" ht="25.5">
      <c r="A26" s="168"/>
      <c r="B26" s="867" t="s">
        <v>146</v>
      </c>
      <c r="C26" s="867" t="s">
        <v>148</v>
      </c>
      <c r="D26" s="18" t="s">
        <v>174</v>
      </c>
      <c r="E26" s="38" t="s">
        <v>1409</v>
      </c>
      <c r="F26" s="18" t="s">
        <v>1190</v>
      </c>
      <c r="G26" s="84" t="str">
        <f>HYPERLINK("https://www.youtube.com/watch?time_continue=3&amp;v=cIjxOBq0ReA&amp;feature=emb_logo","выполнить задания по ходу видеоурока")</f>
        <v>выполнить задания по ходу видеоурока</v>
      </c>
      <c r="H26" s="10" t="s">
        <v>97</v>
      </c>
      <c r="I26" s="168"/>
    </row>
    <row r="27" spans="1:9" ht="85.5">
      <c r="A27" s="168"/>
      <c r="B27" s="868"/>
      <c r="C27" s="868"/>
      <c r="D27" s="18" t="s">
        <v>174</v>
      </c>
      <c r="E27" s="38" t="s">
        <v>1410</v>
      </c>
      <c r="F27" s="18" t="s">
        <v>1229</v>
      </c>
      <c r="G27" s="305" t="str">
        <f>HYPERLINK("https://yandex.ru/video/preview/?filmId=948352801687626270&amp;text=степени%20сравнения%20прилагательных%20в%20нем.яз.4%20класс%20ютуб&amp;path=wizard&amp;parent-reqid=1589199333342957-820813430196618056200287-production-app-host-vla-web-yp-29&amp;redircnt=1589199358.1","https://yandex.ru/video/preview/?filmId=948352801687626270&amp;text=степени%20сравнения%20прилагательных%20в%20нем.яз.4%20класс%20ютуб&amp;path=wizard&amp;parent-reqid=1589199333342957-820813430196618056200287-production-app-host-vla-web-yp-29&amp;redircnt=1589199358.1")</f>
        <v>https://yandex.ru/video/preview/?filmId=948352801687626270&amp;text=степени%20сравнения%20прилагательных%20в%20нем.яз.4%20класс%20ютуб&amp;path=wizard&amp;parent-reqid=1589199333342957-820813430196618056200287-production-app-host-vla-web-yp-29&amp;redircnt=1589199358.1</v>
      </c>
      <c r="H27" s="10" t="s">
        <v>1230</v>
      </c>
      <c r="I27" s="168"/>
    </row>
    <row r="28" spans="1:9" ht="42.75" customHeight="1">
      <c r="A28" s="100"/>
      <c r="B28" s="874" t="s">
        <v>160</v>
      </c>
      <c r="C28" s="864"/>
      <c r="D28" s="864"/>
      <c r="E28" s="864"/>
      <c r="F28" s="864"/>
      <c r="G28" s="864"/>
      <c r="H28" s="865"/>
      <c r="I28" s="100"/>
    </row>
    <row r="29" spans="1:9" ht="51" customHeight="1">
      <c r="A29" s="100"/>
      <c r="B29" s="5" t="s">
        <v>170</v>
      </c>
      <c r="C29" s="5" t="s">
        <v>173</v>
      </c>
      <c r="D29" s="18" t="s">
        <v>255</v>
      </c>
      <c r="E29" s="38" t="s">
        <v>1411</v>
      </c>
      <c r="F29" s="18" t="s">
        <v>1289</v>
      </c>
      <c r="G29" s="46" t="s">
        <v>1334</v>
      </c>
      <c r="H29" s="188" t="str">
        <f>HYPERLINK("https://onlinetestpad.com/ru/test/315310-test-po-skazke-gansa-khristiana-andersena-rusalochka-4-klass-literaturnoe-c","Выполнить тест, перейдя по ссылке. Скрин  результата прислать в Viber")</f>
        <v>Выполнить тест, перейдя по ссылке. Скрин  результата прислать в Viber</v>
      </c>
      <c r="I29" s="100"/>
    </row>
    <row r="30" spans="1:9" ht="51" customHeight="1">
      <c r="A30" s="100"/>
      <c r="B30" s="5" t="s">
        <v>202</v>
      </c>
      <c r="C30" s="5" t="s">
        <v>203</v>
      </c>
      <c r="D30" s="18" t="s">
        <v>174</v>
      </c>
      <c r="E30" s="38" t="s">
        <v>1412</v>
      </c>
      <c r="F30" s="18" t="s">
        <v>1318</v>
      </c>
      <c r="G30" s="84" t="str">
        <f>HYPERLINK("https://www.youtube.com/watch?v=TuuVHOmM1Zc","Посмотреть видеоурок, перейдя по ссылке. Затем написать небольшое сообщение о музыкальном инструменте урока")</f>
        <v>Посмотреть видеоурок, перейдя по ссылке. Затем написать небольшое сообщение о музыкальном инструменте урока</v>
      </c>
      <c r="H30" s="15" t="s">
        <v>97</v>
      </c>
      <c r="I30" s="100"/>
    </row>
    <row r="31" spans="1:9" ht="63.75">
      <c r="A31" s="16"/>
      <c r="B31" s="302" t="s">
        <v>214</v>
      </c>
      <c r="C31" s="302" t="s">
        <v>215</v>
      </c>
      <c r="D31" s="67" t="s">
        <v>174</v>
      </c>
      <c r="E31" s="301" t="s">
        <v>1413</v>
      </c>
      <c r="F31" s="18" t="s">
        <v>1203</v>
      </c>
      <c r="G31" s="84" t="str">
        <f>HYPERLINK("https://yandex.ru/video/preview/?filmId=1570948625327797526&amp;text=Мировой+футбол+в+Самаре&amp;path=wizard&amp;parent-reqid=1589197328600715-266703471833243800300291-production-app-host-vla-web-yp-13&amp;redircnt=1589197523.1","Посмотреть ролик, подготовленный к ЧМ в Самаре")</f>
        <v>Посмотреть ролик, подготовленный к ЧМ в Самаре</v>
      </c>
      <c r="H31" s="15" t="s">
        <v>104</v>
      </c>
      <c r="I31" s="16"/>
    </row>
    <row r="32" spans="1:9" ht="25.5">
      <c r="A32" s="86"/>
      <c r="B32" s="895" t="s">
        <v>239</v>
      </c>
      <c r="C32" s="895" t="s">
        <v>240</v>
      </c>
      <c r="D32" s="67" t="s">
        <v>241</v>
      </c>
      <c r="E32" s="306" t="s">
        <v>1414</v>
      </c>
      <c r="F32" s="18" t="s">
        <v>1233</v>
      </c>
      <c r="G32" s="84" t="str">
        <f>HYPERLINK("https://www.youtube.com/watch?v=bkYAsA6K4Dg","Выучить танцевальный элемент ""Молоточки""
https://www.youtube.com/watch?v=bkYAsA6K4Dg")</f>
        <v>Выучить танцевальный элемент "Молоточки"
https://www.youtube.com/watch?v=bkYAsA6K4Dg</v>
      </c>
      <c r="H32" s="15" t="s">
        <v>104</v>
      </c>
      <c r="I32" s="86"/>
    </row>
    <row r="33" spans="1:9" ht="38.25">
      <c r="A33" s="25"/>
      <c r="B33" s="868"/>
      <c r="C33" s="868"/>
      <c r="D33" s="67" t="s">
        <v>255</v>
      </c>
      <c r="E33" s="224" t="s">
        <v>1415</v>
      </c>
      <c r="F33" s="18" t="s">
        <v>848</v>
      </c>
      <c r="G33" s="18" t="s">
        <v>849</v>
      </c>
      <c r="H33" s="18" t="s">
        <v>104</v>
      </c>
      <c r="I33" s="25"/>
    </row>
    <row r="34" spans="1:9" ht="60.75" customHeight="1">
      <c r="A34" s="25"/>
      <c r="B34" s="876" t="s">
        <v>441</v>
      </c>
      <c r="C34" s="864"/>
      <c r="D34" s="864"/>
      <c r="E34" s="864"/>
      <c r="F34" s="864"/>
      <c r="G34" s="864"/>
      <c r="H34" s="865"/>
      <c r="I34" s="25"/>
    </row>
    <row r="35" spans="1:9" ht="38.25">
      <c r="A35" s="25"/>
      <c r="B35" s="302" t="s">
        <v>16</v>
      </c>
      <c r="C35" s="302" t="s">
        <v>17</v>
      </c>
      <c r="D35" s="307" t="s">
        <v>591</v>
      </c>
      <c r="E35" s="28" t="s">
        <v>1416</v>
      </c>
      <c r="F35" s="307" t="s">
        <v>1417</v>
      </c>
      <c r="G35" s="308" t="s">
        <v>1418</v>
      </c>
      <c r="H35" s="66" t="s">
        <v>866</v>
      </c>
      <c r="I35" s="25"/>
    </row>
    <row r="36" spans="1:9" ht="25.5">
      <c r="A36" s="49"/>
      <c r="B36" s="302" t="s">
        <v>31</v>
      </c>
      <c r="C36" s="302" t="s">
        <v>34</v>
      </c>
      <c r="D36" s="18" t="s">
        <v>255</v>
      </c>
      <c r="E36" s="38" t="s">
        <v>1419</v>
      </c>
      <c r="F36" s="38" t="s">
        <v>864</v>
      </c>
      <c r="G36" s="46" t="s">
        <v>865</v>
      </c>
      <c r="H36" s="10" t="s">
        <v>866</v>
      </c>
      <c r="I36" s="49"/>
    </row>
    <row r="37" spans="1:9" ht="51">
      <c r="A37" s="25"/>
      <c r="B37" s="302" t="s">
        <v>146</v>
      </c>
      <c r="C37" s="302" t="s">
        <v>148</v>
      </c>
      <c r="D37" s="307" t="s">
        <v>547</v>
      </c>
      <c r="E37" s="28" t="s">
        <v>1420</v>
      </c>
      <c r="F37" s="218" t="s">
        <v>1346</v>
      </c>
      <c r="G37" s="293" t="str">
        <f>HYPERLINK("https://videouroki.net/video/72-m-tven-priklyucheniya-toma-sojera.html","Посмотреть видеоурок, перейдя по ссылке")</f>
        <v>Посмотреть видеоурок, перейдя по ссылке</v>
      </c>
      <c r="H37" s="304" t="s">
        <v>866</v>
      </c>
      <c r="I37" s="25"/>
    </row>
    <row r="38" spans="1:9" ht="12.75">
      <c r="A38" s="168"/>
      <c r="B38" s="899" t="s">
        <v>160</v>
      </c>
      <c r="C38" s="864"/>
      <c r="D38" s="864"/>
      <c r="E38" s="864"/>
      <c r="F38" s="864"/>
      <c r="G38" s="864"/>
      <c r="H38" s="865"/>
      <c r="I38" s="168"/>
    </row>
    <row r="39" spans="1:9" ht="38.25">
      <c r="A39" s="168"/>
      <c r="B39" s="302" t="s">
        <v>170</v>
      </c>
      <c r="C39" s="302" t="s">
        <v>173</v>
      </c>
      <c r="D39" s="307" t="s">
        <v>547</v>
      </c>
      <c r="E39" s="28" t="s">
        <v>1421</v>
      </c>
      <c r="F39" s="218" t="s">
        <v>1422</v>
      </c>
      <c r="G39" s="309" t="e">
        <f>HYPERLINK("https://yandex.ru/video/preview/?filmId=1567641807551248415&amp;text=скачать%20видеоурок%20по%20изо%204%20класс%20герои%20борцы%20и%20защитники&amp;text=герои%204%20сезон%20&amp;path=wizard&amp;parent-reqid=1588956000313711-1205790612703283080700291-production-app-host-v"&amp;"la-web-yp-295&amp;redircnt=1588956182.1","Посмотреть видеоурок, перейдя по ссылке. Нарисовать обелиск")</f>
        <v>#VALUE!</v>
      </c>
      <c r="H39" s="310" t="s">
        <v>97</v>
      </c>
      <c r="I39" s="168"/>
    </row>
    <row r="40" spans="1:9" ht="38.25">
      <c r="A40" s="168"/>
      <c r="B40" s="302" t="s">
        <v>202</v>
      </c>
      <c r="C40" s="302" t="s">
        <v>203</v>
      </c>
      <c r="D40" s="307" t="s">
        <v>547</v>
      </c>
      <c r="E40" s="42" t="s">
        <v>1423</v>
      </c>
      <c r="F40" s="58" t="s">
        <v>1296</v>
      </c>
      <c r="G40" s="311" t="str">
        <f>HYPERLINK("https://videouroki.net/video/52-puteshestvie-po-rossii-dalnij-vostok-i-vostochnaya-sibir.html","Посмотреть видеоурок, перейдя  по ссылке. У кого такой возможности нет, знакомятся с материалом на с. 180-185. Записать самое главное этой темы в тетрадь")</f>
        <v>Посмотреть видеоурок, перейдя  по ссылке. У кого такой возможности нет, знакомятся с материалом на с. 180-185. Записать самое главное этой темы в тетрадь</v>
      </c>
      <c r="H40" s="307" t="s">
        <v>97</v>
      </c>
      <c r="I40" s="168"/>
    </row>
    <row r="41" spans="1:9" ht="25.5" customHeight="1">
      <c r="A41" s="16"/>
      <c r="B41" s="895" t="s">
        <v>214</v>
      </c>
      <c r="C41" s="895" t="s">
        <v>215</v>
      </c>
      <c r="D41" s="307" t="s">
        <v>241</v>
      </c>
      <c r="E41" s="162" t="s">
        <v>1424</v>
      </c>
      <c r="F41" s="58" t="s">
        <v>1233</v>
      </c>
      <c r="G41" s="312" t="str">
        <f>HYPERLINK("https://www.youtube.com/watch?v=NplAj6T96R0","Выучить танцевальный элемент ""Гармошка""
https://www.youtube.com/watch?v=NplAj6T96R0")</f>
        <v>Выучить танцевальный элемент "Гармошка"
https://www.youtube.com/watch?v=NplAj6T96R0</v>
      </c>
      <c r="H41" s="310" t="s">
        <v>104</v>
      </c>
      <c r="I41" s="16"/>
    </row>
    <row r="42" spans="1:9" ht="38.25">
      <c r="A42" s="49"/>
      <c r="B42" s="868"/>
      <c r="C42" s="868"/>
      <c r="D42" s="307" t="s">
        <v>543</v>
      </c>
      <c r="E42" s="191" t="s">
        <v>1425</v>
      </c>
      <c r="F42" s="18" t="s">
        <v>1292</v>
      </c>
      <c r="G42" s="18" t="s">
        <v>1293</v>
      </c>
      <c r="H42" s="18" t="s">
        <v>584</v>
      </c>
      <c r="I42" s="199"/>
    </row>
    <row r="43" spans="1:9" ht="38.25" customHeight="1">
      <c r="A43" s="86"/>
      <c r="B43" s="302" t="s">
        <v>239</v>
      </c>
      <c r="C43" s="302" t="s">
        <v>240</v>
      </c>
      <c r="D43" s="307" t="s">
        <v>543</v>
      </c>
      <c r="E43" s="191" t="s">
        <v>1426</v>
      </c>
      <c r="F43" s="58"/>
      <c r="G43" s="58"/>
      <c r="H43" s="307" t="s">
        <v>104</v>
      </c>
      <c r="I43" s="128"/>
    </row>
    <row r="44" spans="1:9" ht="61.5" customHeight="1">
      <c r="A44" s="25"/>
      <c r="B44" s="900" t="s">
        <v>346</v>
      </c>
      <c r="C44" s="864"/>
      <c r="D44" s="864"/>
      <c r="E44" s="864"/>
      <c r="F44" s="864"/>
      <c r="G44" s="864"/>
      <c r="H44" s="865"/>
      <c r="I44" s="128"/>
    </row>
    <row r="45" spans="1:9" ht="38.25" customHeight="1">
      <c r="A45" s="25"/>
      <c r="B45" s="302" t="s">
        <v>16</v>
      </c>
      <c r="C45" s="302" t="s">
        <v>17</v>
      </c>
      <c r="D45" s="218" t="s">
        <v>255</v>
      </c>
      <c r="E45" s="28" t="s">
        <v>1427</v>
      </c>
      <c r="F45" s="58" t="s">
        <v>1355</v>
      </c>
      <c r="G45" s="58" t="s">
        <v>1356</v>
      </c>
      <c r="H45" s="308" t="s">
        <v>97</v>
      </c>
      <c r="I45" s="314"/>
    </row>
    <row r="46" spans="1:9" ht="44.25" customHeight="1">
      <c r="A46" s="315"/>
      <c r="B46" s="302" t="s">
        <v>31</v>
      </c>
      <c r="C46" s="302" t="s">
        <v>34</v>
      </c>
      <c r="D46" s="218" t="s">
        <v>255</v>
      </c>
      <c r="E46" s="28" t="s">
        <v>1428</v>
      </c>
      <c r="F46" s="118" t="s">
        <v>1429</v>
      </c>
      <c r="G46" s="118" t="s">
        <v>1430</v>
      </c>
      <c r="H46" s="133" t="s">
        <v>97</v>
      </c>
      <c r="I46" s="128"/>
    </row>
    <row r="47" spans="1:9" ht="51.75" customHeight="1">
      <c r="A47" s="316"/>
      <c r="B47" s="867" t="s">
        <v>146</v>
      </c>
      <c r="C47" s="867" t="s">
        <v>148</v>
      </c>
      <c r="D47" s="18" t="s">
        <v>547</v>
      </c>
      <c r="E47" s="38" t="s">
        <v>1432</v>
      </c>
      <c r="F47" s="18" t="s">
        <v>1433</v>
      </c>
      <c r="G47" s="84" t="str">
        <f>HYPERLINK("https://www.youtube.com/watch?time_continue=2&amp;v=FuIHEZIIBbU&amp;feature=emb_logo","выполнить задания по ходу урока")</f>
        <v>выполнить задания по ходу урока</v>
      </c>
      <c r="H47" s="10" t="s">
        <v>97</v>
      </c>
      <c r="I47" s="317"/>
    </row>
    <row r="48" spans="1:9" ht="51.75" customHeight="1">
      <c r="A48" s="316"/>
      <c r="B48" s="868"/>
      <c r="C48" s="868"/>
      <c r="D48" s="18" t="s">
        <v>255</v>
      </c>
      <c r="E48" s="38" t="s">
        <v>1434</v>
      </c>
      <c r="F48" s="18" t="s">
        <v>1058</v>
      </c>
      <c r="G48" s="318" t="s">
        <v>1365</v>
      </c>
      <c r="H48" s="10" t="s">
        <v>97</v>
      </c>
      <c r="I48" s="128"/>
    </row>
    <row r="49" spans="1:9" ht="51.75" customHeight="1">
      <c r="A49" s="316"/>
      <c r="B49" s="874" t="s">
        <v>160</v>
      </c>
      <c r="C49" s="864"/>
      <c r="D49" s="864"/>
      <c r="E49" s="864"/>
      <c r="F49" s="864"/>
      <c r="G49" s="864"/>
      <c r="H49" s="865"/>
      <c r="I49" s="128"/>
    </row>
    <row r="50" spans="1:9" ht="51.75" customHeight="1">
      <c r="A50" s="316"/>
      <c r="B50" s="302" t="s">
        <v>170</v>
      </c>
      <c r="C50" s="302" t="s">
        <v>173</v>
      </c>
      <c r="D50" s="307" t="s">
        <v>1132</v>
      </c>
      <c r="E50" s="38" t="s">
        <v>1435</v>
      </c>
      <c r="F50" s="218" t="s">
        <v>1346</v>
      </c>
      <c r="G50" s="319" t="str">
        <f>HYPERLINK("https://videouroki.net/tests/prikliuchieniia-toma-soiiera-mark-tvien.html","Работа по учебнику с. 194-200 читать. Затем пройти тест, перейдя по ссылке. Скрин результата прислать в Viber")</f>
        <v>Работа по учебнику с. 194-200 читать. Затем пройти тест, перейдя по ссылке. Скрин результата прислать в Viber</v>
      </c>
      <c r="H50" s="307" t="s">
        <v>97</v>
      </c>
      <c r="I50" s="128"/>
    </row>
    <row r="51" spans="1:9" ht="38.25">
      <c r="A51" s="88"/>
      <c r="B51" s="302" t="s">
        <v>202</v>
      </c>
      <c r="C51" s="302" t="s">
        <v>203</v>
      </c>
      <c r="D51" s="307" t="s">
        <v>174</v>
      </c>
      <c r="E51" s="38" t="s">
        <v>1436</v>
      </c>
      <c r="F51" s="218" t="s">
        <v>1360</v>
      </c>
      <c r="G51" s="320" t="str">
        <f>HYPERLINK("https://yandex.ru/video/preview/?filmId=7031585118579279081&amp;text=скачать%20видеоурок%20музыкальный%20сказочник%204%20класс&amp;path=wizard&amp;parent-reqid=1588954084531023-667913610238221227400299-production-app-host-sas-web-yp-141&amp;redircnt=1588954594.1","Посмотреть видеоурок, перейдя по ссылке. Затем выполнить задание письменно  в тетради  к этому уроку")</f>
        <v>Посмотреть видеоурок, перейдя по ссылке. Затем выполнить задание письменно  в тетради  к этому уроку</v>
      </c>
      <c r="H51" s="307" t="s">
        <v>97</v>
      </c>
      <c r="I51" s="321"/>
    </row>
    <row r="52" spans="1:9" ht="38.25">
      <c r="A52" s="88"/>
      <c r="B52" s="895" t="s">
        <v>214</v>
      </c>
      <c r="C52" s="895" t="s">
        <v>215</v>
      </c>
      <c r="D52" s="78" t="s">
        <v>255</v>
      </c>
      <c r="E52" s="171" t="s">
        <v>1437</v>
      </c>
      <c r="F52" s="18" t="s">
        <v>848</v>
      </c>
      <c r="G52" s="18" t="s">
        <v>849</v>
      </c>
      <c r="H52" s="245" t="s">
        <v>1438</v>
      </c>
      <c r="I52" s="317"/>
    </row>
    <row r="53" spans="1:9" ht="38.25">
      <c r="A53" s="49"/>
      <c r="B53" s="868"/>
      <c r="C53" s="868"/>
      <c r="D53" s="137" t="s">
        <v>255</v>
      </c>
      <c r="E53" s="137" t="s">
        <v>1439</v>
      </c>
      <c r="F53" s="18" t="s">
        <v>1440</v>
      </c>
      <c r="G53" s="18" t="s">
        <v>1441</v>
      </c>
      <c r="H53" s="18" t="s">
        <v>104</v>
      </c>
      <c r="I53" s="128"/>
    </row>
    <row r="54" spans="1:9" ht="51">
      <c r="A54" s="86"/>
      <c r="B54" s="302" t="s">
        <v>239</v>
      </c>
      <c r="C54" s="302" t="s">
        <v>240</v>
      </c>
      <c r="D54" s="137" t="s">
        <v>255</v>
      </c>
      <c r="E54" s="268" t="s">
        <v>1442</v>
      </c>
      <c r="F54" s="18" t="s">
        <v>1443</v>
      </c>
      <c r="G54" s="18" t="s">
        <v>1441</v>
      </c>
      <c r="H54" s="18" t="s">
        <v>104</v>
      </c>
      <c r="I54" s="25"/>
    </row>
    <row r="55" spans="1:9" ht="12.75" customHeight="1">
      <c r="A55" s="86"/>
      <c r="I55" s="49"/>
    </row>
    <row r="56" spans="1:9" ht="12.75">
      <c r="A56" s="83"/>
      <c r="I56" s="317"/>
    </row>
    <row r="57" spans="1:9" ht="12.75">
      <c r="A57" s="83"/>
      <c r="I57" s="317"/>
    </row>
    <row r="58" spans="1:9" ht="12.75">
      <c r="A58" s="83"/>
      <c r="I58" s="83"/>
    </row>
    <row r="59" spans="1:9" ht="12.75">
      <c r="A59" s="83"/>
      <c r="I59" s="114"/>
    </row>
    <row r="60" spans="1:9" ht="12.75">
      <c r="A60" s="83"/>
      <c r="I60" s="114"/>
    </row>
    <row r="61" spans="1:9" ht="12.75">
      <c r="A61" s="83"/>
      <c r="B61" s="63"/>
      <c r="C61" s="63"/>
      <c r="D61" s="63"/>
      <c r="E61" s="63"/>
      <c r="F61" s="63"/>
      <c r="G61" s="63"/>
      <c r="H61" s="63"/>
      <c r="I61" s="83"/>
    </row>
    <row r="62" spans="1:9" ht="12.75">
      <c r="A62" s="83"/>
      <c r="B62" s="63"/>
      <c r="C62" s="63"/>
      <c r="D62" s="63"/>
      <c r="E62" s="63"/>
      <c r="F62" s="63"/>
      <c r="G62" s="63"/>
      <c r="H62" s="63"/>
      <c r="I62" s="83"/>
    </row>
    <row r="63" spans="1:9" ht="12.75">
      <c r="A63" s="83"/>
      <c r="B63" s="63"/>
      <c r="C63" s="63"/>
      <c r="D63" s="63"/>
      <c r="E63" s="63"/>
      <c r="F63" s="63"/>
      <c r="G63" s="63"/>
      <c r="H63" s="63"/>
      <c r="I63" s="83"/>
    </row>
    <row r="64" spans="1:9" ht="23.25">
      <c r="A64" s="83"/>
      <c r="B64" s="898"/>
      <c r="C64" s="871"/>
      <c r="D64" s="871"/>
      <c r="E64" s="871"/>
      <c r="F64" s="871"/>
      <c r="G64" s="871"/>
      <c r="H64" s="871"/>
      <c r="I64" s="83"/>
    </row>
    <row r="65" spans="1:9" ht="18">
      <c r="A65" s="83"/>
      <c r="B65" s="877"/>
      <c r="C65" s="871"/>
      <c r="D65" s="871"/>
      <c r="E65" s="871"/>
      <c r="F65" s="871"/>
      <c r="G65" s="871"/>
      <c r="H65" s="871"/>
      <c r="I65" s="83"/>
    </row>
    <row r="66" spans="1:9" ht="12.75">
      <c r="A66" s="63"/>
      <c r="B66" s="21"/>
      <c r="C66" s="21"/>
      <c r="D66" s="21"/>
      <c r="E66" s="21"/>
      <c r="F66" s="21"/>
      <c r="G66" s="21"/>
      <c r="H66" s="21"/>
      <c r="I66" s="83"/>
    </row>
    <row r="67" spans="1:9" ht="12.75">
      <c r="A67" s="63"/>
      <c r="B67" s="21"/>
      <c r="C67" s="21"/>
      <c r="D67" s="86"/>
      <c r="E67" s="86"/>
      <c r="F67" s="86"/>
      <c r="G67" s="148"/>
      <c r="H67" s="86"/>
      <c r="I67" s="83"/>
    </row>
    <row r="68" spans="1:9" ht="12.75">
      <c r="A68" s="63"/>
      <c r="B68" s="21"/>
      <c r="C68" s="21"/>
      <c r="D68" s="86"/>
      <c r="E68" s="126"/>
      <c r="F68" s="86"/>
      <c r="G68" s="148"/>
      <c r="H68" s="86"/>
      <c r="I68" s="83"/>
    </row>
    <row r="69" spans="1:9" ht="12.75">
      <c r="A69" s="63"/>
      <c r="B69" s="21"/>
      <c r="C69" s="21"/>
      <c r="D69" s="60"/>
      <c r="E69" s="126"/>
      <c r="F69" s="86"/>
      <c r="G69" s="86"/>
      <c r="H69" s="86"/>
      <c r="I69" s="83"/>
    </row>
    <row r="70" spans="1:9" ht="12.75">
      <c r="A70" s="63"/>
      <c r="B70" s="875"/>
      <c r="C70" s="871"/>
      <c r="D70" s="871"/>
      <c r="E70" s="871"/>
      <c r="F70" s="871"/>
      <c r="G70" s="871"/>
      <c r="H70" s="871"/>
      <c r="I70" s="83"/>
    </row>
    <row r="71" spans="1:9" ht="12.75">
      <c r="A71" s="63"/>
      <c r="B71" s="885"/>
      <c r="C71" s="885"/>
      <c r="D71" s="86"/>
      <c r="E71" s="116"/>
      <c r="F71" s="143"/>
      <c r="G71" s="323"/>
      <c r="H71" s="60"/>
      <c r="I71" s="83"/>
    </row>
    <row r="72" spans="1:9" ht="12.75">
      <c r="A72" s="63"/>
      <c r="B72" s="871"/>
      <c r="C72" s="871"/>
      <c r="D72" s="25"/>
      <c r="E72" s="116"/>
      <c r="F72" s="86"/>
      <c r="G72" s="148"/>
      <c r="H72" s="86"/>
      <c r="I72" s="83"/>
    </row>
    <row r="73" spans="1:9" ht="12.75">
      <c r="A73" s="63"/>
      <c r="B73" s="21"/>
      <c r="C73" s="21"/>
      <c r="D73" s="25"/>
      <c r="E73" s="86"/>
      <c r="F73" s="86"/>
      <c r="G73" s="148"/>
      <c r="H73" s="148"/>
      <c r="I73" s="83"/>
    </row>
    <row r="74" spans="1:9" ht="12.75">
      <c r="A74" s="63"/>
      <c r="B74" s="200"/>
      <c r="C74" s="200"/>
      <c r="D74" s="25"/>
      <c r="E74" s="116"/>
      <c r="F74" s="86"/>
      <c r="G74" s="148"/>
      <c r="H74" s="148"/>
      <c r="I74" s="83"/>
    </row>
    <row r="75" spans="1:9" ht="18">
      <c r="A75" s="63"/>
      <c r="B75" s="877"/>
      <c r="C75" s="871"/>
      <c r="D75" s="871"/>
      <c r="E75" s="871"/>
      <c r="F75" s="871"/>
      <c r="G75" s="871"/>
      <c r="H75" s="871"/>
      <c r="I75" s="83"/>
    </row>
    <row r="76" spans="1:9" ht="12.75">
      <c r="A76" s="63"/>
      <c r="B76" s="21"/>
      <c r="C76" s="21"/>
      <c r="D76" s="86"/>
      <c r="E76" s="86"/>
      <c r="F76" s="86"/>
      <c r="G76" s="147"/>
      <c r="H76" s="86"/>
      <c r="I76" s="83"/>
    </row>
    <row r="77" spans="1:9" ht="12.75">
      <c r="A77" s="63"/>
      <c r="B77" s="21"/>
      <c r="C77" s="21"/>
      <c r="D77" s="86"/>
      <c r="E77" s="86"/>
      <c r="F77" s="86"/>
      <c r="G77" s="148"/>
      <c r="H77" s="25"/>
      <c r="I77" s="83"/>
    </row>
    <row r="78" spans="1:9" ht="12.75">
      <c r="A78" s="63"/>
      <c r="B78" s="21"/>
      <c r="C78" s="21"/>
      <c r="D78" s="86"/>
      <c r="E78" s="86"/>
      <c r="F78" s="86"/>
      <c r="G78" s="147"/>
      <c r="H78" s="60"/>
      <c r="I78" s="83"/>
    </row>
    <row r="79" spans="1:9" ht="12.75">
      <c r="A79" s="63"/>
      <c r="B79" s="875"/>
      <c r="C79" s="871"/>
      <c r="D79" s="871"/>
      <c r="E79" s="871"/>
      <c r="F79" s="871"/>
      <c r="G79" s="871"/>
      <c r="H79" s="871"/>
      <c r="I79" s="83"/>
    </row>
    <row r="80" spans="1:9" ht="12.75">
      <c r="A80" s="63"/>
      <c r="B80" s="21"/>
      <c r="C80" s="21"/>
      <c r="D80" s="86"/>
      <c r="E80" s="86"/>
      <c r="F80" s="86"/>
      <c r="G80" s="148"/>
      <c r="H80" s="168"/>
      <c r="I80" s="83"/>
    </row>
    <row r="81" spans="1:9" ht="12.75">
      <c r="A81" s="63"/>
      <c r="B81" s="21"/>
      <c r="C81" s="21"/>
      <c r="D81" s="86"/>
      <c r="E81" s="86"/>
      <c r="F81" s="86"/>
      <c r="G81" s="147"/>
      <c r="H81" s="168"/>
      <c r="I81" s="83"/>
    </row>
    <row r="82" spans="1:9" ht="12.75">
      <c r="A82" s="63"/>
      <c r="B82" s="200"/>
      <c r="C82" s="200"/>
      <c r="D82" s="86"/>
      <c r="E82" s="126"/>
      <c r="F82" s="86"/>
      <c r="G82" s="147"/>
      <c r="H82" s="168"/>
      <c r="I82" s="83"/>
    </row>
    <row r="83" spans="1:9" ht="12.75">
      <c r="A83" s="63"/>
      <c r="B83" s="885"/>
      <c r="C83" s="885"/>
      <c r="D83" s="86"/>
      <c r="E83" s="163"/>
      <c r="F83" s="100"/>
      <c r="G83" s="324"/>
      <c r="H83" s="100"/>
      <c r="I83" s="83"/>
    </row>
    <row r="84" spans="1:9" ht="12.75">
      <c r="A84" s="63"/>
      <c r="B84" s="871"/>
      <c r="C84" s="871"/>
      <c r="D84" s="25"/>
      <c r="E84" s="163"/>
      <c r="F84" s="100"/>
      <c r="G84" s="325"/>
      <c r="H84" s="100"/>
      <c r="I84" s="83"/>
    </row>
    <row r="85" spans="1:9" ht="12.75">
      <c r="A85" s="63"/>
      <c r="B85" s="871"/>
      <c r="C85" s="871"/>
      <c r="D85" s="25"/>
      <c r="E85" s="163"/>
      <c r="F85" s="100"/>
      <c r="G85" s="325"/>
      <c r="H85" s="100"/>
      <c r="I85" s="83"/>
    </row>
    <row r="86" spans="1:9" ht="18">
      <c r="A86" s="63"/>
      <c r="B86" s="877"/>
      <c r="C86" s="871"/>
      <c r="D86" s="871"/>
      <c r="E86" s="871"/>
      <c r="F86" s="871"/>
      <c r="G86" s="871"/>
      <c r="H86" s="871"/>
      <c r="I86" s="83"/>
    </row>
    <row r="87" spans="1:9" ht="12.75">
      <c r="A87" s="63"/>
      <c r="B87" s="21"/>
      <c r="C87" s="21"/>
      <c r="D87" s="86"/>
      <c r="E87" s="86"/>
      <c r="F87" s="86"/>
      <c r="G87" s="147"/>
      <c r="H87" s="86"/>
      <c r="I87" s="83"/>
    </row>
    <row r="88" spans="1:9" ht="12.75">
      <c r="A88" s="63"/>
      <c r="B88" s="21"/>
      <c r="C88" s="21"/>
      <c r="D88" s="86"/>
      <c r="E88" s="86"/>
      <c r="F88" s="86"/>
      <c r="G88" s="148"/>
      <c r="H88" s="25"/>
      <c r="I88" s="83"/>
    </row>
    <row r="89" spans="1:9" ht="12.75">
      <c r="A89" s="63"/>
      <c r="B89" s="885"/>
      <c r="C89" s="885"/>
      <c r="D89" s="86"/>
      <c r="E89" s="86"/>
      <c r="F89" s="86"/>
      <c r="G89" s="148"/>
      <c r="H89" s="25"/>
      <c r="I89" s="83"/>
    </row>
    <row r="90" spans="1:9" ht="14.25">
      <c r="A90" s="63"/>
      <c r="B90" s="871"/>
      <c r="C90" s="871"/>
      <c r="D90" s="86"/>
      <c r="E90" s="86"/>
      <c r="F90" s="86"/>
      <c r="G90" s="326"/>
      <c r="H90" s="25"/>
      <c r="I90" s="83"/>
    </row>
    <row r="91" spans="1:9" ht="12.75">
      <c r="A91" s="63"/>
      <c r="B91" s="875"/>
      <c r="C91" s="871"/>
      <c r="D91" s="871"/>
      <c r="E91" s="871"/>
      <c r="F91" s="871"/>
      <c r="G91" s="871"/>
      <c r="H91" s="871"/>
      <c r="I91" s="83"/>
    </row>
    <row r="92" spans="1:9" ht="12.75">
      <c r="A92" s="63"/>
      <c r="B92" s="21"/>
      <c r="C92" s="21"/>
      <c r="D92" s="86"/>
      <c r="E92" s="86"/>
      <c r="F92" s="86"/>
      <c r="G92" s="148"/>
      <c r="H92" s="168"/>
      <c r="I92" s="83"/>
    </row>
    <row r="93" spans="1:9" ht="12.75">
      <c r="A93" s="63"/>
      <c r="B93" s="21"/>
      <c r="C93" s="21"/>
      <c r="D93" s="86"/>
      <c r="E93" s="86"/>
      <c r="F93" s="86"/>
      <c r="G93" s="148"/>
      <c r="H93" s="168"/>
      <c r="I93" s="83"/>
    </row>
    <row r="94" spans="1:9" ht="12.75">
      <c r="A94" s="63"/>
      <c r="B94" s="200"/>
      <c r="C94" s="200"/>
      <c r="D94" s="182"/>
      <c r="E94" s="145"/>
      <c r="F94" s="86"/>
      <c r="G94" s="148"/>
      <c r="H94" s="168"/>
      <c r="I94" s="83"/>
    </row>
    <row r="95" spans="1:9" ht="12.75">
      <c r="A95" s="63"/>
      <c r="B95" s="889"/>
      <c r="C95" s="889"/>
      <c r="D95" s="182"/>
      <c r="E95" s="183"/>
      <c r="F95" s="86"/>
      <c r="G95" s="148"/>
      <c r="H95" s="168"/>
      <c r="I95" s="83"/>
    </row>
    <row r="96" spans="1:9" ht="12.75">
      <c r="A96" s="63"/>
      <c r="B96" s="871"/>
      <c r="C96" s="871"/>
      <c r="D96" s="182"/>
      <c r="E96" s="163"/>
      <c r="F96" s="86"/>
      <c r="G96" s="148"/>
      <c r="H96" s="168"/>
      <c r="I96" s="83"/>
    </row>
    <row r="97" spans="1:9" ht="18">
      <c r="A97" s="63"/>
      <c r="B97" s="877"/>
      <c r="C97" s="871"/>
      <c r="D97" s="871"/>
      <c r="E97" s="871"/>
      <c r="F97" s="871"/>
      <c r="G97" s="871"/>
      <c r="H97" s="871"/>
      <c r="I97" s="83"/>
    </row>
    <row r="98" spans="1:9" ht="12.75">
      <c r="A98" s="63"/>
      <c r="B98" s="200"/>
      <c r="C98" s="200"/>
      <c r="D98" s="317"/>
      <c r="E98" s="116"/>
      <c r="F98" s="317"/>
      <c r="G98" s="317"/>
      <c r="H98" s="199"/>
      <c r="I98" s="83"/>
    </row>
    <row r="99" spans="1:9" ht="12.75">
      <c r="A99" s="63"/>
      <c r="B99" s="200"/>
      <c r="C99" s="200"/>
      <c r="D99" s="57"/>
      <c r="E99" s="116"/>
      <c r="F99" s="317"/>
      <c r="G99" s="317"/>
      <c r="H99" s="128"/>
      <c r="I99" s="83"/>
    </row>
    <row r="100" spans="1:9" ht="12.75">
      <c r="A100" s="63"/>
      <c r="B100" s="200"/>
      <c r="C100" s="200"/>
      <c r="D100" s="317"/>
      <c r="E100" s="116"/>
      <c r="F100" s="57"/>
      <c r="G100" s="327"/>
      <c r="H100" s="60"/>
      <c r="I100" s="83"/>
    </row>
    <row r="101" spans="1:9" ht="12.75">
      <c r="A101" s="63"/>
      <c r="B101" s="896"/>
      <c r="C101" s="871"/>
      <c r="D101" s="871"/>
      <c r="E101" s="871"/>
      <c r="F101" s="871"/>
      <c r="G101" s="871"/>
      <c r="H101" s="871"/>
      <c r="I101" s="83"/>
    </row>
    <row r="102" spans="1:9" ht="12.75">
      <c r="A102" s="63"/>
      <c r="B102" s="200"/>
      <c r="C102" s="200"/>
      <c r="D102" s="317"/>
      <c r="E102" s="116"/>
      <c r="F102" s="57"/>
      <c r="G102" s="328"/>
      <c r="H102" s="128"/>
      <c r="I102" s="83"/>
    </row>
    <row r="103" spans="1:9" ht="12.75">
      <c r="A103" s="63"/>
      <c r="B103" s="200"/>
      <c r="C103" s="200"/>
      <c r="D103" s="317"/>
      <c r="E103" s="116"/>
      <c r="F103" s="57"/>
      <c r="G103" s="329"/>
      <c r="H103" s="317"/>
      <c r="I103" s="83"/>
    </row>
    <row r="104" spans="1:9" ht="12.75">
      <c r="A104" s="63"/>
      <c r="B104" s="889"/>
      <c r="C104" s="889"/>
      <c r="D104" s="317"/>
      <c r="E104" s="163"/>
      <c r="F104" s="57"/>
      <c r="G104" s="57"/>
      <c r="H104" s="128"/>
      <c r="I104" s="83"/>
    </row>
    <row r="105" spans="1:9" ht="12.75">
      <c r="A105" s="63"/>
      <c r="B105" s="871"/>
      <c r="C105" s="871"/>
      <c r="D105" s="317"/>
      <c r="E105" s="177"/>
      <c r="F105" s="86"/>
      <c r="G105" s="86"/>
      <c r="H105" s="86"/>
      <c r="I105" s="83"/>
    </row>
    <row r="106" spans="1:9" ht="12.75">
      <c r="A106" s="63"/>
      <c r="B106" s="200"/>
      <c r="C106" s="200"/>
      <c r="D106" s="317"/>
      <c r="E106" s="177"/>
      <c r="F106" s="57"/>
      <c r="G106" s="57"/>
      <c r="H106" s="317"/>
      <c r="I106" s="83"/>
    </row>
    <row r="107" spans="1:9" ht="18">
      <c r="A107" s="63"/>
      <c r="B107" s="897"/>
      <c r="C107" s="871"/>
      <c r="D107" s="871"/>
      <c r="E107" s="871"/>
      <c r="F107" s="871"/>
      <c r="G107" s="871"/>
      <c r="H107" s="871"/>
      <c r="I107" s="83"/>
    </row>
    <row r="108" spans="1:9" ht="12.75">
      <c r="A108" s="63"/>
      <c r="B108" s="200"/>
      <c r="C108" s="200"/>
      <c r="D108" s="57"/>
      <c r="E108" s="116"/>
      <c r="F108" s="57"/>
      <c r="G108" s="57"/>
      <c r="H108" s="317"/>
      <c r="I108" s="83"/>
    </row>
    <row r="109" spans="1:9" ht="12.75">
      <c r="A109" s="63"/>
      <c r="B109" s="200"/>
      <c r="C109" s="200"/>
      <c r="D109" s="57"/>
      <c r="E109" s="116"/>
      <c r="F109" s="60"/>
      <c r="G109" s="60"/>
      <c r="H109" s="128"/>
      <c r="I109" s="83"/>
    </row>
    <row r="110" spans="1:9" ht="12.75">
      <c r="A110" s="63"/>
      <c r="B110" s="885"/>
      <c r="C110" s="885"/>
      <c r="D110" s="86"/>
      <c r="E110" s="86"/>
      <c r="F110" s="86"/>
      <c r="G110" s="148"/>
      <c r="H110" s="25"/>
      <c r="I110" s="83"/>
    </row>
    <row r="111" spans="1:9" ht="14.25">
      <c r="A111" s="63"/>
      <c r="B111" s="871"/>
      <c r="C111" s="871"/>
      <c r="D111" s="86"/>
      <c r="E111" s="86"/>
      <c r="F111" s="86"/>
      <c r="G111" s="326"/>
      <c r="H111" s="25"/>
      <c r="I111" s="83"/>
    </row>
    <row r="112" spans="1:9" ht="12.75">
      <c r="A112" s="63"/>
      <c r="B112" s="875"/>
      <c r="C112" s="871"/>
      <c r="D112" s="871"/>
      <c r="E112" s="871"/>
      <c r="F112" s="871"/>
      <c r="G112" s="871"/>
      <c r="H112" s="871"/>
      <c r="I112" s="83"/>
    </row>
    <row r="113" spans="1:9" ht="12.75">
      <c r="A113" s="63"/>
      <c r="B113" s="200"/>
      <c r="C113" s="200"/>
      <c r="D113" s="317"/>
      <c r="E113" s="86"/>
      <c r="F113" s="57"/>
      <c r="G113" s="181"/>
      <c r="H113" s="317"/>
      <c r="I113" s="83"/>
    </row>
    <row r="114" spans="1:9" ht="12.75">
      <c r="A114" s="63"/>
      <c r="B114" s="200"/>
      <c r="C114" s="200"/>
      <c r="D114" s="317"/>
      <c r="E114" s="86"/>
      <c r="F114" s="57"/>
      <c r="G114" s="330"/>
      <c r="H114" s="317"/>
      <c r="I114" s="83"/>
    </row>
    <row r="115" spans="1:9" ht="12.75">
      <c r="A115" s="63"/>
      <c r="B115" s="889"/>
      <c r="C115" s="889"/>
      <c r="D115" s="83"/>
      <c r="E115" s="163"/>
      <c r="F115" s="83"/>
      <c r="G115" s="83"/>
      <c r="H115" s="83"/>
      <c r="I115" s="83"/>
    </row>
    <row r="116" spans="1:9" ht="12.75">
      <c r="A116" s="63"/>
      <c r="B116" s="871"/>
      <c r="C116" s="871"/>
      <c r="D116" s="114"/>
      <c r="E116" s="114"/>
      <c r="F116" s="86"/>
      <c r="G116" s="86"/>
      <c r="H116" s="86"/>
      <c r="I116" s="83"/>
    </row>
    <row r="117" spans="1:9" ht="12.75">
      <c r="A117" s="63"/>
      <c r="B117" s="200"/>
      <c r="C117" s="200"/>
      <c r="D117" s="114"/>
      <c r="E117" s="331"/>
      <c r="F117" s="86"/>
      <c r="G117" s="86"/>
      <c r="H117" s="86"/>
      <c r="I117" s="83"/>
    </row>
    <row r="118" spans="1:9" ht="12.75">
      <c r="A118" s="63"/>
      <c r="B118" s="83"/>
      <c r="C118" s="83"/>
      <c r="D118" s="83"/>
      <c r="E118" s="83"/>
      <c r="F118" s="83"/>
      <c r="G118" s="83"/>
      <c r="H118" s="83"/>
      <c r="I118" s="83"/>
    </row>
    <row r="119" spans="1:9" ht="12.75">
      <c r="A119" s="63"/>
      <c r="B119" s="83"/>
      <c r="C119" s="83"/>
      <c r="D119" s="83"/>
      <c r="E119" s="83"/>
      <c r="F119" s="83"/>
      <c r="G119" s="83"/>
      <c r="H119" s="83"/>
      <c r="I119" s="83"/>
    </row>
    <row r="120" spans="1:9" ht="12.75">
      <c r="A120" s="63"/>
      <c r="B120" s="83"/>
      <c r="C120" s="83"/>
      <c r="D120" s="83"/>
      <c r="E120" s="83"/>
      <c r="F120" s="83"/>
      <c r="G120" s="83"/>
      <c r="H120" s="83"/>
      <c r="I120" s="83"/>
    </row>
    <row r="121" spans="1:9" ht="12.75">
      <c r="A121" s="63"/>
      <c r="B121" s="83"/>
      <c r="C121" s="83"/>
      <c r="D121" s="83"/>
      <c r="E121" s="83"/>
      <c r="F121" s="83"/>
      <c r="G121" s="83"/>
      <c r="H121" s="83"/>
      <c r="I121" s="83"/>
    </row>
    <row r="122" spans="1:9" ht="12.75">
      <c r="A122" s="63"/>
      <c r="B122" s="83"/>
      <c r="C122" s="83"/>
      <c r="D122" s="83"/>
      <c r="E122" s="83"/>
      <c r="F122" s="83"/>
      <c r="G122" s="83"/>
      <c r="H122" s="83"/>
      <c r="I122" s="83"/>
    </row>
    <row r="123" spans="1:9" ht="12.75">
      <c r="A123" s="63"/>
      <c r="B123" s="83"/>
      <c r="C123" s="83"/>
      <c r="D123" s="83"/>
      <c r="E123" s="83"/>
      <c r="F123" s="83"/>
      <c r="G123" s="83"/>
      <c r="H123" s="83"/>
      <c r="I123" s="83"/>
    </row>
    <row r="124" spans="1:9" ht="12.75">
      <c r="A124" s="63"/>
      <c r="B124" s="83"/>
      <c r="C124" s="83"/>
      <c r="D124" s="83"/>
      <c r="E124" s="83"/>
      <c r="F124" s="83"/>
      <c r="G124" s="83"/>
      <c r="H124" s="83"/>
      <c r="I124" s="83"/>
    </row>
    <row r="125" spans="1:9" ht="12.75">
      <c r="A125" s="63"/>
      <c r="B125" s="83"/>
      <c r="C125" s="83"/>
      <c r="D125" s="83"/>
      <c r="E125" s="83"/>
      <c r="F125" s="83"/>
      <c r="G125" s="83"/>
      <c r="H125" s="83"/>
      <c r="I125" s="83"/>
    </row>
    <row r="126" spans="1:9" ht="12.75">
      <c r="A126" s="63"/>
      <c r="B126" s="83"/>
      <c r="C126" s="83"/>
      <c r="D126" s="83"/>
      <c r="E126" s="83"/>
      <c r="F126" s="83"/>
      <c r="G126" s="83"/>
      <c r="H126" s="83"/>
      <c r="I126" s="83"/>
    </row>
    <row r="127" spans="1:9" ht="12.75">
      <c r="A127" s="63"/>
      <c r="B127" s="83"/>
      <c r="C127" s="83"/>
      <c r="D127" s="83"/>
      <c r="E127" s="83"/>
      <c r="F127" s="83"/>
      <c r="G127" s="83"/>
      <c r="H127" s="83"/>
      <c r="I127" s="83"/>
    </row>
    <row r="128" spans="1:9" ht="12.75">
      <c r="A128" s="63"/>
      <c r="B128" s="83"/>
      <c r="C128" s="83"/>
      <c r="D128" s="83"/>
      <c r="E128" s="83"/>
      <c r="F128" s="83"/>
      <c r="G128" s="83"/>
      <c r="H128" s="83"/>
      <c r="I128" s="83"/>
    </row>
    <row r="129" spans="1:9" ht="12.75">
      <c r="A129" s="63"/>
      <c r="B129" s="83"/>
      <c r="C129" s="83"/>
      <c r="D129" s="83"/>
      <c r="E129" s="83"/>
      <c r="F129" s="83"/>
      <c r="G129" s="83"/>
      <c r="H129" s="83"/>
      <c r="I129" s="83"/>
    </row>
    <row r="130" spans="1:9" ht="12.75">
      <c r="A130" s="63"/>
      <c r="B130" s="63"/>
      <c r="C130" s="63"/>
      <c r="D130" s="63"/>
      <c r="E130" s="63"/>
      <c r="F130" s="63"/>
      <c r="G130" s="63"/>
      <c r="H130" s="63"/>
      <c r="I130" s="83"/>
    </row>
    <row r="131" spans="1:9" ht="12.75">
      <c r="A131" s="63"/>
      <c r="B131" s="63"/>
      <c r="C131" s="63"/>
      <c r="D131" s="63"/>
      <c r="E131" s="63"/>
      <c r="F131" s="63"/>
      <c r="G131" s="63"/>
      <c r="H131" s="63"/>
      <c r="I131" s="83"/>
    </row>
    <row r="132" spans="1:9" ht="12.75">
      <c r="A132" s="63"/>
      <c r="B132" s="63"/>
      <c r="C132" s="63"/>
      <c r="D132" s="63"/>
      <c r="E132" s="63"/>
      <c r="F132" s="63"/>
      <c r="G132" s="63"/>
      <c r="H132" s="63"/>
      <c r="I132" s="83"/>
    </row>
    <row r="133" spans="1:9" ht="12.75">
      <c r="A133" s="63"/>
      <c r="B133" s="63"/>
      <c r="C133" s="63"/>
      <c r="D133" s="63"/>
      <c r="E133" s="63"/>
      <c r="F133" s="63"/>
      <c r="G133" s="63"/>
      <c r="H133" s="63"/>
      <c r="I133" s="83"/>
    </row>
    <row r="134" spans="1:9" ht="12.75">
      <c r="A134" s="63"/>
      <c r="B134" s="63"/>
      <c r="C134" s="63"/>
      <c r="D134" s="63"/>
      <c r="E134" s="63"/>
      <c r="F134" s="63"/>
      <c r="G134" s="63"/>
      <c r="H134" s="63"/>
      <c r="I134" s="83"/>
    </row>
    <row r="135" spans="1:9" ht="12.75">
      <c r="A135" s="63"/>
      <c r="B135" s="63"/>
      <c r="C135" s="63"/>
      <c r="D135" s="63"/>
      <c r="E135" s="63"/>
      <c r="F135" s="63"/>
      <c r="G135" s="63"/>
      <c r="H135" s="63"/>
      <c r="I135" s="83"/>
    </row>
    <row r="136" spans="1:9" ht="12.75">
      <c r="A136" s="63"/>
      <c r="B136" s="63"/>
      <c r="C136" s="63"/>
      <c r="D136" s="63"/>
      <c r="E136" s="63"/>
      <c r="F136" s="63"/>
      <c r="G136" s="63"/>
      <c r="H136" s="63"/>
      <c r="I136" s="83"/>
    </row>
    <row r="137" spans="1:9" ht="12.75">
      <c r="A137" s="63"/>
      <c r="B137" s="63"/>
      <c r="C137" s="63"/>
      <c r="D137" s="63"/>
      <c r="E137" s="63"/>
      <c r="F137" s="63"/>
      <c r="G137" s="63"/>
      <c r="H137" s="63"/>
      <c r="I137" s="83"/>
    </row>
    <row r="138" spans="1:9" ht="12.75">
      <c r="A138" s="63"/>
      <c r="B138" s="63"/>
      <c r="C138" s="63"/>
      <c r="D138" s="63"/>
      <c r="E138" s="63"/>
      <c r="F138" s="63"/>
      <c r="G138" s="63"/>
      <c r="H138" s="63"/>
      <c r="I138" s="83"/>
    </row>
    <row r="139" spans="1:9" ht="12.75">
      <c r="A139" s="63"/>
      <c r="B139" s="63"/>
      <c r="C139" s="63"/>
      <c r="D139" s="63"/>
      <c r="E139" s="63"/>
      <c r="F139" s="63"/>
      <c r="G139" s="63"/>
      <c r="H139" s="63"/>
      <c r="I139" s="83"/>
    </row>
    <row r="140" spans="1:9" ht="12.75">
      <c r="A140" s="63"/>
      <c r="B140" s="63"/>
      <c r="C140" s="63"/>
      <c r="D140" s="63"/>
      <c r="E140" s="63"/>
      <c r="F140" s="63"/>
      <c r="G140" s="63"/>
      <c r="H140" s="63"/>
      <c r="I140" s="83"/>
    </row>
    <row r="141" spans="1:9" ht="12.75">
      <c r="A141" s="63"/>
      <c r="B141" s="63"/>
      <c r="C141" s="63"/>
      <c r="D141" s="63"/>
      <c r="E141" s="63"/>
      <c r="F141" s="63"/>
      <c r="G141" s="63"/>
      <c r="H141" s="63"/>
      <c r="I141" s="83"/>
    </row>
    <row r="142" spans="1:9" ht="12.75">
      <c r="A142" s="63"/>
      <c r="B142" s="63"/>
      <c r="C142" s="63"/>
      <c r="D142" s="63"/>
      <c r="E142" s="63"/>
      <c r="F142" s="63"/>
      <c r="G142" s="63"/>
      <c r="H142" s="63"/>
      <c r="I142" s="83"/>
    </row>
    <row r="143" spans="1:9" ht="12.75">
      <c r="A143" s="63"/>
      <c r="B143" s="63"/>
      <c r="C143" s="63"/>
      <c r="D143" s="63"/>
      <c r="E143" s="63"/>
      <c r="F143" s="63"/>
      <c r="G143" s="63"/>
      <c r="H143" s="63"/>
      <c r="I143" s="83"/>
    </row>
    <row r="144" spans="1:9" ht="12.75">
      <c r="A144" s="63"/>
      <c r="B144" s="63"/>
      <c r="C144" s="63"/>
      <c r="D144" s="63"/>
      <c r="E144" s="63"/>
      <c r="F144" s="63"/>
      <c r="G144" s="63"/>
      <c r="H144" s="63"/>
      <c r="I144" s="83"/>
    </row>
    <row r="145" spans="1:9" ht="12.75">
      <c r="A145" s="63"/>
      <c r="B145" s="63"/>
      <c r="C145" s="63"/>
      <c r="D145" s="63"/>
      <c r="E145" s="63"/>
      <c r="F145" s="63"/>
      <c r="G145" s="63"/>
      <c r="H145" s="63"/>
      <c r="I145" s="83"/>
    </row>
    <row r="146" spans="1:9" ht="12.75">
      <c r="A146" s="63"/>
      <c r="B146" s="63"/>
      <c r="C146" s="63"/>
      <c r="D146" s="63"/>
      <c r="E146" s="63"/>
      <c r="F146" s="63"/>
      <c r="G146" s="63"/>
      <c r="H146" s="63"/>
      <c r="I146" s="83"/>
    </row>
    <row r="147" spans="1:9" ht="12.75">
      <c r="A147" s="63"/>
      <c r="B147" s="63"/>
      <c r="C147" s="63"/>
      <c r="D147" s="63"/>
      <c r="E147" s="63"/>
      <c r="F147" s="63"/>
      <c r="G147" s="63"/>
      <c r="H147" s="63"/>
      <c r="I147" s="83"/>
    </row>
    <row r="148" spans="1:9" ht="12.75">
      <c r="A148" s="63"/>
      <c r="B148" s="63"/>
      <c r="C148" s="63"/>
      <c r="D148" s="63"/>
      <c r="E148" s="63"/>
      <c r="F148" s="63"/>
      <c r="G148" s="63"/>
      <c r="H148" s="63"/>
      <c r="I148" s="83"/>
    </row>
    <row r="149" spans="1:9" ht="12.75">
      <c r="A149" s="63"/>
      <c r="B149" s="63"/>
      <c r="C149" s="63"/>
      <c r="D149" s="63"/>
      <c r="E149" s="63"/>
      <c r="F149" s="63"/>
      <c r="G149" s="63"/>
      <c r="H149" s="63"/>
      <c r="I149" s="83"/>
    </row>
    <row r="150" spans="1:9" ht="12.75">
      <c r="A150" s="63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6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6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6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6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6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6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6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6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6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6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6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6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6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6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6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6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6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6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6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6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6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6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6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6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6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6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6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6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6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6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6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6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6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6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6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6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6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6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6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6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6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6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6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6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6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6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6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6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6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6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6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6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6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6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6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6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6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6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6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6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6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6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6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6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6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6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6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6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6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6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6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6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6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6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6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6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6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6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6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6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6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6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6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6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6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6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6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6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6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6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6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6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6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6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6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6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6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6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6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6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6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6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6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6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6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6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6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6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6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6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6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6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6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6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6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6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6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6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6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6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6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6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6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6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6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6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6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6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6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6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6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6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6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6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6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6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6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6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6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6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6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6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6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6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6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6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6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6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6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6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6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6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6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6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6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6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6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6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6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6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6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6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6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6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6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6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6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6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6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6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6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6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6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6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6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6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6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6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6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6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6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6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6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6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6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6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6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6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6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6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6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6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6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6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6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6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6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6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6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6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6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6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6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6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6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6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6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6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6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6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6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6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6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6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6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6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6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6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6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6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6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6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6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6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6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6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6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6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6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6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6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6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6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6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6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6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6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6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6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6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6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6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6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6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6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6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6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6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6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6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6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6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6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6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6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6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6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6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6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6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6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6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6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6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6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6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6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6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6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6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6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6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6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6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6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6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6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6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6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6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6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6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6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6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6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6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6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6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6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6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6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6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6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6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6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6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6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6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6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6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6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6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6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6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6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6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6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6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6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6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6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6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6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6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6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6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6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6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6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6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6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6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6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6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6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6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6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6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6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6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6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6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6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6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6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6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6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6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6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6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6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6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6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6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6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6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6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6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6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6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6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6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6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6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6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6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6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6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6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6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6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6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6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6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6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6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6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6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6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6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6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6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6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6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6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6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6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6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6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6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6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6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6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6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6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6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6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6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6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6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6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6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6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6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6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6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6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6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6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6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6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6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6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6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6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6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6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6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6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6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6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6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6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6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6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6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6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6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6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6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6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6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6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6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6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6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6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6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6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6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6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6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6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6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6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6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6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6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6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6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6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6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6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6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6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6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6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6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6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6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6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6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6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6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6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6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6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6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6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6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6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6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6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6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6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6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6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6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6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6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6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6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6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6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6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6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6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6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6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6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6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6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6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6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6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6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6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6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6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6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6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6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6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6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6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6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6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6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6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6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6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6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6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6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6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6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6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6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6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6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6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6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6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6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6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6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6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6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6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6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6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6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6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6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6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6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6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6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6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6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6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6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6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6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6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6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6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6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6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6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6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6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6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6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6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6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6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6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6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6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6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6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6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6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6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6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6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6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6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6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6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6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6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6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6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6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6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6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6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6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6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6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6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6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6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6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6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6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6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6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6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6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6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6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6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6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6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6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6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6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6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6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6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6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6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6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6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6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6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6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6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6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6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6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6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6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6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6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6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6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6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6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6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6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6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6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6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6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6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6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6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6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6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6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6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6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6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6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6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6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6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6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6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6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6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6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6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6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6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6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6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6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6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6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6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6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6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6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6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6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6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6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6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6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6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6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6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6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6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6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6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6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6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6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6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6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6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6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6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6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6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6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6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6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6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6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6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6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6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6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6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6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6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6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6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6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6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6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6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6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6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6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6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6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6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6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6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6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6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6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6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6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6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6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6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6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6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6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6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6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6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6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6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6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6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6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6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6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6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6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6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6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6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6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6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6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6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6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6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6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6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6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6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6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6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6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6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6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6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6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6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6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6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6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6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6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6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6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6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6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6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6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6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6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6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6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6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6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6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6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6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6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6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6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6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6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6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6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6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6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6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6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6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6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6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6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6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6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6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6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6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6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6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6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6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6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6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6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6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6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6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6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6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6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6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6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6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6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6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6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6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6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6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63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63"/>
      <c r="B955" s="63"/>
      <c r="C955" s="63"/>
      <c r="D955" s="63"/>
      <c r="E955" s="63"/>
      <c r="F955" s="63"/>
      <c r="G955" s="63"/>
      <c r="H955" s="63"/>
      <c r="I955" s="83"/>
    </row>
    <row r="956" spans="1:9" ht="12.75">
      <c r="A956" s="63"/>
      <c r="B956" s="63"/>
      <c r="C956" s="63"/>
      <c r="D956" s="63"/>
      <c r="E956" s="63"/>
      <c r="F956" s="63"/>
      <c r="G956" s="63"/>
      <c r="H956" s="63"/>
      <c r="I956" s="83"/>
    </row>
    <row r="957" spans="1:9" ht="12.75">
      <c r="A957" s="63"/>
      <c r="B957" s="63"/>
      <c r="C957" s="63"/>
      <c r="D957" s="63"/>
      <c r="E957" s="63"/>
      <c r="F957" s="63"/>
      <c r="G957" s="63"/>
      <c r="H957" s="63"/>
      <c r="I957" s="83"/>
    </row>
    <row r="958" spans="1:9" ht="12.75">
      <c r="A958" s="63"/>
      <c r="B958" s="63"/>
      <c r="C958" s="63"/>
      <c r="D958" s="63"/>
      <c r="E958" s="63"/>
      <c r="F958" s="63"/>
      <c r="G958" s="63"/>
      <c r="H958" s="63"/>
      <c r="I958" s="83"/>
    </row>
    <row r="959" spans="1:9" ht="12.75">
      <c r="A959" s="63"/>
      <c r="B959" s="63"/>
      <c r="C959" s="63"/>
      <c r="D959" s="63"/>
      <c r="E959" s="63"/>
      <c r="F959" s="63"/>
      <c r="G959" s="63"/>
      <c r="H959" s="63"/>
      <c r="I959" s="83"/>
    </row>
    <row r="960" spans="1:9" ht="12.75">
      <c r="A960" s="63"/>
      <c r="B960" s="63"/>
      <c r="C960" s="63"/>
      <c r="D960" s="63"/>
      <c r="E960" s="63"/>
      <c r="F960" s="63"/>
      <c r="G960" s="63"/>
      <c r="H960" s="63"/>
      <c r="I960" s="83"/>
    </row>
    <row r="961" spans="1:9" ht="12.75">
      <c r="A961" s="63"/>
      <c r="B961" s="63"/>
      <c r="C961" s="63"/>
      <c r="D961" s="63"/>
      <c r="E961" s="63"/>
      <c r="F961" s="63"/>
      <c r="G961" s="63"/>
      <c r="H961" s="63"/>
      <c r="I961" s="83"/>
    </row>
    <row r="962" spans="1:9" ht="12.75">
      <c r="A962" s="63"/>
      <c r="B962" s="63"/>
      <c r="C962" s="63"/>
      <c r="D962" s="63"/>
      <c r="E962" s="63"/>
      <c r="F962" s="63"/>
      <c r="G962" s="63"/>
      <c r="H962" s="63"/>
      <c r="I962" s="83"/>
    </row>
    <row r="963" spans="1:9" ht="12.75">
      <c r="A963" s="63"/>
      <c r="B963" s="63"/>
      <c r="C963" s="63"/>
      <c r="D963" s="63"/>
      <c r="E963" s="63"/>
      <c r="F963" s="63"/>
      <c r="G963" s="63"/>
      <c r="H963" s="63"/>
      <c r="I963" s="83"/>
    </row>
    <row r="964" spans="1:9" ht="12.75">
      <c r="A964" s="63"/>
      <c r="B964" s="63"/>
      <c r="C964" s="63"/>
      <c r="D964" s="63"/>
      <c r="E964" s="63"/>
      <c r="F964" s="63"/>
      <c r="G964" s="63"/>
      <c r="H964" s="63"/>
      <c r="I964" s="83"/>
    </row>
    <row r="965" spans="1:9" ht="12.75">
      <c r="A965" s="63"/>
      <c r="B965" s="63"/>
      <c r="C965" s="63"/>
      <c r="D965" s="63"/>
      <c r="E965" s="63"/>
      <c r="F965" s="63"/>
      <c r="G965" s="63"/>
      <c r="H965" s="63"/>
      <c r="I965" s="83"/>
    </row>
    <row r="966" spans="1:9" ht="12.75">
      <c r="A966" s="63"/>
      <c r="B966" s="63"/>
      <c r="C966" s="63"/>
      <c r="D966" s="63"/>
      <c r="E966" s="63"/>
      <c r="F966" s="63"/>
      <c r="G966" s="63"/>
      <c r="H966" s="63"/>
      <c r="I966" s="83"/>
    </row>
    <row r="967" spans="1:9" ht="12.75">
      <c r="A967" s="63"/>
      <c r="B967" s="63"/>
      <c r="C967" s="63"/>
      <c r="D967" s="63"/>
      <c r="E967" s="63"/>
      <c r="F967" s="63"/>
      <c r="G967" s="63"/>
      <c r="H967" s="63"/>
      <c r="I967" s="83"/>
    </row>
    <row r="968" spans="1:9" ht="12.75">
      <c r="A968" s="63"/>
      <c r="B968" s="63"/>
      <c r="C968" s="63"/>
      <c r="D968" s="63"/>
      <c r="E968" s="63"/>
      <c r="F968" s="63"/>
      <c r="G968" s="63"/>
      <c r="H968" s="63"/>
      <c r="I968" s="83"/>
    </row>
    <row r="969" spans="1:9" ht="12.75">
      <c r="A969" s="63"/>
      <c r="B969" s="63"/>
      <c r="C969" s="63"/>
      <c r="D969" s="63"/>
      <c r="E969" s="63"/>
      <c r="F969" s="63"/>
      <c r="G969" s="63"/>
      <c r="H969" s="63"/>
      <c r="I969" s="83"/>
    </row>
    <row r="970" spans="1:9" ht="12.75">
      <c r="A970" s="63"/>
      <c r="B970" s="63"/>
      <c r="C970" s="63"/>
      <c r="D970" s="63"/>
      <c r="E970" s="63"/>
      <c r="F970" s="63"/>
      <c r="G970" s="63"/>
      <c r="H970" s="63"/>
      <c r="I970" s="83"/>
    </row>
    <row r="971" spans="1:9" ht="12.75">
      <c r="A971" s="63"/>
      <c r="B971" s="63"/>
      <c r="C971" s="63"/>
      <c r="D971" s="63"/>
      <c r="E971" s="63"/>
      <c r="F971" s="63"/>
      <c r="G971" s="63"/>
      <c r="H971" s="63"/>
      <c r="I971" s="83"/>
    </row>
    <row r="972" spans="1:9" ht="12.75">
      <c r="A972" s="63"/>
      <c r="B972" s="63"/>
      <c r="C972" s="63"/>
      <c r="D972" s="63"/>
      <c r="E972" s="63"/>
      <c r="F972" s="63"/>
      <c r="G972" s="63"/>
      <c r="H972" s="63"/>
      <c r="I972" s="83"/>
    </row>
    <row r="973" spans="1:9" ht="12.75">
      <c r="A973" s="63"/>
      <c r="B973" s="63"/>
      <c r="C973" s="63"/>
      <c r="D973" s="63"/>
      <c r="E973" s="63"/>
      <c r="F973" s="63"/>
      <c r="G973" s="63"/>
      <c r="H973" s="63"/>
      <c r="I973" s="83"/>
    </row>
    <row r="974" spans="1:9" ht="12.75">
      <c r="A974" s="63"/>
      <c r="B974" s="63"/>
      <c r="C974" s="63"/>
      <c r="D974" s="63"/>
      <c r="E974" s="63"/>
      <c r="F974" s="63"/>
      <c r="G974" s="63"/>
      <c r="H974" s="63"/>
      <c r="I974" s="83"/>
    </row>
    <row r="975" spans="1:9" ht="12.75">
      <c r="A975" s="63"/>
      <c r="B975" s="63"/>
      <c r="C975" s="63"/>
      <c r="D975" s="63"/>
      <c r="E975" s="63"/>
      <c r="F975" s="63"/>
      <c r="G975" s="63"/>
      <c r="H975" s="63"/>
      <c r="I975" s="83"/>
    </row>
    <row r="976" spans="1:9" ht="12.75">
      <c r="A976" s="63"/>
      <c r="B976" s="63"/>
      <c r="C976" s="63"/>
      <c r="D976" s="63"/>
      <c r="E976" s="63"/>
      <c r="F976" s="63"/>
      <c r="G976" s="63"/>
      <c r="H976" s="63"/>
      <c r="I976" s="83"/>
    </row>
    <row r="977" spans="1:9" ht="12.75">
      <c r="A977" s="63"/>
      <c r="B977" s="63"/>
      <c r="C977" s="63"/>
      <c r="D977" s="63"/>
      <c r="E977" s="63"/>
      <c r="F977" s="63"/>
      <c r="G977" s="63"/>
      <c r="H977" s="63"/>
      <c r="I977" s="83"/>
    </row>
    <row r="978" spans="1:9" ht="12.75">
      <c r="A978" s="63"/>
      <c r="B978" s="63"/>
      <c r="C978" s="63"/>
      <c r="D978" s="63"/>
      <c r="E978" s="63"/>
      <c r="F978" s="63"/>
      <c r="G978" s="63"/>
      <c r="H978" s="63"/>
      <c r="I978" s="83"/>
    </row>
    <row r="979" spans="1:9" ht="12.75">
      <c r="A979" s="63"/>
      <c r="B979" s="63"/>
      <c r="C979" s="63"/>
      <c r="D979" s="63"/>
      <c r="E979" s="63"/>
      <c r="F979" s="63"/>
      <c r="G979" s="63"/>
      <c r="H979" s="63"/>
      <c r="I979" s="83"/>
    </row>
    <row r="980" spans="1:9" ht="12.75">
      <c r="A980" s="63"/>
      <c r="B980" s="63"/>
      <c r="C980" s="63"/>
      <c r="D980" s="63"/>
      <c r="E980" s="63"/>
      <c r="F980" s="63"/>
      <c r="G980" s="63"/>
      <c r="H980" s="63"/>
      <c r="I980" s="83"/>
    </row>
    <row r="981" spans="1:9" ht="12.75">
      <c r="A981" s="63"/>
      <c r="B981" s="63"/>
      <c r="C981" s="63"/>
      <c r="D981" s="63"/>
      <c r="E981" s="63"/>
      <c r="F981" s="63"/>
      <c r="G981" s="63"/>
      <c r="H981" s="63"/>
      <c r="I981" s="83"/>
    </row>
    <row r="982" spans="1:9" ht="12.75">
      <c r="A982" s="63"/>
      <c r="B982" s="63"/>
      <c r="C982" s="63"/>
      <c r="D982" s="63"/>
      <c r="E982" s="63"/>
      <c r="F982" s="63"/>
      <c r="G982" s="63"/>
      <c r="H982" s="63"/>
      <c r="I982" s="83"/>
    </row>
    <row r="983" spans="1:9" ht="12.75">
      <c r="A983" s="63"/>
      <c r="B983" s="63"/>
      <c r="C983" s="63"/>
      <c r="D983" s="63"/>
      <c r="E983" s="63"/>
      <c r="F983" s="63"/>
      <c r="G983" s="63"/>
      <c r="H983" s="63"/>
      <c r="I983" s="83"/>
    </row>
  </sheetData>
  <mergeCells count="50">
    <mergeCell ref="B49:H49"/>
    <mergeCell ref="B41:B42"/>
    <mergeCell ref="C41:C42"/>
    <mergeCell ref="B23:H23"/>
    <mergeCell ref="B28:H28"/>
    <mergeCell ref="B16:H16"/>
    <mergeCell ref="B1:H1"/>
    <mergeCell ref="B2:H2"/>
    <mergeCell ref="B7:H7"/>
    <mergeCell ref="B64:H64"/>
    <mergeCell ref="B65:H65"/>
    <mergeCell ref="B70:H70"/>
    <mergeCell ref="B115:B116"/>
    <mergeCell ref="C115:C116"/>
    <mergeCell ref="B83:B85"/>
    <mergeCell ref="B89:B90"/>
    <mergeCell ref="C89:C90"/>
    <mergeCell ref="B95:B96"/>
    <mergeCell ref="C95:C96"/>
    <mergeCell ref="B104:B105"/>
    <mergeCell ref="C104:C105"/>
    <mergeCell ref="B86:H86"/>
    <mergeCell ref="B91:H91"/>
    <mergeCell ref="B97:H97"/>
    <mergeCell ref="B101:H101"/>
    <mergeCell ref="B107:H107"/>
    <mergeCell ref="B112:H112"/>
    <mergeCell ref="B71:B72"/>
    <mergeCell ref="C71:C72"/>
    <mergeCell ref="C83:C85"/>
    <mergeCell ref="B110:B111"/>
    <mergeCell ref="C110:C111"/>
    <mergeCell ref="B75:H75"/>
    <mergeCell ref="B79:H79"/>
    <mergeCell ref="B32:B33"/>
    <mergeCell ref="C32:C33"/>
    <mergeCell ref="B47:B48"/>
    <mergeCell ref="C47:C48"/>
    <mergeCell ref="B52:B53"/>
    <mergeCell ref="C52:C53"/>
    <mergeCell ref="B34:H34"/>
    <mergeCell ref="B38:H38"/>
    <mergeCell ref="B44:H44"/>
    <mergeCell ref="B8:B9"/>
    <mergeCell ref="B20:B22"/>
    <mergeCell ref="C20:C22"/>
    <mergeCell ref="B26:B27"/>
    <mergeCell ref="C26:C27"/>
    <mergeCell ref="C8:C9"/>
    <mergeCell ref="B12:H12"/>
  </mergeCells>
  <hyperlinks>
    <hyperlink ref="G21" r:id="rId1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  <pageSetUpPr fitToPage="1"/>
  </sheetPr>
  <dimension ref="A1:I909"/>
  <sheetViews>
    <sheetView topLeftCell="H1" workbookViewId="0">
      <selection activeCell="J3" sqref="J1:X1048576"/>
    </sheetView>
  </sheetViews>
  <sheetFormatPr defaultColWidth="14.42578125" defaultRowHeight="15.75" customHeight="1"/>
  <cols>
    <col min="1" max="1" width="12.5703125" customWidth="1"/>
    <col min="2" max="2" width="10.5703125" customWidth="1"/>
    <col min="3" max="3" width="15.28515625" customWidth="1"/>
    <col min="4" max="4" width="20.85546875" customWidth="1"/>
    <col min="5" max="5" width="26.7109375" customWidth="1"/>
    <col min="6" max="6" width="40" customWidth="1"/>
    <col min="7" max="7" width="59.42578125" customWidth="1"/>
    <col min="8" max="8" width="44.5703125" customWidth="1"/>
    <col min="9" max="9" width="15.7109375" customWidth="1"/>
  </cols>
  <sheetData>
    <row r="1" spans="1:9" ht="33.75" customHeight="1">
      <c r="A1" s="1"/>
      <c r="B1" s="878" t="s">
        <v>1444</v>
      </c>
      <c r="C1" s="864"/>
      <c r="D1" s="864"/>
      <c r="E1" s="864"/>
      <c r="F1" s="864"/>
      <c r="G1" s="864"/>
      <c r="H1" s="865"/>
      <c r="I1" s="1"/>
    </row>
    <row r="2" spans="1:9" ht="18" customHeight="1">
      <c r="A2" s="21"/>
      <c r="B2" s="907" t="s">
        <v>37</v>
      </c>
      <c r="C2" s="864"/>
      <c r="D2" s="864"/>
      <c r="E2" s="864"/>
      <c r="F2" s="864"/>
      <c r="G2" s="864"/>
      <c r="H2" s="865"/>
      <c r="I2" s="21"/>
    </row>
    <row r="3" spans="1:9" ht="25.5">
      <c r="A3" s="21"/>
      <c r="B3" s="5" t="s">
        <v>61</v>
      </c>
      <c r="C3" s="5" t="s">
        <v>65</v>
      </c>
      <c r="D3" s="5" t="s">
        <v>67</v>
      </c>
      <c r="E3" s="5" t="s">
        <v>1445</v>
      </c>
      <c r="F3" s="5" t="s">
        <v>72</v>
      </c>
      <c r="G3" s="5" t="s">
        <v>704</v>
      </c>
      <c r="H3" s="5" t="s">
        <v>75</v>
      </c>
      <c r="I3" s="21"/>
    </row>
    <row r="4" spans="1:9" ht="25.5">
      <c r="A4" s="25"/>
      <c r="B4" s="5" t="s">
        <v>16</v>
      </c>
      <c r="C4" s="5" t="s">
        <v>17</v>
      </c>
      <c r="D4" s="10" t="s">
        <v>174</v>
      </c>
      <c r="E4" s="31" t="s">
        <v>1446</v>
      </c>
      <c r="F4" s="278" t="s">
        <v>1447</v>
      </c>
      <c r="G4" s="19" t="s">
        <v>1448</v>
      </c>
      <c r="H4" s="18" t="s">
        <v>1449</v>
      </c>
      <c r="I4" s="25"/>
    </row>
    <row r="5" spans="1:9" ht="38.25">
      <c r="A5" s="86"/>
      <c r="B5" s="5" t="s">
        <v>31</v>
      </c>
      <c r="C5" s="5" t="s">
        <v>34</v>
      </c>
      <c r="D5" s="10" t="s">
        <v>684</v>
      </c>
      <c r="E5" s="31" t="s">
        <v>1451</v>
      </c>
      <c r="F5" s="10" t="s">
        <v>1452</v>
      </c>
      <c r="G5" s="18" t="s">
        <v>1453</v>
      </c>
      <c r="H5" s="18" t="s">
        <v>97</v>
      </c>
      <c r="I5" s="86"/>
    </row>
    <row r="6" spans="1:9" ht="38.25">
      <c r="A6" s="25"/>
      <c r="B6" s="867" t="s">
        <v>146</v>
      </c>
      <c r="C6" s="867" t="s">
        <v>148</v>
      </c>
      <c r="D6" s="10" t="s">
        <v>684</v>
      </c>
      <c r="E6" s="167" t="s">
        <v>1455</v>
      </c>
      <c r="F6" s="10" t="s">
        <v>1456</v>
      </c>
      <c r="G6" s="278" t="s">
        <v>1457</v>
      </c>
      <c r="H6" s="10" t="s">
        <v>1458</v>
      </c>
      <c r="I6" s="25"/>
    </row>
    <row r="7" spans="1:9" ht="38.25">
      <c r="A7" s="25"/>
      <c r="B7" s="868"/>
      <c r="C7" s="868"/>
      <c r="D7" s="10" t="s">
        <v>684</v>
      </c>
      <c r="E7" s="10" t="s">
        <v>1459</v>
      </c>
      <c r="F7" s="57" t="s">
        <v>1460</v>
      </c>
      <c r="G7" s="15" t="s">
        <v>1461</v>
      </c>
      <c r="H7" s="10" t="s">
        <v>1462</v>
      </c>
      <c r="I7" s="25"/>
    </row>
    <row r="8" spans="1:9" ht="12.75">
      <c r="A8" s="239"/>
      <c r="B8" s="892" t="s">
        <v>160</v>
      </c>
      <c r="C8" s="864"/>
      <c r="D8" s="864"/>
      <c r="E8" s="864"/>
      <c r="F8" s="864"/>
      <c r="G8" s="864"/>
      <c r="H8" s="865"/>
      <c r="I8" s="239"/>
    </row>
    <row r="9" spans="1:9" ht="38.25">
      <c r="A9" s="25"/>
      <c r="B9" s="5" t="s">
        <v>170</v>
      </c>
      <c r="C9" s="5" t="s">
        <v>173</v>
      </c>
      <c r="D9" s="10" t="s">
        <v>255</v>
      </c>
      <c r="E9" s="31" t="s">
        <v>1463</v>
      </c>
      <c r="F9" s="10" t="s">
        <v>1450</v>
      </c>
      <c r="G9" s="257" t="s">
        <v>1464</v>
      </c>
      <c r="H9" s="10" t="s">
        <v>1465</v>
      </c>
      <c r="I9" s="25"/>
    </row>
    <row r="10" spans="1:9" ht="37.5" customHeight="1">
      <c r="A10" s="25"/>
      <c r="B10" s="5" t="s">
        <v>202</v>
      </c>
      <c r="C10" s="5" t="s">
        <v>203</v>
      </c>
      <c r="D10" s="10" t="s">
        <v>241</v>
      </c>
      <c r="E10" s="10" t="s">
        <v>1467</v>
      </c>
      <c r="F10" s="10" t="s">
        <v>1468</v>
      </c>
      <c r="G10" s="188" t="str">
        <f>HYPERLINK("https://www.youtube.com/watch?v=Qp6mxRMc3tw","Посмотреть видеоурок
https://www.youtube.com/watch?v=Qp6mxRMc3tw")</f>
        <v>Посмотреть видеоурок
https://www.youtube.com/watch?v=Qp6mxRMc3tw</v>
      </c>
      <c r="H10" s="10" t="s">
        <v>1469</v>
      </c>
      <c r="I10" s="25"/>
    </row>
    <row r="11" spans="1:9" ht="71.25" customHeight="1">
      <c r="A11" s="25"/>
      <c r="B11" s="129" t="s">
        <v>214</v>
      </c>
      <c r="C11" s="333" t="s">
        <v>215</v>
      </c>
      <c r="D11" s="10" t="s">
        <v>255</v>
      </c>
      <c r="E11" s="43" t="s">
        <v>1471</v>
      </c>
      <c r="F11" s="10" t="s">
        <v>1472</v>
      </c>
      <c r="G11" s="15" t="s">
        <v>1454</v>
      </c>
      <c r="H11" s="15" t="s">
        <v>104</v>
      </c>
      <c r="I11" s="168"/>
    </row>
    <row r="12" spans="1:9" ht="25.5">
      <c r="A12" s="25"/>
      <c r="B12" s="129" t="s">
        <v>239</v>
      </c>
      <c r="C12" s="333" t="s">
        <v>240</v>
      </c>
      <c r="D12" s="335" t="s">
        <v>241</v>
      </c>
      <c r="E12" s="28" t="s">
        <v>1473</v>
      </c>
      <c r="F12" s="335" t="s">
        <v>1474</v>
      </c>
      <c r="G12" s="336" t="s">
        <v>1475</v>
      </c>
      <c r="H12" s="335" t="s">
        <v>1469</v>
      </c>
      <c r="I12" s="25"/>
    </row>
    <row r="13" spans="1:9" ht="38.25" customHeight="1">
      <c r="A13" s="25"/>
      <c r="B13" s="129" t="s">
        <v>1166</v>
      </c>
      <c r="C13" s="333" t="s">
        <v>1167</v>
      </c>
      <c r="D13" s="335" t="s">
        <v>255</v>
      </c>
      <c r="E13" s="337" t="s">
        <v>1478</v>
      </c>
      <c r="F13" s="335" t="s">
        <v>1476</v>
      </c>
      <c r="G13" s="338" t="s">
        <v>1477</v>
      </c>
      <c r="H13" s="335" t="s">
        <v>746</v>
      </c>
      <c r="I13" s="25"/>
    </row>
    <row r="14" spans="1:9" ht="18">
      <c r="A14" s="321"/>
      <c r="B14" s="900" t="s">
        <v>245</v>
      </c>
      <c r="C14" s="864"/>
      <c r="D14" s="864"/>
      <c r="E14" s="864"/>
      <c r="F14" s="864"/>
      <c r="G14" s="864"/>
      <c r="H14" s="865"/>
      <c r="I14" s="321"/>
    </row>
    <row r="15" spans="1:9" ht="76.5">
      <c r="A15" s="148"/>
      <c r="B15" s="341" t="s">
        <v>16</v>
      </c>
      <c r="C15" s="281" t="s">
        <v>17</v>
      </c>
      <c r="D15" s="283" t="s">
        <v>174</v>
      </c>
      <c r="E15" s="342" t="s">
        <v>1479</v>
      </c>
      <c r="F15" s="278" t="s">
        <v>1480</v>
      </c>
      <c r="G15" s="97" t="s">
        <v>1481</v>
      </c>
      <c r="H15" s="18" t="s">
        <v>1482</v>
      </c>
      <c r="I15" s="148"/>
    </row>
    <row r="16" spans="1:9" ht="52.5" customHeight="1">
      <c r="A16" s="86"/>
      <c r="B16" s="341" t="s">
        <v>31</v>
      </c>
      <c r="C16" s="281" t="s">
        <v>34</v>
      </c>
      <c r="D16" s="133" t="s">
        <v>174</v>
      </c>
      <c r="E16" s="342" t="s">
        <v>1483</v>
      </c>
      <c r="F16" s="38" t="s">
        <v>1417</v>
      </c>
      <c r="G16" s="160" t="s">
        <v>1484</v>
      </c>
      <c r="H16" s="343" t="s">
        <v>1485</v>
      </c>
      <c r="I16" s="86"/>
    </row>
    <row r="17" spans="1:9" ht="33.75" customHeight="1">
      <c r="A17" s="148"/>
      <c r="B17" s="901" t="s">
        <v>146</v>
      </c>
      <c r="C17" s="902" t="s">
        <v>148</v>
      </c>
      <c r="D17" s="133" t="s">
        <v>174</v>
      </c>
      <c r="E17" s="342" t="s">
        <v>1487</v>
      </c>
      <c r="F17" s="217" t="s">
        <v>1488</v>
      </c>
      <c r="G17" s="97" t="str">
        <f>HYPERLINK("https://multiurok.ru/files/uchiebnik-tiekhnologhii-viedieniia-doma-5-klass-fgos-sinitsa-simonienko.html","В учебнике прочитать ""Аппликация"", ""Стёжка (выстёгивание)"" на с.174-175.")</f>
        <v>В учебнике прочитать "Аппликация", "Стёжка (выстёгивание)" на с.174-175.</v>
      </c>
      <c r="H17" s="19" t="s">
        <v>97</v>
      </c>
      <c r="I17" s="148"/>
    </row>
    <row r="18" spans="1:9" ht="43.5" customHeight="1">
      <c r="A18" s="86"/>
      <c r="B18" s="868"/>
      <c r="C18" s="903"/>
      <c r="D18" s="128" t="s">
        <v>174</v>
      </c>
      <c r="E18" s="42" t="s">
        <v>1492</v>
      </c>
      <c r="F18" s="18" t="s">
        <v>1493</v>
      </c>
      <c r="G18" s="345" t="str">
        <f>HYPERLINK("http://tepka.ru/tehnologiya_5m/36.html","Прочитать параграф №34. Написать в рабочей тетради: Технологии ухода за напольными покрытиями и мебелью.")</f>
        <v>Прочитать параграф №34. Написать в рабочей тетради: Технологии ухода за напольными покрытиями и мебелью.</v>
      </c>
      <c r="H18" s="278" t="s">
        <v>97</v>
      </c>
      <c r="I18" s="86"/>
    </row>
    <row r="19" spans="1:9" ht="24.75" customHeight="1">
      <c r="A19" s="239"/>
      <c r="B19" s="892" t="s">
        <v>160</v>
      </c>
      <c r="C19" s="864"/>
      <c r="D19" s="864"/>
      <c r="E19" s="864"/>
      <c r="F19" s="864"/>
      <c r="G19" s="864"/>
      <c r="H19" s="865"/>
      <c r="I19" s="239"/>
    </row>
    <row r="20" spans="1:9" ht="25.5">
      <c r="A20" s="148"/>
      <c r="B20" s="901" t="s">
        <v>170</v>
      </c>
      <c r="C20" s="908" t="s">
        <v>173</v>
      </c>
      <c r="D20" s="128" t="s">
        <v>174</v>
      </c>
      <c r="E20" s="42" t="s">
        <v>1499</v>
      </c>
      <c r="F20" s="183" t="s">
        <v>1488</v>
      </c>
      <c r="G20" s="38" t="s">
        <v>1500</v>
      </c>
      <c r="H20" s="19" t="s">
        <v>97</v>
      </c>
      <c r="I20" s="148"/>
    </row>
    <row r="21" spans="1:9" ht="51">
      <c r="A21" s="86"/>
      <c r="B21" s="868"/>
      <c r="C21" s="903"/>
      <c r="D21" s="133" t="s">
        <v>174</v>
      </c>
      <c r="E21" s="42" t="s">
        <v>1504</v>
      </c>
      <c r="F21" s="18" t="s">
        <v>1505</v>
      </c>
      <c r="G21" s="97" t="str">
        <f>HYPERLINK("http://tepka.ru/tehnologiya_5m/36.html","Прочитать параграф №34. Написать в рабочей тетради: 1.Технологии ухода за напольными покрытиями и мебелью; 2.Технологии ухода за кухней. Прислать в АСУ РСО или на эл. почту.")</f>
        <v>Прочитать параграф №34. Написать в рабочей тетради: 1.Технологии ухода за напольными покрытиями и мебелью; 2.Технологии ухода за кухней. Прислать в АСУ РСО или на эл. почту.</v>
      </c>
      <c r="H21" s="18" t="s">
        <v>97</v>
      </c>
      <c r="I21" s="86"/>
    </row>
    <row r="22" spans="1:9" ht="38.25">
      <c r="A22" s="86"/>
      <c r="B22" s="341" t="s">
        <v>202</v>
      </c>
      <c r="C22" s="347" t="s">
        <v>203</v>
      </c>
      <c r="D22" s="66" t="s">
        <v>1507</v>
      </c>
      <c r="E22" s="28" t="s">
        <v>1511</v>
      </c>
      <c r="F22" s="38" t="s">
        <v>1512</v>
      </c>
      <c r="G22" s="118" t="s">
        <v>1513</v>
      </c>
      <c r="H22" s="38" t="s">
        <v>1514</v>
      </c>
      <c r="I22" s="86"/>
    </row>
    <row r="23" spans="1:9" ht="25.5">
      <c r="A23" s="348"/>
      <c r="B23" s="341" t="s">
        <v>214</v>
      </c>
      <c r="C23" s="281" t="s">
        <v>215</v>
      </c>
      <c r="D23" s="18" t="s">
        <v>255</v>
      </c>
      <c r="E23" s="28" t="s">
        <v>1516</v>
      </c>
      <c r="F23" s="38" t="s">
        <v>1517</v>
      </c>
      <c r="G23" s="349" t="s">
        <v>1518</v>
      </c>
      <c r="H23" s="350" t="s">
        <v>1466</v>
      </c>
      <c r="I23" s="348"/>
    </row>
    <row r="24" spans="1:9" ht="38.25">
      <c r="A24" s="199"/>
      <c r="B24" s="341" t="s">
        <v>239</v>
      </c>
      <c r="C24" s="347" t="s">
        <v>240</v>
      </c>
      <c r="D24" s="66" t="s">
        <v>174</v>
      </c>
      <c r="E24" s="171" t="s">
        <v>1524</v>
      </c>
      <c r="F24" s="32" t="s">
        <v>1525</v>
      </c>
      <c r="G24" s="97" t="str">
        <f>HYPERLINK("https://subscribe.ru/group/uchimsya-delat-vse-sami/896505/","Посмотреть МК по ссылке https://subscribe.ru/group/uchimsya-delat-vse-sami/896505/")</f>
        <v>Посмотреть МК по ссылке https://subscribe.ru/group/uchimsya-delat-vse-sami/896505/</v>
      </c>
      <c r="H24" s="283" t="s">
        <v>104</v>
      </c>
      <c r="I24" s="199"/>
    </row>
    <row r="25" spans="1:9" ht="38.25">
      <c r="A25" s="199"/>
      <c r="B25" s="341" t="s">
        <v>1166</v>
      </c>
      <c r="C25" s="354" t="s">
        <v>1167</v>
      </c>
      <c r="D25" s="18" t="s">
        <v>255</v>
      </c>
      <c r="E25" s="171" t="s">
        <v>1529</v>
      </c>
      <c r="F25" s="32" t="s">
        <v>1525</v>
      </c>
      <c r="G25" s="58" t="s">
        <v>1531</v>
      </c>
      <c r="H25" s="283" t="s">
        <v>104</v>
      </c>
      <c r="I25" s="199"/>
    </row>
    <row r="26" spans="1:9" ht="18">
      <c r="A26" s="321"/>
      <c r="B26" s="904" t="s">
        <v>273</v>
      </c>
      <c r="C26" s="905"/>
      <c r="D26" s="905"/>
      <c r="E26" s="905"/>
      <c r="F26" s="905"/>
      <c r="G26" s="905"/>
      <c r="H26" s="903"/>
      <c r="I26" s="321"/>
    </row>
    <row r="27" spans="1:9" ht="25.5">
      <c r="A27" s="86"/>
      <c r="B27" s="341" t="s">
        <v>16</v>
      </c>
      <c r="C27" s="281" t="s">
        <v>17</v>
      </c>
      <c r="D27" s="278" t="s">
        <v>255</v>
      </c>
      <c r="E27" s="358" t="s">
        <v>1537</v>
      </c>
      <c r="F27" s="278" t="s">
        <v>1538</v>
      </c>
      <c r="G27" s="278" t="s">
        <v>1539</v>
      </c>
      <c r="H27" s="278" t="s">
        <v>1540</v>
      </c>
      <c r="I27" s="86"/>
    </row>
    <row r="28" spans="1:9" ht="38.25">
      <c r="A28" s="86"/>
      <c r="B28" s="901" t="s">
        <v>31</v>
      </c>
      <c r="C28" s="902" t="s">
        <v>34</v>
      </c>
      <c r="D28" s="278" t="s">
        <v>684</v>
      </c>
      <c r="E28" s="361" t="s">
        <v>1545</v>
      </c>
      <c r="F28" s="343" t="s">
        <v>1546</v>
      </c>
      <c r="G28" s="343" t="s">
        <v>1547</v>
      </c>
      <c r="H28" s="343" t="s">
        <v>1548</v>
      </c>
      <c r="I28" s="86"/>
    </row>
    <row r="29" spans="1:9" ht="38.25">
      <c r="A29" s="25"/>
      <c r="B29" s="868"/>
      <c r="C29" s="903"/>
      <c r="D29" s="278" t="s">
        <v>684</v>
      </c>
      <c r="E29" s="10" t="s">
        <v>1551</v>
      </c>
      <c r="F29" s="122" t="s">
        <v>1456</v>
      </c>
      <c r="G29" s="10" t="s">
        <v>1552</v>
      </c>
      <c r="H29" s="10" t="s">
        <v>1553</v>
      </c>
      <c r="I29" s="25"/>
    </row>
    <row r="30" spans="1:9" ht="25.5">
      <c r="A30" s="156"/>
      <c r="B30" s="341" t="s">
        <v>146</v>
      </c>
      <c r="C30" s="281" t="s">
        <v>148</v>
      </c>
      <c r="D30" s="363" t="s">
        <v>255</v>
      </c>
      <c r="E30" s="358" t="s">
        <v>1555</v>
      </c>
      <c r="F30" s="18" t="s">
        <v>1556</v>
      </c>
      <c r="G30" s="353" t="s">
        <v>1557</v>
      </c>
      <c r="H30" s="343" t="s">
        <v>97</v>
      </c>
      <c r="I30" s="156"/>
    </row>
    <row r="31" spans="1:9" ht="12.75">
      <c r="A31" s="239"/>
      <c r="B31" s="892" t="s">
        <v>160</v>
      </c>
      <c r="C31" s="864"/>
      <c r="D31" s="864"/>
      <c r="E31" s="864"/>
      <c r="F31" s="864"/>
      <c r="G31" s="864"/>
      <c r="H31" s="865"/>
      <c r="I31" s="239"/>
    </row>
    <row r="32" spans="1:9" ht="76.5">
      <c r="A32" s="156"/>
      <c r="B32" s="341" t="s">
        <v>170</v>
      </c>
      <c r="C32" s="347" t="s">
        <v>173</v>
      </c>
      <c r="D32" s="283" t="s">
        <v>174</v>
      </c>
      <c r="E32" s="358" t="s">
        <v>1562</v>
      </c>
      <c r="F32" s="32" t="s">
        <v>1563</v>
      </c>
      <c r="G32" s="366" t="s">
        <v>1564</v>
      </c>
      <c r="H32" s="343" t="s">
        <v>1566</v>
      </c>
      <c r="I32" s="156"/>
    </row>
    <row r="33" spans="1:9" ht="12.75">
      <c r="A33" s="86"/>
      <c r="B33" s="341" t="s">
        <v>202</v>
      </c>
      <c r="C33" s="347" t="s">
        <v>203</v>
      </c>
      <c r="D33" s="66" t="s">
        <v>1520</v>
      </c>
      <c r="E33" s="367" t="s">
        <v>1569</v>
      </c>
      <c r="F33" s="58" t="s">
        <v>1570</v>
      </c>
      <c r="G33" s="15" t="s">
        <v>1571</v>
      </c>
      <c r="H33" s="278" t="s">
        <v>104</v>
      </c>
      <c r="I33" s="86"/>
    </row>
    <row r="34" spans="1:9" ht="38.25">
      <c r="A34" s="86"/>
      <c r="B34" s="341" t="s">
        <v>214</v>
      </c>
      <c r="C34" s="281" t="s">
        <v>215</v>
      </c>
      <c r="D34" s="133" t="s">
        <v>1520</v>
      </c>
      <c r="E34" s="358" t="s">
        <v>1572</v>
      </c>
      <c r="F34" s="118" t="s">
        <v>1450</v>
      </c>
      <c r="G34" s="353" t="s">
        <v>1573</v>
      </c>
      <c r="H34" s="343" t="s">
        <v>1574</v>
      </c>
      <c r="I34" s="86"/>
    </row>
    <row r="35" spans="1:9" ht="25.5">
      <c r="A35" s="86"/>
      <c r="B35" s="341" t="s">
        <v>239</v>
      </c>
      <c r="C35" s="347" t="s">
        <v>240</v>
      </c>
      <c r="D35" s="10" t="s">
        <v>174</v>
      </c>
      <c r="E35" s="43" t="s">
        <v>1576</v>
      </c>
      <c r="F35" s="343" t="s">
        <v>1577</v>
      </c>
      <c r="G35" s="366" t="str">
        <f>HYPERLINK("https://resh.edu.ru/subject/lesson/648/","Просмотреть урок, перейдя по ссылке: https://resh.edu.ru/subject/lesson/648/")</f>
        <v>Просмотреть урок, перейдя по ссылке: https://resh.edu.ru/subject/lesson/648/</v>
      </c>
      <c r="H35" s="343" t="s">
        <v>104</v>
      </c>
      <c r="I35" s="86"/>
    </row>
    <row r="36" spans="1:9" ht="18">
      <c r="A36" s="321"/>
      <c r="B36" s="900" t="s">
        <v>441</v>
      </c>
      <c r="C36" s="864"/>
      <c r="D36" s="864"/>
      <c r="E36" s="864"/>
      <c r="F36" s="864"/>
      <c r="G36" s="864"/>
      <c r="H36" s="865"/>
      <c r="I36" s="321"/>
    </row>
    <row r="37" spans="1:9" ht="25.5">
      <c r="A37" s="156"/>
      <c r="B37" s="341" t="s">
        <v>16</v>
      </c>
      <c r="C37" s="281" t="s">
        <v>17</v>
      </c>
      <c r="D37" s="283" t="s">
        <v>1520</v>
      </c>
      <c r="E37" s="28" t="s">
        <v>1579</v>
      </c>
      <c r="F37" s="18" t="s">
        <v>1580</v>
      </c>
      <c r="G37" s="19" t="s">
        <v>1581</v>
      </c>
      <c r="H37" s="18" t="s">
        <v>1582</v>
      </c>
      <c r="I37" s="156"/>
    </row>
    <row r="38" spans="1:9" ht="38.25">
      <c r="A38" s="86"/>
      <c r="B38" s="371" t="s">
        <v>31</v>
      </c>
      <c r="C38" s="372" t="s">
        <v>34</v>
      </c>
      <c r="D38" s="133" t="s">
        <v>1520</v>
      </c>
      <c r="E38" s="28" t="s">
        <v>1583</v>
      </c>
      <c r="F38" s="118" t="s">
        <v>1450</v>
      </c>
      <c r="G38" s="19" t="s">
        <v>1584</v>
      </c>
      <c r="H38" s="18" t="s">
        <v>1585</v>
      </c>
      <c r="I38" s="86"/>
    </row>
    <row r="39" spans="1:9" ht="25.5">
      <c r="A39" s="86"/>
      <c r="B39" s="371" t="s">
        <v>146</v>
      </c>
      <c r="C39" s="372" t="s">
        <v>148</v>
      </c>
      <c r="D39" s="283" t="s">
        <v>174</v>
      </c>
      <c r="E39" s="28" t="s">
        <v>1587</v>
      </c>
      <c r="F39" s="38" t="s">
        <v>1588</v>
      </c>
      <c r="G39" s="373" t="s">
        <v>1589</v>
      </c>
      <c r="H39" s="38" t="s">
        <v>97</v>
      </c>
      <c r="I39" s="86"/>
    </row>
    <row r="40" spans="1:9" ht="12.75" customHeight="1">
      <c r="A40" s="239"/>
      <c r="B40" s="892" t="s">
        <v>160</v>
      </c>
      <c r="C40" s="864"/>
      <c r="D40" s="864"/>
      <c r="E40" s="864"/>
      <c r="F40" s="864"/>
      <c r="G40" s="864"/>
      <c r="H40" s="865"/>
      <c r="I40" s="239"/>
    </row>
    <row r="41" spans="1:9" ht="38.25">
      <c r="A41" s="86"/>
      <c r="B41" s="901" t="s">
        <v>170</v>
      </c>
      <c r="C41" s="906" t="s">
        <v>173</v>
      </c>
      <c r="D41" s="278" t="s">
        <v>684</v>
      </c>
      <c r="E41" s="349" t="s">
        <v>1592</v>
      </c>
      <c r="F41" s="361" t="s">
        <v>1593</v>
      </c>
      <c r="G41" s="361" t="s">
        <v>1594</v>
      </c>
      <c r="H41" s="278" t="s">
        <v>1595</v>
      </c>
      <c r="I41" s="86"/>
    </row>
    <row r="42" spans="1:9" ht="38.25">
      <c r="A42" s="86"/>
      <c r="B42" s="868"/>
      <c r="C42" s="903"/>
      <c r="D42" s="278" t="s">
        <v>684</v>
      </c>
      <c r="E42" s="282" t="s">
        <v>1596</v>
      </c>
      <c r="F42" s="58" t="s">
        <v>1593</v>
      </c>
      <c r="G42" s="375" t="s">
        <v>1597</v>
      </c>
      <c r="H42" s="343" t="s">
        <v>1598</v>
      </c>
      <c r="I42" s="86"/>
    </row>
    <row r="43" spans="1:9" ht="25.5">
      <c r="A43" s="86"/>
      <c r="B43" s="341" t="s">
        <v>202</v>
      </c>
      <c r="C43" s="347" t="s">
        <v>203</v>
      </c>
      <c r="D43" s="278" t="s">
        <v>255</v>
      </c>
      <c r="E43" s="282" t="s">
        <v>1599</v>
      </c>
      <c r="F43" s="349" t="s">
        <v>1490</v>
      </c>
      <c r="G43" s="34" t="s">
        <v>1454</v>
      </c>
      <c r="H43" s="343" t="s">
        <v>746</v>
      </c>
      <c r="I43" s="86"/>
    </row>
    <row r="44" spans="1:9" ht="25.5">
      <c r="A44" s="86"/>
      <c r="B44" s="341" t="s">
        <v>214</v>
      </c>
      <c r="C44" s="281" t="s">
        <v>215</v>
      </c>
      <c r="D44" s="283" t="s">
        <v>255</v>
      </c>
      <c r="E44" s="282" t="s">
        <v>1602</v>
      </c>
      <c r="F44" s="361" t="s">
        <v>1603</v>
      </c>
      <c r="G44" s="361" t="s">
        <v>1604</v>
      </c>
      <c r="H44" s="278" t="s">
        <v>1605</v>
      </c>
      <c r="I44" s="86"/>
    </row>
    <row r="45" spans="1:9" ht="38.25">
      <c r="A45" s="86"/>
      <c r="B45" s="377">
        <v>7</v>
      </c>
      <c r="C45" s="347" t="s">
        <v>240</v>
      </c>
      <c r="D45" s="283" t="s">
        <v>1507</v>
      </c>
      <c r="E45" s="171" t="s">
        <v>1608</v>
      </c>
      <c r="F45" s="133" t="s">
        <v>1609</v>
      </c>
      <c r="G45" s="15" t="s">
        <v>1610</v>
      </c>
      <c r="H45" s="18" t="s">
        <v>746</v>
      </c>
      <c r="I45" s="86"/>
    </row>
    <row r="46" spans="1:9" ht="38.25">
      <c r="A46" s="321"/>
      <c r="B46" s="341" t="s">
        <v>1166</v>
      </c>
      <c r="C46" s="354" t="s">
        <v>1167</v>
      </c>
      <c r="D46" s="10" t="s">
        <v>174</v>
      </c>
      <c r="E46" s="191" t="s">
        <v>1611</v>
      </c>
      <c r="F46" s="26" t="s">
        <v>1612</v>
      </c>
      <c r="G46" s="379" t="str">
        <f>HYPERLINK("https://infourok.ru/prezentaciya_po_tehnologii_izonit_na_diskah-406096.htm","Посмотреть презентацию по ссылке https://infourok.ru/prezentaciya_po_tehnologii_izonit_na_diskah-406096.htm ")</f>
        <v xml:space="preserve">Посмотреть презентацию по ссылке https://infourok.ru/prezentaciya_po_tehnologii_izonit_na_diskah-406096.htm </v>
      </c>
      <c r="H46" s="18" t="s">
        <v>746</v>
      </c>
      <c r="I46" s="380"/>
    </row>
    <row r="47" spans="1:9" ht="25.5">
      <c r="A47" s="321"/>
      <c r="B47" s="377" t="s">
        <v>1530</v>
      </c>
      <c r="C47" s="382" t="s">
        <v>1532</v>
      </c>
      <c r="D47" s="283" t="s">
        <v>1507</v>
      </c>
      <c r="E47" s="191" t="s">
        <v>1615</v>
      </c>
      <c r="F47" s="26" t="s">
        <v>1612</v>
      </c>
      <c r="G47" s="384" t="s">
        <v>1616</v>
      </c>
      <c r="H47" s="18" t="s">
        <v>746</v>
      </c>
      <c r="I47" s="380"/>
    </row>
    <row r="48" spans="1:9" ht="18" customHeight="1">
      <c r="A48" s="321"/>
      <c r="B48" s="904" t="s">
        <v>590</v>
      </c>
      <c r="C48" s="905"/>
      <c r="D48" s="905"/>
      <c r="E48" s="905"/>
      <c r="F48" s="905"/>
      <c r="G48" s="905"/>
      <c r="H48" s="903"/>
      <c r="I48" s="321"/>
    </row>
    <row r="49" spans="1:9" ht="25.5">
      <c r="A49" s="86"/>
      <c r="B49" s="341" t="s">
        <v>16</v>
      </c>
      <c r="C49" s="281" t="s">
        <v>17</v>
      </c>
      <c r="D49" s="278" t="s">
        <v>255</v>
      </c>
      <c r="E49" s="358" t="s">
        <v>1618</v>
      </c>
      <c r="F49" s="10" t="s">
        <v>1450</v>
      </c>
      <c r="G49" s="15" t="s">
        <v>1619</v>
      </c>
      <c r="H49" s="118" t="s">
        <v>1620</v>
      </c>
      <c r="I49" s="86"/>
    </row>
    <row r="50" spans="1:9" ht="38.25">
      <c r="A50" s="86"/>
      <c r="B50" s="901" t="s">
        <v>31</v>
      </c>
      <c r="C50" s="902" t="s">
        <v>34</v>
      </c>
      <c r="D50" s="278" t="s">
        <v>684</v>
      </c>
      <c r="E50" s="361" t="s">
        <v>1621</v>
      </c>
      <c r="F50" s="18" t="s">
        <v>1622</v>
      </c>
      <c r="G50" s="19" t="s">
        <v>1623</v>
      </c>
      <c r="H50" s="18" t="s">
        <v>1620</v>
      </c>
      <c r="I50" s="86"/>
    </row>
    <row r="51" spans="1:9" ht="38.25">
      <c r="A51" s="86"/>
      <c r="B51" s="868"/>
      <c r="C51" s="903"/>
      <c r="D51" s="278" t="s">
        <v>684</v>
      </c>
      <c r="E51" s="10" t="s">
        <v>1625</v>
      </c>
      <c r="F51" s="58" t="s">
        <v>1593</v>
      </c>
      <c r="G51" s="19" t="s">
        <v>1626</v>
      </c>
      <c r="H51" s="18" t="s">
        <v>1627</v>
      </c>
      <c r="I51" s="86"/>
    </row>
    <row r="52" spans="1:9" ht="25.5">
      <c r="A52" s="261"/>
      <c r="B52" s="341" t="s">
        <v>146</v>
      </c>
      <c r="C52" s="281" t="s">
        <v>148</v>
      </c>
      <c r="D52" s="363" t="s">
        <v>255</v>
      </c>
      <c r="E52" s="358" t="s">
        <v>1628</v>
      </c>
      <c r="F52" s="183" t="s">
        <v>1629</v>
      </c>
      <c r="G52" s="170" t="s">
        <v>1630</v>
      </c>
      <c r="H52" s="262" t="s">
        <v>1620</v>
      </c>
      <c r="I52" s="261"/>
    </row>
    <row r="53" spans="1:9" ht="12.75">
      <c r="A53" s="239"/>
      <c r="B53" s="892" t="s">
        <v>160</v>
      </c>
      <c r="C53" s="864"/>
      <c r="D53" s="864"/>
      <c r="E53" s="864"/>
      <c r="F53" s="864"/>
      <c r="G53" s="864"/>
      <c r="H53" s="865"/>
      <c r="I53" s="239"/>
    </row>
    <row r="54" spans="1:9" ht="12.75">
      <c r="A54" s="386"/>
      <c r="B54" s="341" t="s">
        <v>170</v>
      </c>
      <c r="C54" s="347" t="s">
        <v>173</v>
      </c>
      <c r="D54" s="283" t="s">
        <v>1549</v>
      </c>
      <c r="E54" s="358" t="s">
        <v>1633</v>
      </c>
      <c r="F54" s="183" t="s">
        <v>1634</v>
      </c>
      <c r="G54" s="10" t="s">
        <v>1635</v>
      </c>
      <c r="H54" s="262" t="s">
        <v>1469</v>
      </c>
      <c r="I54" s="386"/>
    </row>
    <row r="55" spans="1:9" ht="38.25">
      <c r="A55" s="86"/>
      <c r="B55" s="341" t="s">
        <v>202</v>
      </c>
      <c r="C55" s="347" t="s">
        <v>203</v>
      </c>
      <c r="D55" s="66" t="s">
        <v>174</v>
      </c>
      <c r="E55" s="367" t="s">
        <v>1639</v>
      </c>
      <c r="F55" s="18" t="s">
        <v>1640</v>
      </c>
      <c r="G55" s="97" t="str">
        <f>HYPERLINK("https://resh.edu.ru/subject/lesson/3617/start/224459/","перейти по ссылке: https://resh.edu.ru/subject/lesson/3617/start/224459/
Выполнить тренировочные задания и прислать в беседу ВК")</f>
        <v>перейти по ссылке: https://resh.edu.ru/subject/lesson/3617/start/224459/
Выполнить тренировочные задания и прислать в беседу ВК</v>
      </c>
      <c r="H55" s="18" t="s">
        <v>104</v>
      </c>
      <c r="I55" s="86"/>
    </row>
    <row r="56" spans="1:9" ht="38.25">
      <c r="A56" s="25"/>
      <c r="B56" s="341" t="s">
        <v>214</v>
      </c>
      <c r="C56" s="281" t="s">
        <v>215</v>
      </c>
      <c r="D56" s="133" t="s">
        <v>1600</v>
      </c>
      <c r="E56" s="389" t="s">
        <v>1642</v>
      </c>
      <c r="F56" s="18" t="s">
        <v>1450</v>
      </c>
      <c r="G56" s="15" t="s">
        <v>1643</v>
      </c>
      <c r="H56" s="10" t="s">
        <v>1469</v>
      </c>
      <c r="I56" s="25"/>
    </row>
    <row r="57" spans="1:9" ht="25.5">
      <c r="A57" s="83"/>
      <c r="B57" s="187">
        <v>7</v>
      </c>
      <c r="C57" s="347" t="s">
        <v>240</v>
      </c>
      <c r="D57" s="66" t="s">
        <v>174</v>
      </c>
      <c r="E57" s="191" t="s">
        <v>1644</v>
      </c>
      <c r="F57" s="32" t="s">
        <v>1645</v>
      </c>
      <c r="G57" s="390" t="s">
        <v>1646</v>
      </c>
      <c r="H57" s="18" t="s">
        <v>104</v>
      </c>
      <c r="I57" s="83"/>
    </row>
    <row r="58" spans="1:9" ht="25.5">
      <c r="A58" s="83"/>
      <c r="B58" s="187">
        <v>8</v>
      </c>
      <c r="C58" s="354" t="s">
        <v>1167</v>
      </c>
      <c r="D58" s="133" t="s">
        <v>1600</v>
      </c>
      <c r="E58" s="191" t="s">
        <v>1650</v>
      </c>
      <c r="F58" s="32" t="s">
        <v>1645</v>
      </c>
      <c r="G58" s="18" t="s">
        <v>1652</v>
      </c>
      <c r="H58" s="18" t="s">
        <v>104</v>
      </c>
      <c r="I58" s="83"/>
    </row>
    <row r="59" spans="1:9" ht="12.75" customHeight="1">
      <c r="A59" s="83"/>
      <c r="B59" s="83"/>
      <c r="C59" s="83"/>
      <c r="D59" s="83"/>
      <c r="E59" s="83"/>
      <c r="F59" s="83"/>
      <c r="G59" s="83"/>
      <c r="H59" s="83"/>
      <c r="I59" s="83"/>
    </row>
    <row r="60" spans="1:9" ht="12.75">
      <c r="A60" s="83"/>
      <c r="B60" s="83"/>
      <c r="C60" s="83"/>
      <c r="D60" s="83"/>
      <c r="E60" s="83"/>
      <c r="F60" s="83"/>
      <c r="G60" s="83"/>
      <c r="H60" s="83"/>
      <c r="I60" s="83"/>
    </row>
    <row r="61" spans="1:9" ht="12.75">
      <c r="A61" s="83"/>
      <c r="B61" s="83"/>
      <c r="C61" s="83"/>
      <c r="D61" s="83"/>
      <c r="E61" s="83"/>
      <c r="F61" s="83"/>
      <c r="G61" s="83"/>
      <c r="H61" s="83"/>
      <c r="I61" s="83"/>
    </row>
    <row r="62" spans="1:9" ht="12.75">
      <c r="A62" s="83"/>
      <c r="B62" s="83"/>
      <c r="C62" s="83"/>
      <c r="D62" s="83"/>
      <c r="E62" s="83"/>
      <c r="F62" s="83"/>
      <c r="G62" s="83"/>
      <c r="H62" s="83"/>
      <c r="I62" s="83"/>
    </row>
    <row r="63" spans="1:9" ht="12.75">
      <c r="A63" s="83"/>
      <c r="B63" s="83"/>
      <c r="C63" s="83"/>
      <c r="D63" s="83"/>
      <c r="E63" s="83"/>
      <c r="F63" s="83"/>
      <c r="G63" s="83"/>
      <c r="H63" s="83"/>
      <c r="I63" s="83"/>
    </row>
    <row r="64" spans="1:9" ht="12.75">
      <c r="A64" s="83"/>
      <c r="B64" s="83"/>
      <c r="C64" s="83"/>
      <c r="D64" s="83"/>
      <c r="E64" s="83"/>
      <c r="F64" s="83"/>
      <c r="G64" s="83"/>
      <c r="H64" s="83"/>
      <c r="I64" s="83"/>
    </row>
    <row r="65" spans="1:9" ht="12.75">
      <c r="A65" s="83"/>
      <c r="B65" s="83"/>
      <c r="C65" s="83"/>
      <c r="D65" s="83"/>
      <c r="E65" s="83"/>
      <c r="F65" s="83"/>
      <c r="G65" s="83"/>
      <c r="H65" s="83"/>
      <c r="I65" s="83"/>
    </row>
    <row r="66" spans="1:9" ht="12.75">
      <c r="A66" s="83"/>
      <c r="B66" s="83"/>
      <c r="C66" s="83"/>
      <c r="D66" s="83"/>
      <c r="E66" s="83"/>
      <c r="F66" s="83"/>
      <c r="G66" s="83"/>
      <c r="H66" s="83"/>
      <c r="I66" s="83"/>
    </row>
    <row r="67" spans="1:9" ht="12.75">
      <c r="A67" s="83"/>
      <c r="B67" s="83"/>
      <c r="C67" s="83"/>
      <c r="D67" s="83"/>
      <c r="E67" s="83"/>
      <c r="F67" s="83"/>
      <c r="G67" s="83"/>
      <c r="H67" s="83"/>
      <c r="I67" s="83"/>
    </row>
    <row r="68" spans="1:9" ht="12.75">
      <c r="A68" s="83"/>
      <c r="B68" s="83"/>
      <c r="C68" s="83"/>
      <c r="D68" s="83"/>
      <c r="E68" s="83"/>
      <c r="F68" s="83"/>
      <c r="G68" s="83"/>
      <c r="H68" s="83"/>
      <c r="I68" s="83"/>
    </row>
    <row r="69" spans="1:9" ht="12.75">
      <c r="A69" s="83"/>
      <c r="B69" s="83"/>
      <c r="C69" s="83"/>
      <c r="D69" s="83"/>
      <c r="E69" s="83"/>
      <c r="F69" s="83"/>
      <c r="G69" s="83"/>
      <c r="H69" s="83"/>
      <c r="I69" s="83"/>
    </row>
    <row r="70" spans="1:9" ht="12.75">
      <c r="A70" s="83"/>
      <c r="B70" s="83"/>
      <c r="C70" s="83"/>
      <c r="D70" s="83"/>
      <c r="E70" s="83"/>
      <c r="F70" s="83"/>
      <c r="G70" s="83"/>
      <c r="H70" s="83"/>
      <c r="I70" s="83"/>
    </row>
    <row r="71" spans="1:9" ht="12.75">
      <c r="A71" s="83"/>
      <c r="B71" s="83"/>
      <c r="C71" s="83"/>
      <c r="D71" s="83"/>
      <c r="E71" s="83"/>
      <c r="F71" s="83"/>
      <c r="G71" s="83"/>
      <c r="H71" s="83"/>
      <c r="I71" s="83"/>
    </row>
    <row r="72" spans="1:9" ht="12.75">
      <c r="A72" s="83"/>
      <c r="B72" s="83"/>
      <c r="C72" s="83"/>
      <c r="D72" s="83"/>
      <c r="E72" s="83"/>
      <c r="F72" s="83"/>
      <c r="G72" s="83"/>
      <c r="H72" s="83"/>
      <c r="I72" s="83"/>
    </row>
    <row r="73" spans="1:9" ht="12.75">
      <c r="A73" s="83"/>
      <c r="B73" s="83"/>
      <c r="C73" s="83"/>
      <c r="D73" s="83"/>
      <c r="E73" s="83"/>
      <c r="F73" s="83"/>
      <c r="G73" s="83"/>
      <c r="H73" s="83"/>
      <c r="I73" s="83"/>
    </row>
    <row r="74" spans="1:9" ht="12.75">
      <c r="A74" s="83"/>
      <c r="B74" s="83"/>
      <c r="C74" s="83"/>
      <c r="D74" s="83"/>
      <c r="E74" s="83"/>
      <c r="F74" s="83"/>
      <c r="G74" s="83"/>
      <c r="H74" s="83"/>
      <c r="I74" s="83"/>
    </row>
    <row r="75" spans="1:9" ht="12.75">
      <c r="A75" s="83"/>
      <c r="B75" s="83"/>
      <c r="C75" s="83"/>
      <c r="D75" s="83"/>
      <c r="E75" s="83"/>
      <c r="F75" s="83"/>
      <c r="G75" s="83"/>
      <c r="H75" s="83"/>
      <c r="I75" s="83"/>
    </row>
    <row r="76" spans="1:9" ht="12.75">
      <c r="A76" s="83"/>
      <c r="B76" s="83"/>
      <c r="C76" s="83"/>
      <c r="D76" s="83"/>
      <c r="E76" s="83"/>
      <c r="F76" s="83"/>
      <c r="G76" s="83"/>
      <c r="H76" s="83"/>
      <c r="I76" s="83"/>
    </row>
    <row r="77" spans="1:9" ht="12.75">
      <c r="A77" s="83"/>
      <c r="B77" s="83"/>
      <c r="C77" s="83"/>
      <c r="D77" s="83"/>
      <c r="E77" s="83"/>
      <c r="F77" s="83"/>
      <c r="G77" s="83"/>
      <c r="H77" s="83"/>
      <c r="I77" s="83"/>
    </row>
    <row r="78" spans="1:9" ht="12.75">
      <c r="A78" s="83"/>
      <c r="B78" s="83"/>
      <c r="C78" s="83"/>
      <c r="D78" s="83"/>
      <c r="E78" s="83"/>
      <c r="F78" s="83"/>
      <c r="G78" s="83"/>
      <c r="H78" s="83"/>
      <c r="I78" s="83"/>
    </row>
    <row r="79" spans="1:9" ht="12.75">
      <c r="A79" s="83"/>
      <c r="B79" s="83"/>
      <c r="C79" s="83"/>
      <c r="D79" s="83"/>
      <c r="E79" s="83"/>
      <c r="F79" s="83"/>
      <c r="G79" s="83"/>
      <c r="H79" s="83"/>
      <c r="I79" s="83"/>
    </row>
    <row r="80" spans="1:9" ht="12.75">
      <c r="A80" s="83"/>
      <c r="B80" s="83"/>
      <c r="C80" s="83"/>
      <c r="D80" s="83"/>
      <c r="E80" s="83"/>
      <c r="F80" s="83"/>
      <c r="G80" s="83"/>
      <c r="H80" s="83"/>
      <c r="I80" s="83"/>
    </row>
    <row r="81" spans="1:9" ht="12.75">
      <c r="A81" s="83"/>
      <c r="B81" s="83"/>
      <c r="C81" s="83"/>
      <c r="D81" s="83"/>
      <c r="E81" s="83"/>
      <c r="F81" s="83"/>
      <c r="G81" s="83"/>
      <c r="H81" s="83"/>
      <c r="I81" s="83"/>
    </row>
    <row r="82" spans="1:9" ht="12.75">
      <c r="A82" s="83"/>
      <c r="B82" s="83"/>
      <c r="C82" s="83"/>
      <c r="D82" s="83"/>
      <c r="E82" s="83"/>
      <c r="F82" s="83"/>
      <c r="G82" s="83"/>
      <c r="H82" s="83"/>
      <c r="I82" s="83"/>
    </row>
    <row r="83" spans="1:9" ht="12.75">
      <c r="A83" s="83"/>
      <c r="B83" s="83"/>
      <c r="C83" s="83"/>
      <c r="D83" s="83"/>
      <c r="E83" s="83"/>
      <c r="F83" s="83"/>
      <c r="G83" s="83"/>
      <c r="H83" s="83"/>
      <c r="I83" s="83"/>
    </row>
    <row r="84" spans="1:9" ht="12.75">
      <c r="A84" s="83"/>
      <c r="B84" s="83"/>
      <c r="C84" s="83"/>
      <c r="D84" s="83"/>
      <c r="E84" s="83"/>
      <c r="F84" s="83"/>
      <c r="G84" s="83"/>
      <c r="H84" s="83"/>
      <c r="I84" s="83"/>
    </row>
    <row r="85" spans="1:9" ht="12.75">
      <c r="A85" s="83"/>
      <c r="B85" s="83"/>
      <c r="C85" s="83"/>
      <c r="D85" s="83"/>
      <c r="E85" s="83"/>
      <c r="F85" s="83"/>
      <c r="G85" s="83"/>
      <c r="H85" s="83"/>
      <c r="I85" s="83"/>
    </row>
    <row r="86" spans="1:9" ht="12.75">
      <c r="A86" s="83"/>
      <c r="B86" s="83"/>
      <c r="C86" s="83"/>
      <c r="D86" s="83"/>
      <c r="E86" s="83"/>
      <c r="F86" s="83"/>
      <c r="G86" s="83"/>
      <c r="H86" s="83"/>
      <c r="I86" s="83"/>
    </row>
    <row r="87" spans="1:9" ht="12.75">
      <c r="A87" s="83"/>
      <c r="B87" s="83"/>
      <c r="C87" s="83"/>
      <c r="D87" s="83"/>
      <c r="E87" s="83"/>
      <c r="F87" s="83"/>
      <c r="G87" s="83"/>
      <c r="H87" s="83"/>
      <c r="I87" s="83"/>
    </row>
    <row r="88" spans="1:9" ht="12.75">
      <c r="A88" s="83"/>
      <c r="B88" s="83"/>
      <c r="C88" s="83"/>
      <c r="D88" s="83"/>
      <c r="E88" s="83"/>
      <c r="F88" s="83"/>
      <c r="G88" s="83"/>
      <c r="H88" s="83"/>
      <c r="I88" s="83"/>
    </row>
    <row r="89" spans="1:9" ht="12.75">
      <c r="A89" s="83"/>
      <c r="B89" s="83"/>
      <c r="C89" s="83"/>
      <c r="D89" s="83"/>
      <c r="E89" s="83"/>
      <c r="F89" s="83"/>
      <c r="G89" s="83"/>
      <c r="H89" s="83"/>
      <c r="I89" s="83"/>
    </row>
    <row r="90" spans="1:9" ht="12.75">
      <c r="A90" s="83"/>
      <c r="B90" s="83"/>
      <c r="C90" s="83"/>
      <c r="D90" s="83"/>
      <c r="E90" s="83"/>
      <c r="F90" s="83"/>
      <c r="G90" s="83"/>
      <c r="H90" s="83"/>
      <c r="I90" s="83"/>
    </row>
    <row r="91" spans="1:9" ht="12.75">
      <c r="A91" s="83"/>
      <c r="B91" s="83"/>
      <c r="C91" s="83"/>
      <c r="D91" s="83"/>
      <c r="E91" s="83"/>
      <c r="F91" s="83"/>
      <c r="G91" s="83"/>
      <c r="H91" s="83"/>
      <c r="I91" s="83"/>
    </row>
    <row r="92" spans="1:9" ht="12.75">
      <c r="A92" s="83"/>
      <c r="B92" s="83"/>
      <c r="C92" s="83"/>
      <c r="D92" s="83"/>
      <c r="E92" s="83"/>
      <c r="F92" s="83"/>
      <c r="G92" s="83"/>
      <c r="H92" s="83"/>
      <c r="I92" s="83"/>
    </row>
    <row r="93" spans="1:9" ht="12.75">
      <c r="A93" s="83"/>
      <c r="B93" s="83"/>
      <c r="C93" s="83"/>
      <c r="D93" s="83"/>
      <c r="E93" s="83"/>
      <c r="F93" s="83"/>
      <c r="G93" s="83"/>
      <c r="H93" s="83"/>
      <c r="I93" s="83"/>
    </row>
    <row r="94" spans="1:9" ht="12.75">
      <c r="A94" s="83"/>
      <c r="B94" s="83"/>
      <c r="C94" s="83"/>
      <c r="D94" s="83"/>
      <c r="E94" s="83"/>
      <c r="F94" s="83"/>
      <c r="G94" s="83"/>
      <c r="H94" s="83"/>
      <c r="I94" s="83"/>
    </row>
    <row r="95" spans="1:9" ht="12.75">
      <c r="A95" s="83"/>
      <c r="B95" s="83"/>
      <c r="C95" s="83"/>
      <c r="D95" s="83"/>
      <c r="E95" s="83"/>
      <c r="F95" s="83"/>
      <c r="G95" s="83"/>
      <c r="H95" s="83"/>
      <c r="I95" s="83"/>
    </row>
    <row r="96" spans="1:9" ht="12.75">
      <c r="A96" s="83"/>
      <c r="B96" s="83"/>
      <c r="C96" s="83"/>
      <c r="D96" s="83"/>
      <c r="E96" s="83"/>
      <c r="F96" s="83"/>
      <c r="G96" s="83"/>
      <c r="H96" s="83"/>
      <c r="I96" s="83"/>
    </row>
    <row r="97" spans="1:9" ht="12.75">
      <c r="A97" s="83"/>
      <c r="B97" s="83"/>
      <c r="C97" s="83"/>
      <c r="D97" s="83"/>
      <c r="E97" s="83"/>
      <c r="F97" s="83"/>
      <c r="G97" s="83"/>
      <c r="H97" s="83"/>
      <c r="I97" s="83"/>
    </row>
    <row r="98" spans="1:9" ht="12.75">
      <c r="A98" s="83"/>
      <c r="B98" s="83"/>
      <c r="C98" s="83"/>
      <c r="D98" s="83"/>
      <c r="E98" s="83"/>
      <c r="F98" s="83"/>
      <c r="G98" s="83"/>
      <c r="H98" s="83"/>
      <c r="I98" s="83"/>
    </row>
    <row r="99" spans="1:9" ht="12.75">
      <c r="A99" s="83"/>
      <c r="B99" s="83"/>
      <c r="C99" s="83"/>
      <c r="D99" s="83"/>
      <c r="E99" s="83"/>
      <c r="F99" s="83"/>
      <c r="G99" s="83"/>
      <c r="H99" s="83"/>
      <c r="I99" s="83"/>
    </row>
    <row r="100" spans="1:9" ht="12.75">
      <c r="A100" s="83"/>
      <c r="B100" s="83"/>
      <c r="C100" s="83"/>
      <c r="D100" s="83"/>
      <c r="E100" s="83"/>
      <c r="F100" s="83"/>
      <c r="G100" s="83"/>
      <c r="H100" s="83"/>
      <c r="I100" s="83"/>
    </row>
    <row r="101" spans="1:9" ht="12.75">
      <c r="A101" s="83"/>
      <c r="B101" s="83"/>
      <c r="C101" s="83"/>
      <c r="D101" s="83"/>
      <c r="E101" s="83"/>
      <c r="F101" s="83"/>
      <c r="G101" s="83"/>
      <c r="H101" s="83"/>
      <c r="I101" s="83"/>
    </row>
    <row r="102" spans="1:9" ht="12.75">
      <c r="A102" s="83"/>
      <c r="B102" s="83"/>
      <c r="C102" s="83"/>
      <c r="D102" s="83"/>
      <c r="E102" s="83"/>
      <c r="F102" s="83"/>
      <c r="G102" s="83"/>
      <c r="H102" s="83"/>
      <c r="I102" s="83"/>
    </row>
    <row r="103" spans="1:9" ht="12.75">
      <c r="A103" s="83"/>
      <c r="B103" s="83"/>
      <c r="C103" s="83"/>
      <c r="D103" s="83"/>
      <c r="E103" s="83"/>
      <c r="F103" s="83"/>
      <c r="G103" s="83"/>
      <c r="H103" s="83"/>
      <c r="I103" s="83"/>
    </row>
    <row r="104" spans="1:9" ht="12.75">
      <c r="A104" s="83"/>
      <c r="B104" s="83"/>
      <c r="C104" s="83"/>
      <c r="D104" s="83"/>
      <c r="E104" s="83"/>
      <c r="F104" s="83"/>
      <c r="G104" s="83"/>
      <c r="H104" s="83"/>
      <c r="I104" s="83"/>
    </row>
    <row r="105" spans="1:9" ht="12.75">
      <c r="A105" s="83"/>
      <c r="B105" s="83"/>
      <c r="C105" s="83"/>
      <c r="D105" s="83"/>
      <c r="E105" s="83"/>
      <c r="F105" s="83"/>
      <c r="G105" s="83"/>
      <c r="H105" s="83"/>
      <c r="I105" s="83"/>
    </row>
    <row r="106" spans="1:9" ht="12.75">
      <c r="A106" s="83"/>
      <c r="B106" s="83"/>
      <c r="C106" s="83"/>
      <c r="D106" s="83"/>
      <c r="E106" s="83"/>
      <c r="F106" s="83"/>
      <c r="G106" s="83"/>
      <c r="H106" s="83"/>
      <c r="I106" s="83"/>
    </row>
    <row r="107" spans="1:9" ht="12.75">
      <c r="A107" s="83"/>
      <c r="B107" s="83"/>
      <c r="C107" s="83"/>
      <c r="D107" s="83"/>
      <c r="E107" s="83"/>
      <c r="F107" s="83"/>
      <c r="G107" s="83"/>
      <c r="H107" s="83"/>
      <c r="I107" s="83"/>
    </row>
    <row r="108" spans="1:9" ht="12.75">
      <c r="A108" s="83"/>
      <c r="B108" s="83"/>
      <c r="C108" s="83"/>
      <c r="D108" s="83"/>
      <c r="E108" s="83"/>
      <c r="F108" s="83"/>
      <c r="G108" s="83"/>
      <c r="H108" s="83"/>
      <c r="I108" s="83"/>
    </row>
    <row r="109" spans="1:9" ht="12.75">
      <c r="A109" s="83"/>
      <c r="B109" s="83"/>
      <c r="C109" s="83"/>
      <c r="D109" s="83"/>
      <c r="E109" s="83"/>
      <c r="F109" s="83"/>
      <c r="G109" s="83"/>
      <c r="H109" s="83"/>
      <c r="I109" s="83"/>
    </row>
    <row r="110" spans="1:9" ht="12.75">
      <c r="A110" s="83"/>
      <c r="B110" s="83"/>
      <c r="C110" s="83"/>
      <c r="D110" s="83"/>
      <c r="E110" s="83"/>
      <c r="F110" s="83"/>
      <c r="G110" s="83"/>
      <c r="H110" s="83"/>
      <c r="I110" s="83"/>
    </row>
    <row r="111" spans="1:9" ht="12.75">
      <c r="A111" s="83"/>
      <c r="B111" s="83"/>
      <c r="C111" s="83"/>
      <c r="D111" s="83"/>
      <c r="E111" s="83"/>
      <c r="F111" s="83"/>
      <c r="G111" s="83"/>
      <c r="H111" s="83"/>
      <c r="I111" s="83"/>
    </row>
    <row r="112" spans="1:9" ht="12.75">
      <c r="A112" s="83"/>
      <c r="B112" s="83"/>
      <c r="C112" s="83"/>
      <c r="D112" s="83"/>
      <c r="E112" s="83"/>
      <c r="F112" s="83"/>
      <c r="G112" s="83"/>
      <c r="H112" s="83"/>
      <c r="I112" s="83"/>
    </row>
    <row r="113" spans="1:9" ht="12.75">
      <c r="A113" s="83"/>
      <c r="B113" s="83"/>
      <c r="C113" s="83"/>
      <c r="D113" s="83"/>
      <c r="E113" s="83"/>
      <c r="F113" s="83"/>
      <c r="G113" s="83"/>
      <c r="H113" s="83"/>
      <c r="I113" s="83"/>
    </row>
    <row r="114" spans="1:9" ht="12.75">
      <c r="A114" s="83"/>
      <c r="B114" s="83"/>
      <c r="C114" s="83"/>
      <c r="D114" s="83"/>
      <c r="E114" s="83"/>
      <c r="F114" s="83"/>
      <c r="G114" s="83"/>
      <c r="H114" s="83"/>
      <c r="I114" s="83"/>
    </row>
    <row r="115" spans="1:9" ht="12.75">
      <c r="A115" s="83"/>
      <c r="B115" s="83"/>
      <c r="C115" s="83"/>
      <c r="D115" s="83"/>
      <c r="E115" s="83"/>
      <c r="F115" s="83"/>
      <c r="G115" s="83"/>
      <c r="H115" s="83"/>
      <c r="I115" s="83"/>
    </row>
    <row r="116" spans="1:9" ht="12.75">
      <c r="A116" s="83"/>
      <c r="B116" s="83"/>
      <c r="C116" s="83"/>
      <c r="D116" s="83"/>
      <c r="E116" s="83"/>
      <c r="F116" s="83"/>
      <c r="G116" s="83"/>
      <c r="H116" s="83"/>
      <c r="I116" s="83"/>
    </row>
    <row r="117" spans="1:9" ht="12.75">
      <c r="A117" s="83"/>
      <c r="B117" s="83"/>
      <c r="C117" s="83"/>
      <c r="D117" s="83"/>
      <c r="E117" s="83"/>
      <c r="F117" s="83"/>
      <c r="G117" s="83"/>
      <c r="H117" s="83"/>
      <c r="I117" s="83"/>
    </row>
    <row r="118" spans="1:9" ht="12.75">
      <c r="A118" s="83"/>
      <c r="B118" s="83"/>
      <c r="C118" s="83"/>
      <c r="D118" s="83"/>
      <c r="E118" s="83"/>
      <c r="F118" s="83"/>
      <c r="G118" s="83"/>
      <c r="H118" s="83"/>
      <c r="I118" s="83"/>
    </row>
    <row r="119" spans="1:9" ht="12.75">
      <c r="A119" s="83"/>
      <c r="B119" s="83"/>
      <c r="C119" s="83"/>
      <c r="D119" s="83"/>
      <c r="E119" s="83"/>
      <c r="F119" s="83"/>
      <c r="G119" s="83"/>
      <c r="H119" s="83"/>
      <c r="I119" s="83"/>
    </row>
    <row r="120" spans="1:9" ht="12.75">
      <c r="A120" s="83"/>
      <c r="B120" s="83"/>
      <c r="C120" s="83"/>
      <c r="D120" s="83"/>
      <c r="E120" s="83"/>
      <c r="F120" s="83"/>
      <c r="G120" s="83"/>
      <c r="H120" s="83"/>
      <c r="I120" s="83"/>
    </row>
    <row r="121" spans="1:9" ht="12.75">
      <c r="A121" s="83"/>
      <c r="B121" s="83"/>
      <c r="C121" s="83"/>
      <c r="D121" s="83"/>
      <c r="E121" s="83"/>
      <c r="F121" s="83"/>
      <c r="G121" s="83"/>
      <c r="H121" s="83"/>
      <c r="I121" s="83"/>
    </row>
    <row r="122" spans="1:9" ht="12.75">
      <c r="A122" s="83"/>
      <c r="B122" s="83"/>
      <c r="C122" s="83"/>
      <c r="D122" s="83"/>
      <c r="E122" s="83"/>
      <c r="F122" s="83"/>
      <c r="G122" s="83"/>
      <c r="H122" s="83"/>
      <c r="I122" s="83"/>
    </row>
    <row r="123" spans="1:9" ht="12.75">
      <c r="A123" s="83"/>
      <c r="B123" s="83"/>
      <c r="C123" s="83"/>
      <c r="D123" s="83"/>
      <c r="E123" s="83"/>
      <c r="F123" s="83"/>
      <c r="G123" s="83"/>
      <c r="H123" s="83"/>
      <c r="I123" s="83"/>
    </row>
    <row r="124" spans="1:9" ht="12.75">
      <c r="A124" s="83"/>
      <c r="B124" s="83"/>
      <c r="C124" s="83"/>
      <c r="D124" s="83"/>
      <c r="E124" s="83"/>
      <c r="F124" s="83"/>
      <c r="G124" s="83"/>
      <c r="H124" s="83"/>
      <c r="I124" s="83"/>
    </row>
    <row r="125" spans="1:9" ht="12.75">
      <c r="A125" s="83"/>
      <c r="B125" s="83"/>
      <c r="C125" s="83"/>
      <c r="D125" s="83"/>
      <c r="E125" s="83"/>
      <c r="F125" s="83"/>
      <c r="G125" s="83"/>
      <c r="H125" s="83"/>
      <c r="I125" s="83"/>
    </row>
    <row r="126" spans="1:9" ht="12.75">
      <c r="A126" s="83"/>
      <c r="B126" s="83"/>
      <c r="C126" s="83"/>
      <c r="D126" s="83"/>
      <c r="E126" s="83"/>
      <c r="F126" s="83"/>
      <c r="G126" s="83"/>
      <c r="H126" s="83"/>
      <c r="I126" s="83"/>
    </row>
    <row r="127" spans="1:9" ht="12.75">
      <c r="A127" s="83"/>
      <c r="B127" s="83"/>
      <c r="C127" s="83"/>
      <c r="D127" s="83"/>
      <c r="E127" s="83"/>
      <c r="F127" s="83"/>
      <c r="G127" s="83"/>
      <c r="H127" s="83"/>
      <c r="I127" s="83"/>
    </row>
    <row r="128" spans="1:9" ht="12.75">
      <c r="A128" s="83"/>
      <c r="B128" s="83"/>
      <c r="C128" s="83"/>
      <c r="D128" s="83"/>
      <c r="E128" s="83"/>
      <c r="F128" s="83"/>
      <c r="G128" s="83"/>
      <c r="H128" s="83"/>
      <c r="I128" s="83"/>
    </row>
    <row r="129" spans="1:9" ht="12.75">
      <c r="A129" s="83"/>
      <c r="B129" s="83"/>
      <c r="C129" s="83"/>
      <c r="D129" s="83"/>
      <c r="E129" s="83"/>
      <c r="F129" s="83"/>
      <c r="G129" s="83"/>
      <c r="H129" s="83"/>
      <c r="I129" s="83"/>
    </row>
    <row r="130" spans="1:9" ht="12.75">
      <c r="A130" s="83"/>
      <c r="B130" s="83"/>
      <c r="C130" s="83"/>
      <c r="D130" s="83"/>
      <c r="E130" s="83"/>
      <c r="F130" s="83"/>
      <c r="G130" s="83"/>
      <c r="H130" s="83"/>
      <c r="I130" s="83"/>
    </row>
    <row r="131" spans="1:9" ht="12.75">
      <c r="A131" s="83"/>
      <c r="B131" s="83"/>
      <c r="C131" s="83"/>
      <c r="D131" s="83"/>
      <c r="E131" s="83"/>
      <c r="F131" s="83"/>
      <c r="G131" s="83"/>
      <c r="H131" s="83"/>
      <c r="I131" s="83"/>
    </row>
    <row r="132" spans="1:9" ht="12.75">
      <c r="A132" s="83"/>
      <c r="B132" s="83"/>
      <c r="C132" s="83"/>
      <c r="D132" s="83"/>
      <c r="E132" s="83"/>
      <c r="F132" s="83"/>
      <c r="G132" s="83"/>
      <c r="H132" s="83"/>
      <c r="I132" s="83"/>
    </row>
    <row r="133" spans="1:9" ht="12.75">
      <c r="A133" s="83"/>
      <c r="B133" s="83"/>
      <c r="C133" s="83"/>
      <c r="D133" s="83"/>
      <c r="E133" s="83"/>
      <c r="F133" s="83"/>
      <c r="G133" s="83"/>
      <c r="H133" s="83"/>
      <c r="I133" s="83"/>
    </row>
    <row r="134" spans="1:9" ht="12.75">
      <c r="A134" s="83"/>
      <c r="B134" s="83"/>
      <c r="C134" s="83"/>
      <c r="D134" s="83"/>
      <c r="E134" s="83"/>
      <c r="F134" s="83"/>
      <c r="G134" s="83"/>
      <c r="H134" s="83"/>
      <c r="I134" s="83"/>
    </row>
    <row r="135" spans="1:9" ht="12.75">
      <c r="A135" s="83"/>
      <c r="B135" s="83"/>
      <c r="C135" s="83"/>
      <c r="D135" s="83"/>
      <c r="E135" s="83"/>
      <c r="F135" s="83"/>
      <c r="G135" s="83"/>
      <c r="H135" s="83"/>
      <c r="I135" s="83"/>
    </row>
    <row r="136" spans="1:9" ht="12.75">
      <c r="A136" s="83"/>
      <c r="B136" s="83"/>
      <c r="C136" s="83"/>
      <c r="D136" s="83"/>
      <c r="E136" s="83"/>
      <c r="F136" s="83"/>
      <c r="G136" s="83"/>
      <c r="H136" s="83"/>
      <c r="I136" s="83"/>
    </row>
    <row r="137" spans="1:9" ht="12.75">
      <c r="A137" s="83"/>
      <c r="B137" s="83"/>
      <c r="C137" s="83"/>
      <c r="D137" s="83"/>
      <c r="E137" s="83"/>
      <c r="F137" s="83"/>
      <c r="G137" s="83"/>
      <c r="H137" s="83"/>
      <c r="I137" s="83"/>
    </row>
    <row r="138" spans="1:9" ht="12.75">
      <c r="A138" s="83"/>
      <c r="B138" s="83"/>
      <c r="C138" s="83"/>
      <c r="D138" s="83"/>
      <c r="E138" s="83"/>
      <c r="F138" s="83"/>
      <c r="G138" s="83"/>
      <c r="H138" s="83"/>
      <c r="I138" s="83"/>
    </row>
    <row r="139" spans="1:9" ht="12.75">
      <c r="A139" s="83"/>
      <c r="B139" s="83"/>
      <c r="C139" s="83"/>
      <c r="D139" s="83"/>
      <c r="E139" s="83"/>
      <c r="F139" s="83"/>
      <c r="G139" s="83"/>
      <c r="H139" s="83"/>
      <c r="I139" s="83"/>
    </row>
    <row r="140" spans="1:9" ht="12.75">
      <c r="A140" s="83"/>
      <c r="B140" s="83"/>
      <c r="C140" s="83"/>
      <c r="D140" s="83"/>
      <c r="E140" s="83"/>
      <c r="F140" s="83"/>
      <c r="G140" s="83"/>
      <c r="H140" s="83"/>
      <c r="I140" s="83"/>
    </row>
    <row r="141" spans="1:9" ht="12.75">
      <c r="A141" s="83"/>
      <c r="B141" s="83"/>
      <c r="C141" s="83"/>
      <c r="D141" s="83"/>
      <c r="E141" s="83"/>
      <c r="F141" s="83"/>
      <c r="G141" s="83"/>
      <c r="H141" s="83"/>
      <c r="I141" s="83"/>
    </row>
    <row r="142" spans="1:9" ht="12.75">
      <c r="A142" s="83"/>
      <c r="B142" s="83"/>
      <c r="C142" s="83"/>
      <c r="D142" s="83"/>
      <c r="E142" s="83"/>
      <c r="F142" s="83"/>
      <c r="G142" s="83"/>
      <c r="H142" s="83"/>
      <c r="I142" s="83"/>
    </row>
    <row r="143" spans="1:9" ht="12.75">
      <c r="A143" s="83"/>
      <c r="B143" s="83"/>
      <c r="C143" s="83"/>
      <c r="D143" s="83"/>
      <c r="E143" s="83"/>
      <c r="F143" s="83"/>
      <c r="G143" s="83"/>
      <c r="H143" s="83"/>
      <c r="I143" s="83"/>
    </row>
    <row r="144" spans="1:9" ht="12.75">
      <c r="A144" s="83"/>
      <c r="B144" s="83"/>
      <c r="C144" s="83"/>
      <c r="D144" s="83"/>
      <c r="E144" s="83"/>
      <c r="F144" s="83"/>
      <c r="G144" s="83"/>
      <c r="H144" s="83"/>
      <c r="I144" s="83"/>
    </row>
    <row r="145" spans="1:9" ht="12.75">
      <c r="A145" s="83"/>
      <c r="B145" s="83"/>
      <c r="C145" s="83"/>
      <c r="D145" s="83"/>
      <c r="E145" s="83"/>
      <c r="F145" s="83"/>
      <c r="G145" s="83"/>
      <c r="H145" s="83"/>
      <c r="I145" s="83"/>
    </row>
    <row r="146" spans="1:9" ht="12.75">
      <c r="A146" s="83"/>
      <c r="B146" s="83"/>
      <c r="C146" s="83"/>
      <c r="D146" s="83"/>
      <c r="E146" s="83"/>
      <c r="F146" s="83"/>
      <c r="G146" s="83"/>
      <c r="H146" s="83"/>
      <c r="I146" s="83"/>
    </row>
    <row r="147" spans="1:9" ht="12.75">
      <c r="A147" s="83"/>
      <c r="B147" s="83"/>
      <c r="C147" s="83"/>
      <c r="D147" s="83"/>
      <c r="E147" s="83"/>
      <c r="F147" s="83"/>
      <c r="G147" s="83"/>
      <c r="H147" s="83"/>
      <c r="I147" s="83"/>
    </row>
    <row r="148" spans="1:9" ht="12.75">
      <c r="A148" s="83"/>
      <c r="B148" s="83"/>
      <c r="C148" s="83"/>
      <c r="D148" s="83"/>
      <c r="E148" s="83"/>
      <c r="F148" s="83"/>
      <c r="G148" s="83"/>
      <c r="H148" s="83"/>
      <c r="I148" s="83"/>
    </row>
    <row r="149" spans="1:9" ht="12.75">
      <c r="A149" s="83"/>
      <c r="B149" s="83"/>
      <c r="C149" s="83"/>
      <c r="D149" s="83"/>
      <c r="E149" s="83"/>
      <c r="F149" s="83"/>
      <c r="G149" s="83"/>
      <c r="H149" s="83"/>
      <c r="I149" s="83"/>
    </row>
    <row r="150" spans="1:9" ht="12.75">
      <c r="A150" s="83"/>
      <c r="B150" s="83"/>
      <c r="C150" s="83"/>
      <c r="D150" s="83"/>
      <c r="E150" s="83"/>
      <c r="F150" s="83"/>
      <c r="G150" s="83"/>
      <c r="H150" s="83"/>
      <c r="I150" s="83"/>
    </row>
    <row r="151" spans="1:9" ht="12.75">
      <c r="A151" s="83"/>
      <c r="B151" s="83"/>
      <c r="C151" s="83"/>
      <c r="D151" s="83"/>
      <c r="E151" s="83"/>
      <c r="F151" s="83"/>
      <c r="G151" s="83"/>
      <c r="H151" s="83"/>
      <c r="I151" s="83"/>
    </row>
    <row r="152" spans="1:9" ht="12.75">
      <c r="A152" s="83"/>
      <c r="B152" s="83"/>
      <c r="C152" s="83"/>
      <c r="D152" s="83"/>
      <c r="E152" s="83"/>
      <c r="F152" s="83"/>
      <c r="G152" s="83"/>
      <c r="H152" s="83"/>
      <c r="I152" s="83"/>
    </row>
    <row r="153" spans="1:9" ht="12.75">
      <c r="A153" s="83"/>
      <c r="B153" s="83"/>
      <c r="C153" s="83"/>
      <c r="D153" s="83"/>
      <c r="E153" s="83"/>
      <c r="F153" s="83"/>
      <c r="G153" s="83"/>
      <c r="H153" s="83"/>
      <c r="I153" s="83"/>
    </row>
    <row r="154" spans="1:9" ht="12.75">
      <c r="A154" s="83"/>
      <c r="B154" s="83"/>
      <c r="C154" s="83"/>
      <c r="D154" s="83"/>
      <c r="E154" s="83"/>
      <c r="F154" s="83"/>
      <c r="G154" s="83"/>
      <c r="H154" s="83"/>
      <c r="I154" s="83"/>
    </row>
    <row r="155" spans="1:9" ht="12.75">
      <c r="A155" s="83"/>
      <c r="B155" s="83"/>
      <c r="C155" s="83"/>
      <c r="D155" s="83"/>
      <c r="E155" s="83"/>
      <c r="F155" s="83"/>
      <c r="G155" s="83"/>
      <c r="H155" s="83"/>
      <c r="I155" s="83"/>
    </row>
    <row r="156" spans="1:9" ht="12.75">
      <c r="A156" s="83"/>
      <c r="B156" s="83"/>
      <c r="C156" s="83"/>
      <c r="D156" s="83"/>
      <c r="E156" s="83"/>
      <c r="F156" s="83"/>
      <c r="G156" s="83"/>
      <c r="H156" s="83"/>
      <c r="I156" s="83"/>
    </row>
    <row r="157" spans="1:9" ht="12.75">
      <c r="A157" s="83"/>
      <c r="B157" s="83"/>
      <c r="C157" s="83"/>
      <c r="D157" s="83"/>
      <c r="E157" s="83"/>
      <c r="F157" s="83"/>
      <c r="G157" s="83"/>
      <c r="H157" s="83"/>
      <c r="I157" s="83"/>
    </row>
    <row r="158" spans="1:9" ht="12.75">
      <c r="A158" s="83"/>
      <c r="B158" s="83"/>
      <c r="C158" s="83"/>
      <c r="D158" s="83"/>
      <c r="E158" s="83"/>
      <c r="F158" s="83"/>
      <c r="G158" s="83"/>
      <c r="H158" s="83"/>
      <c r="I158" s="83"/>
    </row>
    <row r="159" spans="1:9" ht="12.75">
      <c r="A159" s="83"/>
      <c r="B159" s="83"/>
      <c r="C159" s="83"/>
      <c r="D159" s="83"/>
      <c r="E159" s="83"/>
      <c r="F159" s="83"/>
      <c r="G159" s="83"/>
      <c r="H159" s="83"/>
      <c r="I159" s="83"/>
    </row>
    <row r="160" spans="1:9" ht="12.75">
      <c r="A160" s="83"/>
      <c r="B160" s="83"/>
      <c r="C160" s="83"/>
      <c r="D160" s="83"/>
      <c r="E160" s="83"/>
      <c r="F160" s="83"/>
      <c r="G160" s="83"/>
      <c r="H160" s="83"/>
      <c r="I160" s="83"/>
    </row>
    <row r="161" spans="1:9" ht="12.75">
      <c r="A161" s="83"/>
      <c r="B161" s="83"/>
      <c r="C161" s="83"/>
      <c r="D161" s="83"/>
      <c r="E161" s="83"/>
      <c r="F161" s="83"/>
      <c r="G161" s="83"/>
      <c r="H161" s="83"/>
      <c r="I161" s="83"/>
    </row>
    <row r="162" spans="1:9" ht="12.75">
      <c r="A162" s="83"/>
      <c r="B162" s="83"/>
      <c r="C162" s="83"/>
      <c r="D162" s="83"/>
      <c r="E162" s="83"/>
      <c r="F162" s="83"/>
      <c r="G162" s="83"/>
      <c r="H162" s="83"/>
      <c r="I162" s="83"/>
    </row>
    <row r="163" spans="1:9" ht="12.75">
      <c r="A163" s="83"/>
      <c r="B163" s="83"/>
      <c r="C163" s="83"/>
      <c r="D163" s="83"/>
      <c r="E163" s="83"/>
      <c r="F163" s="83"/>
      <c r="G163" s="83"/>
      <c r="H163" s="83"/>
      <c r="I163" s="83"/>
    </row>
    <row r="164" spans="1:9" ht="12.75">
      <c r="A164" s="83"/>
      <c r="B164" s="83"/>
      <c r="C164" s="83"/>
      <c r="D164" s="83"/>
      <c r="E164" s="83"/>
      <c r="F164" s="83"/>
      <c r="G164" s="83"/>
      <c r="H164" s="83"/>
      <c r="I164" s="83"/>
    </row>
    <row r="165" spans="1:9" ht="12.75">
      <c r="A165" s="83"/>
      <c r="B165" s="83"/>
      <c r="C165" s="83"/>
      <c r="D165" s="83"/>
      <c r="E165" s="83"/>
      <c r="F165" s="83"/>
      <c r="G165" s="83"/>
      <c r="H165" s="83"/>
      <c r="I165" s="83"/>
    </row>
    <row r="166" spans="1:9" ht="12.75">
      <c r="A166" s="83"/>
      <c r="B166" s="83"/>
      <c r="C166" s="83"/>
      <c r="D166" s="83"/>
      <c r="E166" s="83"/>
      <c r="F166" s="83"/>
      <c r="G166" s="83"/>
      <c r="H166" s="83"/>
      <c r="I166" s="83"/>
    </row>
    <row r="167" spans="1:9" ht="12.75">
      <c r="A167" s="83"/>
      <c r="B167" s="83"/>
      <c r="C167" s="83"/>
      <c r="D167" s="83"/>
      <c r="E167" s="83"/>
      <c r="F167" s="83"/>
      <c r="G167" s="83"/>
      <c r="H167" s="83"/>
      <c r="I167" s="83"/>
    </row>
    <row r="168" spans="1:9" ht="12.75">
      <c r="A168" s="83"/>
      <c r="B168" s="83"/>
      <c r="C168" s="83"/>
      <c r="D168" s="83"/>
      <c r="E168" s="83"/>
      <c r="F168" s="83"/>
      <c r="G168" s="83"/>
      <c r="H168" s="83"/>
      <c r="I168" s="83"/>
    </row>
    <row r="169" spans="1:9" ht="12.75">
      <c r="A169" s="83"/>
      <c r="B169" s="83"/>
      <c r="C169" s="83"/>
      <c r="D169" s="83"/>
      <c r="E169" s="83"/>
      <c r="F169" s="83"/>
      <c r="G169" s="83"/>
      <c r="H169" s="83"/>
      <c r="I169" s="83"/>
    </row>
    <row r="170" spans="1:9" ht="12.75">
      <c r="A170" s="83"/>
      <c r="B170" s="83"/>
      <c r="C170" s="83"/>
      <c r="D170" s="83"/>
      <c r="E170" s="83"/>
      <c r="F170" s="83"/>
      <c r="G170" s="83"/>
      <c r="H170" s="83"/>
      <c r="I170" s="83"/>
    </row>
    <row r="171" spans="1:9" ht="12.75">
      <c r="A171" s="83"/>
      <c r="B171" s="83"/>
      <c r="C171" s="83"/>
      <c r="D171" s="83"/>
      <c r="E171" s="83"/>
      <c r="F171" s="83"/>
      <c r="G171" s="83"/>
      <c r="H171" s="83"/>
      <c r="I171" s="83"/>
    </row>
    <row r="172" spans="1:9" ht="12.75">
      <c r="A172" s="83"/>
      <c r="B172" s="83"/>
      <c r="C172" s="83"/>
      <c r="D172" s="83"/>
      <c r="E172" s="83"/>
      <c r="F172" s="83"/>
      <c r="G172" s="83"/>
      <c r="H172" s="83"/>
      <c r="I172" s="83"/>
    </row>
    <row r="173" spans="1:9" ht="12.75">
      <c r="A173" s="83"/>
      <c r="B173" s="83"/>
      <c r="C173" s="83"/>
      <c r="D173" s="83"/>
      <c r="E173" s="83"/>
      <c r="F173" s="83"/>
      <c r="G173" s="83"/>
      <c r="H173" s="83"/>
      <c r="I173" s="83"/>
    </row>
    <row r="174" spans="1:9" ht="12.75">
      <c r="A174" s="83"/>
      <c r="B174" s="83"/>
      <c r="C174" s="83"/>
      <c r="D174" s="83"/>
      <c r="E174" s="83"/>
      <c r="F174" s="83"/>
      <c r="G174" s="83"/>
      <c r="H174" s="83"/>
      <c r="I174" s="83"/>
    </row>
    <row r="175" spans="1:9" ht="12.75">
      <c r="A175" s="83"/>
      <c r="B175" s="83"/>
      <c r="C175" s="83"/>
      <c r="D175" s="83"/>
      <c r="E175" s="83"/>
      <c r="F175" s="83"/>
      <c r="G175" s="83"/>
      <c r="H175" s="83"/>
      <c r="I175" s="83"/>
    </row>
    <row r="176" spans="1:9" ht="12.75">
      <c r="A176" s="83"/>
      <c r="B176" s="83"/>
      <c r="C176" s="83"/>
      <c r="D176" s="83"/>
      <c r="E176" s="83"/>
      <c r="F176" s="83"/>
      <c r="G176" s="83"/>
      <c r="H176" s="83"/>
      <c r="I176" s="83"/>
    </row>
    <row r="177" spans="1:9" ht="12.75">
      <c r="A177" s="83"/>
      <c r="B177" s="83"/>
      <c r="C177" s="83"/>
      <c r="D177" s="83"/>
      <c r="E177" s="83"/>
      <c r="F177" s="83"/>
      <c r="G177" s="83"/>
      <c r="H177" s="83"/>
      <c r="I177" s="83"/>
    </row>
    <row r="178" spans="1:9" ht="12.75">
      <c r="A178" s="83"/>
      <c r="B178" s="83"/>
      <c r="C178" s="83"/>
      <c r="D178" s="83"/>
      <c r="E178" s="83"/>
      <c r="F178" s="83"/>
      <c r="G178" s="83"/>
      <c r="H178" s="83"/>
      <c r="I178" s="83"/>
    </row>
    <row r="179" spans="1:9" ht="12.75">
      <c r="A179" s="83"/>
      <c r="B179" s="83"/>
      <c r="C179" s="83"/>
      <c r="D179" s="83"/>
      <c r="E179" s="83"/>
      <c r="F179" s="83"/>
      <c r="G179" s="83"/>
      <c r="H179" s="83"/>
      <c r="I179" s="83"/>
    </row>
    <row r="180" spans="1:9" ht="12.75">
      <c r="A180" s="83"/>
      <c r="B180" s="83"/>
      <c r="C180" s="83"/>
      <c r="D180" s="83"/>
      <c r="E180" s="83"/>
      <c r="F180" s="83"/>
      <c r="G180" s="83"/>
      <c r="H180" s="83"/>
      <c r="I180" s="83"/>
    </row>
    <row r="181" spans="1:9" ht="12.75">
      <c r="A181" s="83"/>
      <c r="B181" s="83"/>
      <c r="C181" s="83"/>
      <c r="D181" s="83"/>
      <c r="E181" s="83"/>
      <c r="F181" s="83"/>
      <c r="G181" s="83"/>
      <c r="H181" s="83"/>
      <c r="I181" s="83"/>
    </row>
    <row r="182" spans="1:9" ht="12.75">
      <c r="A182" s="83"/>
      <c r="B182" s="83"/>
      <c r="C182" s="83"/>
      <c r="D182" s="83"/>
      <c r="E182" s="83"/>
      <c r="F182" s="83"/>
      <c r="G182" s="83"/>
      <c r="H182" s="83"/>
      <c r="I182" s="83"/>
    </row>
    <row r="183" spans="1:9" ht="12.75">
      <c r="A183" s="83"/>
      <c r="B183" s="83"/>
      <c r="C183" s="83"/>
      <c r="D183" s="83"/>
      <c r="E183" s="83"/>
      <c r="F183" s="83"/>
      <c r="G183" s="83"/>
      <c r="H183" s="83"/>
      <c r="I183" s="83"/>
    </row>
    <row r="184" spans="1:9" ht="12.75">
      <c r="A184" s="83"/>
      <c r="B184" s="83"/>
      <c r="C184" s="83"/>
      <c r="D184" s="83"/>
      <c r="E184" s="83"/>
      <c r="F184" s="83"/>
      <c r="G184" s="83"/>
      <c r="H184" s="83"/>
      <c r="I184" s="83"/>
    </row>
    <row r="185" spans="1:9" ht="12.75">
      <c r="A185" s="83"/>
      <c r="B185" s="83"/>
      <c r="C185" s="83"/>
      <c r="D185" s="83"/>
      <c r="E185" s="83"/>
      <c r="F185" s="83"/>
      <c r="G185" s="83"/>
      <c r="H185" s="83"/>
      <c r="I185" s="83"/>
    </row>
    <row r="186" spans="1:9" ht="12.75">
      <c r="A186" s="83"/>
      <c r="B186" s="83"/>
      <c r="C186" s="83"/>
      <c r="D186" s="83"/>
      <c r="E186" s="83"/>
      <c r="F186" s="83"/>
      <c r="G186" s="83"/>
      <c r="H186" s="83"/>
      <c r="I186" s="83"/>
    </row>
    <row r="187" spans="1:9" ht="12.75">
      <c r="A187" s="83"/>
      <c r="B187" s="83"/>
      <c r="C187" s="83"/>
      <c r="D187" s="83"/>
      <c r="E187" s="83"/>
      <c r="F187" s="83"/>
      <c r="G187" s="83"/>
      <c r="H187" s="83"/>
      <c r="I187" s="83"/>
    </row>
    <row r="188" spans="1:9" ht="12.75">
      <c r="A188" s="83"/>
      <c r="B188" s="83"/>
      <c r="C188" s="83"/>
      <c r="D188" s="83"/>
      <c r="E188" s="83"/>
      <c r="F188" s="83"/>
      <c r="G188" s="83"/>
      <c r="H188" s="83"/>
      <c r="I188" s="83"/>
    </row>
    <row r="189" spans="1:9" ht="12.75">
      <c r="A189" s="83"/>
      <c r="B189" s="83"/>
      <c r="C189" s="83"/>
      <c r="D189" s="83"/>
      <c r="E189" s="83"/>
      <c r="F189" s="83"/>
      <c r="G189" s="83"/>
      <c r="H189" s="83"/>
      <c r="I189" s="83"/>
    </row>
    <row r="190" spans="1:9" ht="12.75">
      <c r="A190" s="83"/>
      <c r="B190" s="83"/>
      <c r="C190" s="83"/>
      <c r="D190" s="83"/>
      <c r="E190" s="83"/>
      <c r="F190" s="83"/>
      <c r="G190" s="83"/>
      <c r="H190" s="83"/>
      <c r="I190" s="83"/>
    </row>
    <row r="191" spans="1:9" ht="12.75">
      <c r="A191" s="83"/>
      <c r="B191" s="83"/>
      <c r="C191" s="83"/>
      <c r="D191" s="83"/>
      <c r="E191" s="83"/>
      <c r="F191" s="83"/>
      <c r="G191" s="83"/>
      <c r="H191" s="83"/>
      <c r="I191" s="83"/>
    </row>
    <row r="192" spans="1:9" ht="12.75">
      <c r="A192" s="83"/>
      <c r="B192" s="83"/>
      <c r="C192" s="83"/>
      <c r="D192" s="83"/>
      <c r="E192" s="83"/>
      <c r="F192" s="83"/>
      <c r="G192" s="83"/>
      <c r="H192" s="83"/>
      <c r="I192" s="83"/>
    </row>
    <row r="193" spans="1:9" ht="12.75">
      <c r="A193" s="83"/>
      <c r="B193" s="83"/>
      <c r="C193" s="83"/>
      <c r="D193" s="83"/>
      <c r="E193" s="83"/>
      <c r="F193" s="83"/>
      <c r="G193" s="83"/>
      <c r="H193" s="83"/>
      <c r="I193" s="83"/>
    </row>
    <row r="194" spans="1:9" ht="12.75">
      <c r="A194" s="83"/>
      <c r="B194" s="83"/>
      <c r="C194" s="83"/>
      <c r="D194" s="83"/>
      <c r="E194" s="83"/>
      <c r="F194" s="83"/>
      <c r="G194" s="83"/>
      <c r="H194" s="83"/>
      <c r="I194" s="83"/>
    </row>
    <row r="195" spans="1:9" ht="12.75">
      <c r="A195" s="83"/>
      <c r="B195" s="83"/>
      <c r="C195" s="83"/>
      <c r="D195" s="83"/>
      <c r="E195" s="83"/>
      <c r="F195" s="83"/>
      <c r="G195" s="83"/>
      <c r="H195" s="83"/>
      <c r="I195" s="83"/>
    </row>
    <row r="196" spans="1:9" ht="12.75">
      <c r="A196" s="83"/>
      <c r="B196" s="83"/>
      <c r="C196" s="83"/>
      <c r="D196" s="83"/>
      <c r="E196" s="83"/>
      <c r="F196" s="83"/>
      <c r="G196" s="83"/>
      <c r="H196" s="83"/>
      <c r="I196" s="83"/>
    </row>
    <row r="197" spans="1:9" ht="12.75">
      <c r="A197" s="83"/>
      <c r="B197" s="83"/>
      <c r="C197" s="83"/>
      <c r="D197" s="83"/>
      <c r="E197" s="83"/>
      <c r="F197" s="83"/>
      <c r="G197" s="83"/>
      <c r="H197" s="83"/>
      <c r="I197" s="83"/>
    </row>
    <row r="198" spans="1:9" ht="12.75">
      <c r="A198" s="83"/>
      <c r="B198" s="83"/>
      <c r="C198" s="83"/>
      <c r="D198" s="83"/>
      <c r="E198" s="83"/>
      <c r="F198" s="83"/>
      <c r="G198" s="83"/>
      <c r="H198" s="83"/>
      <c r="I198" s="83"/>
    </row>
    <row r="199" spans="1:9" ht="12.75">
      <c r="A199" s="83"/>
      <c r="B199" s="83"/>
      <c r="C199" s="83"/>
      <c r="D199" s="83"/>
      <c r="E199" s="83"/>
      <c r="F199" s="83"/>
      <c r="G199" s="83"/>
      <c r="H199" s="83"/>
      <c r="I199" s="83"/>
    </row>
    <row r="200" spans="1:9" ht="12.75">
      <c r="A200" s="83"/>
      <c r="B200" s="83"/>
      <c r="C200" s="83"/>
      <c r="D200" s="83"/>
      <c r="E200" s="83"/>
      <c r="F200" s="83"/>
      <c r="G200" s="83"/>
      <c r="H200" s="83"/>
      <c r="I200" s="83"/>
    </row>
    <row r="201" spans="1:9" ht="12.75">
      <c r="A201" s="83"/>
      <c r="B201" s="83"/>
      <c r="C201" s="83"/>
      <c r="D201" s="83"/>
      <c r="E201" s="83"/>
      <c r="F201" s="83"/>
      <c r="G201" s="83"/>
      <c r="H201" s="83"/>
      <c r="I201" s="83"/>
    </row>
    <row r="202" spans="1:9" ht="12.75">
      <c r="A202" s="83"/>
      <c r="B202" s="83"/>
      <c r="C202" s="83"/>
      <c r="D202" s="83"/>
      <c r="E202" s="83"/>
      <c r="F202" s="83"/>
      <c r="G202" s="83"/>
      <c r="H202" s="83"/>
      <c r="I202" s="83"/>
    </row>
    <row r="203" spans="1:9" ht="12.75">
      <c r="A203" s="83"/>
      <c r="B203" s="83"/>
      <c r="C203" s="83"/>
      <c r="D203" s="83"/>
      <c r="E203" s="83"/>
      <c r="F203" s="83"/>
      <c r="G203" s="83"/>
      <c r="H203" s="83"/>
      <c r="I203" s="83"/>
    </row>
    <row r="204" spans="1:9" ht="12.75">
      <c r="A204" s="83"/>
      <c r="B204" s="83"/>
      <c r="C204" s="83"/>
      <c r="D204" s="83"/>
      <c r="E204" s="83"/>
      <c r="F204" s="83"/>
      <c r="G204" s="83"/>
      <c r="H204" s="83"/>
      <c r="I204" s="83"/>
    </row>
    <row r="205" spans="1:9" ht="12.75">
      <c r="A205" s="83"/>
      <c r="B205" s="83"/>
      <c r="C205" s="83"/>
      <c r="D205" s="83"/>
      <c r="E205" s="83"/>
      <c r="F205" s="83"/>
      <c r="G205" s="83"/>
      <c r="H205" s="83"/>
      <c r="I205" s="83"/>
    </row>
    <row r="206" spans="1:9" ht="12.75">
      <c r="A206" s="83"/>
      <c r="B206" s="83"/>
      <c r="C206" s="83"/>
      <c r="D206" s="83"/>
      <c r="E206" s="83"/>
      <c r="F206" s="83"/>
      <c r="G206" s="83"/>
      <c r="H206" s="83"/>
      <c r="I206" s="83"/>
    </row>
    <row r="207" spans="1:9" ht="12.75">
      <c r="A207" s="83"/>
      <c r="B207" s="83"/>
      <c r="C207" s="83"/>
      <c r="D207" s="83"/>
      <c r="E207" s="83"/>
      <c r="F207" s="83"/>
      <c r="G207" s="83"/>
      <c r="H207" s="83"/>
      <c r="I207" s="83"/>
    </row>
    <row r="208" spans="1:9" ht="12.75">
      <c r="A208" s="83"/>
      <c r="B208" s="83"/>
      <c r="C208" s="83"/>
      <c r="D208" s="83"/>
      <c r="E208" s="83"/>
      <c r="F208" s="83"/>
      <c r="G208" s="83"/>
      <c r="H208" s="83"/>
      <c r="I208" s="83"/>
    </row>
    <row r="209" spans="1:9" ht="12.75">
      <c r="A209" s="83"/>
      <c r="B209" s="83"/>
      <c r="C209" s="83"/>
      <c r="D209" s="83"/>
      <c r="E209" s="83"/>
      <c r="F209" s="83"/>
      <c r="G209" s="83"/>
      <c r="H209" s="83"/>
      <c r="I209" s="83"/>
    </row>
    <row r="210" spans="1:9" ht="12.75">
      <c r="A210" s="83"/>
      <c r="B210" s="83"/>
      <c r="C210" s="83"/>
      <c r="D210" s="83"/>
      <c r="E210" s="83"/>
      <c r="F210" s="83"/>
      <c r="G210" s="83"/>
      <c r="H210" s="83"/>
      <c r="I210" s="83"/>
    </row>
    <row r="211" spans="1:9" ht="12.75">
      <c r="A211" s="83"/>
      <c r="B211" s="83"/>
      <c r="C211" s="83"/>
      <c r="D211" s="83"/>
      <c r="E211" s="83"/>
      <c r="F211" s="83"/>
      <c r="G211" s="83"/>
      <c r="H211" s="83"/>
      <c r="I211" s="83"/>
    </row>
    <row r="212" spans="1:9" ht="12.75">
      <c r="A212" s="83"/>
      <c r="B212" s="83"/>
      <c r="C212" s="83"/>
      <c r="D212" s="83"/>
      <c r="E212" s="83"/>
      <c r="F212" s="83"/>
      <c r="G212" s="83"/>
      <c r="H212" s="83"/>
      <c r="I212" s="83"/>
    </row>
    <row r="213" spans="1:9" ht="12.75">
      <c r="A213" s="83"/>
      <c r="B213" s="83"/>
      <c r="C213" s="83"/>
      <c r="D213" s="83"/>
      <c r="E213" s="83"/>
      <c r="F213" s="83"/>
      <c r="G213" s="83"/>
      <c r="H213" s="83"/>
      <c r="I213" s="83"/>
    </row>
    <row r="214" spans="1:9" ht="12.75">
      <c r="A214" s="83"/>
      <c r="B214" s="83"/>
      <c r="C214" s="83"/>
      <c r="D214" s="83"/>
      <c r="E214" s="83"/>
      <c r="F214" s="83"/>
      <c r="G214" s="83"/>
      <c r="H214" s="83"/>
      <c r="I214" s="83"/>
    </row>
    <row r="215" spans="1:9" ht="12.75">
      <c r="A215" s="83"/>
      <c r="B215" s="83"/>
      <c r="C215" s="83"/>
      <c r="D215" s="83"/>
      <c r="E215" s="83"/>
      <c r="F215" s="83"/>
      <c r="G215" s="83"/>
      <c r="H215" s="83"/>
      <c r="I215" s="83"/>
    </row>
    <row r="216" spans="1:9" ht="12.75">
      <c r="A216" s="83"/>
      <c r="B216" s="83"/>
      <c r="C216" s="83"/>
      <c r="D216" s="83"/>
      <c r="E216" s="83"/>
      <c r="F216" s="83"/>
      <c r="G216" s="83"/>
      <c r="H216" s="83"/>
      <c r="I216" s="83"/>
    </row>
    <row r="217" spans="1:9" ht="12.75">
      <c r="A217" s="83"/>
      <c r="B217" s="83"/>
      <c r="C217" s="83"/>
      <c r="D217" s="83"/>
      <c r="E217" s="83"/>
      <c r="F217" s="83"/>
      <c r="G217" s="83"/>
      <c r="H217" s="83"/>
      <c r="I217" s="83"/>
    </row>
    <row r="218" spans="1:9" ht="12.75">
      <c r="A218" s="83"/>
      <c r="B218" s="83"/>
      <c r="C218" s="83"/>
      <c r="D218" s="83"/>
      <c r="E218" s="83"/>
      <c r="F218" s="83"/>
      <c r="G218" s="83"/>
      <c r="H218" s="83"/>
      <c r="I218" s="83"/>
    </row>
    <row r="219" spans="1:9" ht="12.75">
      <c r="A219" s="83"/>
      <c r="B219" s="83"/>
      <c r="C219" s="83"/>
      <c r="D219" s="83"/>
      <c r="E219" s="83"/>
      <c r="F219" s="83"/>
      <c r="G219" s="83"/>
      <c r="H219" s="83"/>
      <c r="I219" s="83"/>
    </row>
    <row r="220" spans="1:9" ht="12.75">
      <c r="A220" s="83"/>
      <c r="B220" s="83"/>
      <c r="C220" s="83"/>
      <c r="D220" s="83"/>
      <c r="E220" s="83"/>
      <c r="F220" s="83"/>
      <c r="G220" s="83"/>
      <c r="H220" s="83"/>
      <c r="I220" s="83"/>
    </row>
    <row r="221" spans="1:9" ht="12.75">
      <c r="A221" s="83"/>
      <c r="B221" s="83"/>
      <c r="C221" s="83"/>
      <c r="D221" s="83"/>
      <c r="E221" s="83"/>
      <c r="F221" s="83"/>
      <c r="G221" s="83"/>
      <c r="H221" s="83"/>
      <c r="I221" s="83"/>
    </row>
    <row r="222" spans="1:9" ht="12.75">
      <c r="A222" s="83"/>
      <c r="B222" s="83"/>
      <c r="C222" s="83"/>
      <c r="D222" s="83"/>
      <c r="E222" s="83"/>
      <c r="F222" s="83"/>
      <c r="G222" s="83"/>
      <c r="H222" s="83"/>
      <c r="I222" s="83"/>
    </row>
    <row r="223" spans="1:9" ht="12.75">
      <c r="A223" s="83"/>
      <c r="B223" s="83"/>
      <c r="C223" s="83"/>
      <c r="D223" s="83"/>
      <c r="E223" s="83"/>
      <c r="F223" s="83"/>
      <c r="G223" s="83"/>
      <c r="H223" s="83"/>
      <c r="I223" s="83"/>
    </row>
    <row r="224" spans="1:9" ht="12.75">
      <c r="A224" s="83"/>
      <c r="B224" s="83"/>
      <c r="C224" s="83"/>
      <c r="D224" s="83"/>
      <c r="E224" s="83"/>
      <c r="F224" s="83"/>
      <c r="G224" s="83"/>
      <c r="H224" s="83"/>
      <c r="I224" s="83"/>
    </row>
    <row r="225" spans="1:9" ht="12.75">
      <c r="A225" s="83"/>
      <c r="B225" s="83"/>
      <c r="C225" s="83"/>
      <c r="D225" s="83"/>
      <c r="E225" s="83"/>
      <c r="F225" s="83"/>
      <c r="G225" s="83"/>
      <c r="H225" s="83"/>
      <c r="I225" s="83"/>
    </row>
    <row r="226" spans="1:9" ht="12.75">
      <c r="A226" s="83"/>
      <c r="B226" s="83"/>
      <c r="C226" s="83"/>
      <c r="D226" s="83"/>
      <c r="E226" s="83"/>
      <c r="F226" s="83"/>
      <c r="G226" s="83"/>
      <c r="H226" s="83"/>
      <c r="I226" s="83"/>
    </row>
    <row r="227" spans="1:9" ht="12.75">
      <c r="A227" s="83"/>
      <c r="B227" s="83"/>
      <c r="C227" s="83"/>
      <c r="D227" s="83"/>
      <c r="E227" s="83"/>
      <c r="F227" s="83"/>
      <c r="G227" s="83"/>
      <c r="H227" s="83"/>
      <c r="I227" s="83"/>
    </row>
    <row r="228" spans="1:9" ht="12.75">
      <c r="A228" s="83"/>
      <c r="B228" s="83"/>
      <c r="C228" s="83"/>
      <c r="D228" s="83"/>
      <c r="E228" s="83"/>
      <c r="F228" s="83"/>
      <c r="G228" s="83"/>
      <c r="H228" s="83"/>
      <c r="I228" s="83"/>
    </row>
    <row r="229" spans="1:9" ht="12.75">
      <c r="A229" s="83"/>
      <c r="B229" s="83"/>
      <c r="C229" s="83"/>
      <c r="D229" s="83"/>
      <c r="E229" s="83"/>
      <c r="F229" s="83"/>
      <c r="G229" s="83"/>
      <c r="H229" s="83"/>
      <c r="I229" s="83"/>
    </row>
    <row r="230" spans="1:9" ht="12.75">
      <c r="A230" s="83"/>
      <c r="B230" s="83"/>
      <c r="C230" s="83"/>
      <c r="D230" s="83"/>
      <c r="E230" s="83"/>
      <c r="F230" s="83"/>
      <c r="G230" s="83"/>
      <c r="H230" s="83"/>
      <c r="I230" s="83"/>
    </row>
    <row r="231" spans="1:9" ht="12.75">
      <c r="A231" s="83"/>
      <c r="B231" s="83"/>
      <c r="C231" s="83"/>
      <c r="D231" s="83"/>
      <c r="E231" s="83"/>
      <c r="F231" s="83"/>
      <c r="G231" s="83"/>
      <c r="H231" s="83"/>
      <c r="I231" s="83"/>
    </row>
    <row r="232" spans="1:9" ht="12.75">
      <c r="A232" s="83"/>
      <c r="B232" s="83"/>
      <c r="C232" s="83"/>
      <c r="D232" s="83"/>
      <c r="E232" s="83"/>
      <c r="F232" s="83"/>
      <c r="G232" s="83"/>
      <c r="H232" s="83"/>
      <c r="I232" s="83"/>
    </row>
    <row r="233" spans="1:9" ht="12.75">
      <c r="A233" s="83"/>
      <c r="B233" s="83"/>
      <c r="C233" s="83"/>
      <c r="D233" s="83"/>
      <c r="E233" s="83"/>
      <c r="F233" s="83"/>
      <c r="G233" s="83"/>
      <c r="H233" s="83"/>
      <c r="I233" s="83"/>
    </row>
    <row r="234" spans="1:9" ht="12.75">
      <c r="A234" s="83"/>
      <c r="B234" s="83"/>
      <c r="C234" s="83"/>
      <c r="D234" s="83"/>
      <c r="E234" s="83"/>
      <c r="F234" s="83"/>
      <c r="G234" s="83"/>
      <c r="H234" s="83"/>
      <c r="I234" s="83"/>
    </row>
    <row r="235" spans="1:9" ht="12.75">
      <c r="A235" s="83"/>
      <c r="B235" s="83"/>
      <c r="C235" s="83"/>
      <c r="D235" s="83"/>
      <c r="E235" s="83"/>
      <c r="F235" s="83"/>
      <c r="G235" s="83"/>
      <c r="H235" s="83"/>
      <c r="I235" s="83"/>
    </row>
    <row r="236" spans="1:9" ht="12.75">
      <c r="A236" s="83"/>
      <c r="B236" s="83"/>
      <c r="C236" s="83"/>
      <c r="D236" s="83"/>
      <c r="E236" s="83"/>
      <c r="F236" s="83"/>
      <c r="G236" s="83"/>
      <c r="H236" s="83"/>
      <c r="I236" s="83"/>
    </row>
    <row r="237" spans="1:9" ht="12.75">
      <c r="A237" s="83"/>
      <c r="B237" s="83"/>
      <c r="C237" s="83"/>
      <c r="D237" s="83"/>
      <c r="E237" s="83"/>
      <c r="F237" s="83"/>
      <c r="G237" s="83"/>
      <c r="H237" s="83"/>
      <c r="I237" s="83"/>
    </row>
    <row r="238" spans="1:9" ht="12.75">
      <c r="A238" s="83"/>
      <c r="B238" s="83"/>
      <c r="C238" s="83"/>
      <c r="D238" s="83"/>
      <c r="E238" s="83"/>
      <c r="F238" s="83"/>
      <c r="G238" s="83"/>
      <c r="H238" s="83"/>
      <c r="I238" s="83"/>
    </row>
    <row r="239" spans="1:9" ht="12.75">
      <c r="A239" s="83"/>
      <c r="B239" s="83"/>
      <c r="C239" s="83"/>
      <c r="D239" s="83"/>
      <c r="E239" s="83"/>
      <c r="F239" s="83"/>
      <c r="G239" s="83"/>
      <c r="H239" s="83"/>
      <c r="I239" s="83"/>
    </row>
    <row r="240" spans="1:9" ht="12.75">
      <c r="A240" s="83"/>
      <c r="B240" s="83"/>
      <c r="C240" s="83"/>
      <c r="D240" s="83"/>
      <c r="E240" s="83"/>
      <c r="F240" s="83"/>
      <c r="G240" s="83"/>
      <c r="H240" s="83"/>
      <c r="I240" s="83"/>
    </row>
    <row r="241" spans="1:9" ht="12.75">
      <c r="A241" s="83"/>
      <c r="B241" s="83"/>
      <c r="C241" s="83"/>
      <c r="D241" s="83"/>
      <c r="E241" s="83"/>
      <c r="F241" s="83"/>
      <c r="G241" s="83"/>
      <c r="H241" s="83"/>
      <c r="I241" s="83"/>
    </row>
    <row r="242" spans="1:9" ht="12.75">
      <c r="A242" s="83"/>
      <c r="B242" s="83"/>
      <c r="C242" s="83"/>
      <c r="D242" s="83"/>
      <c r="E242" s="83"/>
      <c r="F242" s="83"/>
      <c r="G242" s="83"/>
      <c r="H242" s="83"/>
      <c r="I242" s="83"/>
    </row>
    <row r="243" spans="1:9" ht="12.75">
      <c r="A243" s="83"/>
      <c r="B243" s="83"/>
      <c r="C243" s="83"/>
      <c r="D243" s="83"/>
      <c r="E243" s="83"/>
      <c r="F243" s="83"/>
      <c r="G243" s="83"/>
      <c r="H243" s="83"/>
      <c r="I243" s="83"/>
    </row>
    <row r="244" spans="1:9" ht="12.75">
      <c r="A244" s="83"/>
      <c r="B244" s="83"/>
      <c r="C244" s="83"/>
      <c r="D244" s="83"/>
      <c r="E244" s="83"/>
      <c r="F244" s="83"/>
      <c r="G244" s="83"/>
      <c r="H244" s="83"/>
      <c r="I244" s="83"/>
    </row>
    <row r="245" spans="1:9" ht="12.75">
      <c r="A245" s="83"/>
      <c r="B245" s="83"/>
      <c r="C245" s="83"/>
      <c r="D245" s="83"/>
      <c r="E245" s="83"/>
      <c r="F245" s="83"/>
      <c r="G245" s="83"/>
      <c r="H245" s="83"/>
      <c r="I245" s="83"/>
    </row>
    <row r="246" spans="1:9" ht="12.75">
      <c r="A246" s="83"/>
      <c r="B246" s="83"/>
      <c r="C246" s="83"/>
      <c r="D246" s="83"/>
      <c r="E246" s="83"/>
      <c r="F246" s="83"/>
      <c r="G246" s="83"/>
      <c r="H246" s="83"/>
      <c r="I246" s="83"/>
    </row>
    <row r="247" spans="1:9" ht="12.75">
      <c r="A247" s="83"/>
      <c r="B247" s="83"/>
      <c r="C247" s="83"/>
      <c r="D247" s="83"/>
      <c r="E247" s="83"/>
      <c r="F247" s="83"/>
      <c r="G247" s="83"/>
      <c r="H247" s="83"/>
      <c r="I247" s="83"/>
    </row>
    <row r="248" spans="1:9" ht="12.75">
      <c r="A248" s="83"/>
      <c r="B248" s="83"/>
      <c r="C248" s="83"/>
      <c r="D248" s="83"/>
      <c r="E248" s="83"/>
      <c r="F248" s="83"/>
      <c r="G248" s="83"/>
      <c r="H248" s="83"/>
      <c r="I248" s="83"/>
    </row>
    <row r="249" spans="1:9" ht="12.75">
      <c r="A249" s="83"/>
      <c r="B249" s="83"/>
      <c r="C249" s="83"/>
      <c r="D249" s="83"/>
      <c r="E249" s="83"/>
      <c r="F249" s="83"/>
      <c r="G249" s="83"/>
      <c r="H249" s="83"/>
      <c r="I249" s="83"/>
    </row>
    <row r="250" spans="1:9" ht="12.75">
      <c r="A250" s="83"/>
      <c r="B250" s="83"/>
      <c r="C250" s="83"/>
      <c r="D250" s="83"/>
      <c r="E250" s="83"/>
      <c r="F250" s="83"/>
      <c r="G250" s="83"/>
      <c r="H250" s="83"/>
      <c r="I250" s="83"/>
    </row>
    <row r="251" spans="1:9" ht="12.75">
      <c r="A251" s="83"/>
      <c r="B251" s="83"/>
      <c r="C251" s="83"/>
      <c r="D251" s="83"/>
      <c r="E251" s="83"/>
      <c r="F251" s="83"/>
      <c r="G251" s="83"/>
      <c r="H251" s="83"/>
      <c r="I251" s="83"/>
    </row>
    <row r="252" spans="1:9" ht="12.75">
      <c r="A252" s="83"/>
      <c r="B252" s="83"/>
      <c r="C252" s="83"/>
      <c r="D252" s="83"/>
      <c r="E252" s="83"/>
      <c r="F252" s="83"/>
      <c r="G252" s="83"/>
      <c r="H252" s="83"/>
      <c r="I252" s="83"/>
    </row>
    <row r="253" spans="1:9" ht="12.75">
      <c r="A253" s="83"/>
      <c r="B253" s="83"/>
      <c r="C253" s="83"/>
      <c r="D253" s="83"/>
      <c r="E253" s="83"/>
      <c r="F253" s="83"/>
      <c r="G253" s="83"/>
      <c r="H253" s="83"/>
      <c r="I253" s="83"/>
    </row>
    <row r="254" spans="1:9" ht="12.75">
      <c r="A254" s="83"/>
      <c r="B254" s="83"/>
      <c r="C254" s="83"/>
      <c r="D254" s="83"/>
      <c r="E254" s="83"/>
      <c r="F254" s="83"/>
      <c r="G254" s="83"/>
      <c r="H254" s="83"/>
      <c r="I254" s="83"/>
    </row>
    <row r="255" spans="1:9" ht="12.75">
      <c r="A255" s="83"/>
      <c r="B255" s="83"/>
      <c r="C255" s="83"/>
      <c r="D255" s="83"/>
      <c r="E255" s="83"/>
      <c r="F255" s="83"/>
      <c r="G255" s="83"/>
      <c r="H255" s="83"/>
      <c r="I255" s="83"/>
    </row>
    <row r="256" spans="1:9" ht="12.75">
      <c r="A256" s="83"/>
      <c r="B256" s="83"/>
      <c r="C256" s="83"/>
      <c r="D256" s="83"/>
      <c r="E256" s="83"/>
      <c r="F256" s="83"/>
      <c r="G256" s="83"/>
      <c r="H256" s="83"/>
      <c r="I256" s="83"/>
    </row>
    <row r="257" spans="1:9" ht="12.75">
      <c r="A257" s="83"/>
      <c r="B257" s="83"/>
      <c r="C257" s="83"/>
      <c r="D257" s="83"/>
      <c r="E257" s="83"/>
      <c r="F257" s="83"/>
      <c r="G257" s="83"/>
      <c r="H257" s="83"/>
      <c r="I257" s="83"/>
    </row>
    <row r="258" spans="1:9" ht="12.75">
      <c r="A258" s="83"/>
      <c r="B258" s="83"/>
      <c r="C258" s="83"/>
      <c r="D258" s="83"/>
      <c r="E258" s="83"/>
      <c r="F258" s="83"/>
      <c r="G258" s="83"/>
      <c r="H258" s="83"/>
      <c r="I258" s="83"/>
    </row>
    <row r="259" spans="1:9" ht="12.75">
      <c r="A259" s="83"/>
      <c r="B259" s="83"/>
      <c r="C259" s="83"/>
      <c r="D259" s="83"/>
      <c r="E259" s="83"/>
      <c r="F259" s="83"/>
      <c r="G259" s="83"/>
      <c r="H259" s="83"/>
      <c r="I259" s="83"/>
    </row>
    <row r="260" spans="1:9" ht="12.75">
      <c r="A260" s="83"/>
      <c r="B260" s="83"/>
      <c r="C260" s="83"/>
      <c r="D260" s="83"/>
      <c r="E260" s="83"/>
      <c r="F260" s="83"/>
      <c r="G260" s="83"/>
      <c r="H260" s="83"/>
      <c r="I260" s="83"/>
    </row>
    <row r="261" spans="1:9" ht="12.75">
      <c r="A261" s="83"/>
      <c r="B261" s="83"/>
      <c r="C261" s="83"/>
      <c r="D261" s="83"/>
      <c r="E261" s="83"/>
      <c r="F261" s="83"/>
      <c r="G261" s="83"/>
      <c r="H261" s="83"/>
      <c r="I261" s="83"/>
    </row>
    <row r="262" spans="1:9" ht="12.75">
      <c r="A262" s="83"/>
      <c r="B262" s="83"/>
      <c r="C262" s="83"/>
      <c r="D262" s="83"/>
      <c r="E262" s="83"/>
      <c r="F262" s="83"/>
      <c r="G262" s="83"/>
      <c r="H262" s="83"/>
      <c r="I262" s="83"/>
    </row>
    <row r="263" spans="1:9" ht="12.75">
      <c r="A263" s="83"/>
      <c r="B263" s="83"/>
      <c r="C263" s="83"/>
      <c r="D263" s="83"/>
      <c r="E263" s="83"/>
      <c r="F263" s="83"/>
      <c r="G263" s="83"/>
      <c r="H263" s="83"/>
      <c r="I263" s="83"/>
    </row>
    <row r="264" spans="1:9" ht="12.75">
      <c r="A264" s="83"/>
      <c r="B264" s="83"/>
      <c r="C264" s="83"/>
      <c r="D264" s="83"/>
      <c r="E264" s="83"/>
      <c r="F264" s="83"/>
      <c r="G264" s="83"/>
      <c r="H264" s="83"/>
      <c r="I264" s="83"/>
    </row>
    <row r="265" spans="1:9" ht="12.75">
      <c r="A265" s="83"/>
      <c r="B265" s="83"/>
      <c r="C265" s="83"/>
      <c r="D265" s="83"/>
      <c r="E265" s="83"/>
      <c r="F265" s="83"/>
      <c r="G265" s="83"/>
      <c r="H265" s="83"/>
      <c r="I265" s="83"/>
    </row>
    <row r="266" spans="1:9" ht="12.75">
      <c r="A266" s="83"/>
      <c r="B266" s="83"/>
      <c r="C266" s="83"/>
      <c r="D266" s="83"/>
      <c r="E266" s="83"/>
      <c r="F266" s="83"/>
      <c r="G266" s="83"/>
      <c r="H266" s="83"/>
      <c r="I266" s="83"/>
    </row>
    <row r="267" spans="1:9" ht="12.75">
      <c r="A267" s="83"/>
      <c r="B267" s="83"/>
      <c r="C267" s="83"/>
      <c r="D267" s="83"/>
      <c r="E267" s="83"/>
      <c r="F267" s="83"/>
      <c r="G267" s="83"/>
      <c r="H267" s="83"/>
      <c r="I267" s="83"/>
    </row>
    <row r="268" spans="1:9" ht="12.75">
      <c r="A268" s="83"/>
      <c r="B268" s="83"/>
      <c r="C268" s="83"/>
      <c r="D268" s="83"/>
      <c r="E268" s="83"/>
      <c r="F268" s="83"/>
      <c r="G268" s="83"/>
      <c r="H268" s="83"/>
      <c r="I268" s="83"/>
    </row>
    <row r="269" spans="1:9" ht="12.75">
      <c r="A269" s="83"/>
      <c r="B269" s="83"/>
      <c r="C269" s="83"/>
      <c r="D269" s="83"/>
      <c r="E269" s="83"/>
      <c r="F269" s="83"/>
      <c r="G269" s="83"/>
      <c r="H269" s="83"/>
      <c r="I269" s="83"/>
    </row>
    <row r="270" spans="1:9" ht="12.75">
      <c r="A270" s="83"/>
      <c r="B270" s="83"/>
      <c r="C270" s="83"/>
      <c r="D270" s="83"/>
      <c r="E270" s="83"/>
      <c r="F270" s="83"/>
      <c r="G270" s="83"/>
      <c r="H270" s="83"/>
      <c r="I270" s="83"/>
    </row>
    <row r="271" spans="1:9" ht="12.75">
      <c r="A271" s="83"/>
      <c r="B271" s="83"/>
      <c r="C271" s="83"/>
      <c r="D271" s="83"/>
      <c r="E271" s="83"/>
      <c r="F271" s="83"/>
      <c r="G271" s="83"/>
      <c r="H271" s="83"/>
      <c r="I271" s="83"/>
    </row>
    <row r="272" spans="1:9" ht="12.75">
      <c r="A272" s="83"/>
      <c r="B272" s="83"/>
      <c r="C272" s="83"/>
      <c r="D272" s="83"/>
      <c r="E272" s="83"/>
      <c r="F272" s="83"/>
      <c r="G272" s="83"/>
      <c r="H272" s="83"/>
      <c r="I272" s="83"/>
    </row>
    <row r="273" spans="1:9" ht="12.75">
      <c r="A273" s="83"/>
      <c r="B273" s="83"/>
      <c r="C273" s="83"/>
      <c r="D273" s="83"/>
      <c r="E273" s="83"/>
      <c r="F273" s="83"/>
      <c r="G273" s="83"/>
      <c r="H273" s="83"/>
      <c r="I273" s="83"/>
    </row>
    <row r="274" spans="1:9" ht="12.75">
      <c r="A274" s="83"/>
      <c r="B274" s="83"/>
      <c r="C274" s="83"/>
      <c r="D274" s="83"/>
      <c r="E274" s="83"/>
      <c r="F274" s="83"/>
      <c r="G274" s="83"/>
      <c r="H274" s="83"/>
      <c r="I274" s="83"/>
    </row>
    <row r="275" spans="1:9" ht="12.75">
      <c r="A275" s="83"/>
      <c r="B275" s="83"/>
      <c r="C275" s="83"/>
      <c r="D275" s="83"/>
      <c r="E275" s="83"/>
      <c r="F275" s="83"/>
      <c r="G275" s="83"/>
      <c r="H275" s="83"/>
      <c r="I275" s="83"/>
    </row>
    <row r="276" spans="1:9" ht="12.75">
      <c r="A276" s="83"/>
      <c r="B276" s="83"/>
      <c r="C276" s="83"/>
      <c r="D276" s="83"/>
      <c r="E276" s="83"/>
      <c r="F276" s="83"/>
      <c r="G276" s="83"/>
      <c r="H276" s="83"/>
      <c r="I276" s="83"/>
    </row>
    <row r="277" spans="1:9" ht="12.75">
      <c r="A277" s="83"/>
      <c r="B277" s="83"/>
      <c r="C277" s="83"/>
      <c r="D277" s="83"/>
      <c r="E277" s="83"/>
      <c r="F277" s="83"/>
      <c r="G277" s="83"/>
      <c r="H277" s="83"/>
      <c r="I277" s="83"/>
    </row>
    <row r="278" spans="1:9" ht="12.75">
      <c r="A278" s="83"/>
      <c r="B278" s="83"/>
      <c r="C278" s="83"/>
      <c r="D278" s="83"/>
      <c r="E278" s="83"/>
      <c r="F278" s="83"/>
      <c r="G278" s="83"/>
      <c r="H278" s="83"/>
      <c r="I278" s="83"/>
    </row>
    <row r="279" spans="1:9" ht="12.75">
      <c r="A279" s="83"/>
      <c r="B279" s="83"/>
      <c r="C279" s="83"/>
      <c r="D279" s="83"/>
      <c r="E279" s="83"/>
      <c r="F279" s="83"/>
      <c r="G279" s="83"/>
      <c r="H279" s="83"/>
      <c r="I279" s="83"/>
    </row>
    <row r="280" spans="1:9" ht="12.75">
      <c r="A280" s="83"/>
      <c r="B280" s="83"/>
      <c r="C280" s="83"/>
      <c r="D280" s="83"/>
      <c r="E280" s="83"/>
      <c r="F280" s="83"/>
      <c r="G280" s="83"/>
      <c r="H280" s="83"/>
      <c r="I280" s="83"/>
    </row>
    <row r="281" spans="1:9" ht="12.75">
      <c r="A281" s="83"/>
      <c r="B281" s="83"/>
      <c r="C281" s="83"/>
      <c r="D281" s="83"/>
      <c r="E281" s="83"/>
      <c r="F281" s="83"/>
      <c r="G281" s="83"/>
      <c r="H281" s="83"/>
      <c r="I281" s="83"/>
    </row>
    <row r="282" spans="1:9" ht="12.75">
      <c r="A282" s="83"/>
      <c r="B282" s="83"/>
      <c r="C282" s="83"/>
      <c r="D282" s="83"/>
      <c r="E282" s="83"/>
      <c r="F282" s="83"/>
      <c r="G282" s="83"/>
      <c r="H282" s="83"/>
      <c r="I282" s="83"/>
    </row>
    <row r="283" spans="1:9" ht="12.75">
      <c r="A283" s="83"/>
      <c r="B283" s="83"/>
      <c r="C283" s="83"/>
      <c r="D283" s="83"/>
      <c r="E283" s="83"/>
      <c r="F283" s="83"/>
      <c r="G283" s="83"/>
      <c r="H283" s="83"/>
      <c r="I283" s="83"/>
    </row>
    <row r="284" spans="1:9" ht="12.75">
      <c r="A284" s="83"/>
      <c r="B284" s="83"/>
      <c r="C284" s="83"/>
      <c r="D284" s="83"/>
      <c r="E284" s="83"/>
      <c r="F284" s="83"/>
      <c r="G284" s="83"/>
      <c r="H284" s="83"/>
      <c r="I284" s="83"/>
    </row>
    <row r="285" spans="1:9" ht="12.75">
      <c r="A285" s="83"/>
      <c r="B285" s="83"/>
      <c r="C285" s="83"/>
      <c r="D285" s="83"/>
      <c r="E285" s="83"/>
      <c r="F285" s="83"/>
      <c r="G285" s="83"/>
      <c r="H285" s="83"/>
      <c r="I285" s="83"/>
    </row>
    <row r="286" spans="1:9" ht="12.75">
      <c r="A286" s="83"/>
      <c r="B286" s="83"/>
      <c r="C286" s="83"/>
      <c r="D286" s="83"/>
      <c r="E286" s="83"/>
      <c r="F286" s="83"/>
      <c r="G286" s="83"/>
      <c r="H286" s="83"/>
      <c r="I286" s="83"/>
    </row>
    <row r="287" spans="1:9" ht="12.75">
      <c r="A287" s="83"/>
      <c r="B287" s="83"/>
      <c r="C287" s="83"/>
      <c r="D287" s="83"/>
      <c r="E287" s="83"/>
      <c r="F287" s="83"/>
      <c r="G287" s="83"/>
      <c r="H287" s="83"/>
      <c r="I287" s="83"/>
    </row>
    <row r="288" spans="1:9" ht="12.75">
      <c r="A288" s="83"/>
      <c r="B288" s="83"/>
      <c r="C288" s="83"/>
      <c r="D288" s="83"/>
      <c r="E288" s="83"/>
      <c r="F288" s="83"/>
      <c r="G288" s="83"/>
      <c r="H288" s="83"/>
      <c r="I288" s="83"/>
    </row>
    <row r="289" spans="1:9" ht="12.75">
      <c r="A289" s="83"/>
      <c r="B289" s="83"/>
      <c r="C289" s="83"/>
      <c r="D289" s="83"/>
      <c r="E289" s="83"/>
      <c r="F289" s="83"/>
      <c r="G289" s="83"/>
      <c r="H289" s="83"/>
      <c r="I289" s="83"/>
    </row>
    <row r="290" spans="1:9" ht="12.75">
      <c r="A290" s="83"/>
      <c r="B290" s="83"/>
      <c r="C290" s="83"/>
      <c r="D290" s="83"/>
      <c r="E290" s="83"/>
      <c r="F290" s="83"/>
      <c r="G290" s="83"/>
      <c r="H290" s="83"/>
      <c r="I290" s="83"/>
    </row>
    <row r="291" spans="1:9" ht="12.75">
      <c r="A291" s="83"/>
      <c r="B291" s="83"/>
      <c r="C291" s="83"/>
      <c r="D291" s="83"/>
      <c r="E291" s="83"/>
      <c r="F291" s="83"/>
      <c r="G291" s="83"/>
      <c r="H291" s="83"/>
      <c r="I291" s="83"/>
    </row>
    <row r="292" spans="1:9" ht="12.75">
      <c r="A292" s="83"/>
      <c r="B292" s="83"/>
      <c r="C292" s="83"/>
      <c r="D292" s="83"/>
      <c r="E292" s="83"/>
      <c r="F292" s="83"/>
      <c r="G292" s="83"/>
      <c r="H292" s="83"/>
      <c r="I292" s="83"/>
    </row>
    <row r="293" spans="1:9" ht="12.75">
      <c r="A293" s="83"/>
      <c r="B293" s="83"/>
      <c r="C293" s="83"/>
      <c r="D293" s="83"/>
      <c r="E293" s="83"/>
      <c r="F293" s="83"/>
      <c r="G293" s="83"/>
      <c r="H293" s="83"/>
      <c r="I293" s="83"/>
    </row>
    <row r="294" spans="1:9" ht="12.75">
      <c r="A294" s="83"/>
      <c r="B294" s="83"/>
      <c r="C294" s="83"/>
      <c r="D294" s="83"/>
      <c r="E294" s="83"/>
      <c r="F294" s="83"/>
      <c r="G294" s="83"/>
      <c r="H294" s="83"/>
      <c r="I294" s="83"/>
    </row>
    <row r="295" spans="1:9" ht="12.75">
      <c r="A295" s="83"/>
      <c r="B295" s="83"/>
      <c r="C295" s="83"/>
      <c r="D295" s="83"/>
      <c r="E295" s="83"/>
      <c r="F295" s="83"/>
      <c r="G295" s="83"/>
      <c r="H295" s="83"/>
      <c r="I295" s="83"/>
    </row>
    <row r="296" spans="1:9" ht="12.75">
      <c r="A296" s="83"/>
      <c r="B296" s="83"/>
      <c r="C296" s="83"/>
      <c r="D296" s="83"/>
      <c r="E296" s="83"/>
      <c r="F296" s="83"/>
      <c r="G296" s="83"/>
      <c r="H296" s="83"/>
      <c r="I296" s="83"/>
    </row>
    <row r="297" spans="1:9" ht="12.75">
      <c r="A297" s="83"/>
      <c r="B297" s="83"/>
      <c r="C297" s="83"/>
      <c r="D297" s="83"/>
      <c r="E297" s="83"/>
      <c r="F297" s="83"/>
      <c r="G297" s="83"/>
      <c r="H297" s="83"/>
      <c r="I297" s="83"/>
    </row>
    <row r="298" spans="1:9" ht="12.75">
      <c r="A298" s="83"/>
      <c r="B298" s="83"/>
      <c r="C298" s="83"/>
      <c r="D298" s="83"/>
      <c r="E298" s="83"/>
      <c r="F298" s="83"/>
      <c r="G298" s="83"/>
      <c r="H298" s="83"/>
      <c r="I298" s="83"/>
    </row>
    <row r="299" spans="1:9" ht="12.75">
      <c r="A299" s="83"/>
      <c r="B299" s="83"/>
      <c r="C299" s="83"/>
      <c r="D299" s="83"/>
      <c r="E299" s="83"/>
      <c r="F299" s="83"/>
      <c r="G299" s="83"/>
      <c r="H299" s="83"/>
      <c r="I299" s="83"/>
    </row>
    <row r="300" spans="1:9" ht="12.75">
      <c r="A300" s="83"/>
      <c r="B300" s="83"/>
      <c r="C300" s="83"/>
      <c r="D300" s="83"/>
      <c r="E300" s="83"/>
      <c r="F300" s="83"/>
      <c r="G300" s="83"/>
      <c r="H300" s="83"/>
      <c r="I300" s="83"/>
    </row>
    <row r="301" spans="1:9" ht="12.75">
      <c r="A301" s="83"/>
      <c r="B301" s="83"/>
      <c r="C301" s="83"/>
      <c r="D301" s="83"/>
      <c r="E301" s="83"/>
      <c r="F301" s="83"/>
      <c r="G301" s="83"/>
      <c r="H301" s="83"/>
      <c r="I301" s="83"/>
    </row>
    <row r="302" spans="1:9" ht="12.75">
      <c r="A302" s="83"/>
      <c r="B302" s="83"/>
      <c r="C302" s="83"/>
      <c r="D302" s="83"/>
      <c r="E302" s="83"/>
      <c r="F302" s="83"/>
      <c r="G302" s="83"/>
      <c r="H302" s="83"/>
      <c r="I302" s="83"/>
    </row>
    <row r="303" spans="1:9" ht="12.75">
      <c r="A303" s="83"/>
      <c r="B303" s="83"/>
      <c r="C303" s="83"/>
      <c r="D303" s="83"/>
      <c r="E303" s="83"/>
      <c r="F303" s="83"/>
      <c r="G303" s="83"/>
      <c r="H303" s="83"/>
      <c r="I303" s="83"/>
    </row>
    <row r="304" spans="1:9" ht="12.75">
      <c r="A304" s="83"/>
      <c r="B304" s="83"/>
      <c r="C304" s="83"/>
      <c r="D304" s="83"/>
      <c r="E304" s="83"/>
      <c r="F304" s="83"/>
      <c r="G304" s="83"/>
      <c r="H304" s="83"/>
      <c r="I304" s="83"/>
    </row>
    <row r="305" spans="1:9" ht="12.75">
      <c r="A305" s="83"/>
      <c r="B305" s="83"/>
      <c r="C305" s="83"/>
      <c r="D305" s="83"/>
      <c r="E305" s="83"/>
      <c r="F305" s="83"/>
      <c r="G305" s="83"/>
      <c r="H305" s="83"/>
      <c r="I305" s="83"/>
    </row>
    <row r="306" spans="1:9" ht="12.75">
      <c r="A306" s="83"/>
      <c r="B306" s="83"/>
      <c r="C306" s="83"/>
      <c r="D306" s="83"/>
      <c r="E306" s="83"/>
      <c r="F306" s="83"/>
      <c r="G306" s="83"/>
      <c r="H306" s="83"/>
      <c r="I306" s="83"/>
    </row>
    <row r="307" spans="1:9" ht="12.75">
      <c r="A307" s="83"/>
      <c r="B307" s="83"/>
      <c r="C307" s="83"/>
      <c r="D307" s="83"/>
      <c r="E307" s="83"/>
      <c r="F307" s="83"/>
      <c r="G307" s="83"/>
      <c r="H307" s="83"/>
      <c r="I307" s="83"/>
    </row>
    <row r="308" spans="1:9" ht="12.75">
      <c r="A308" s="83"/>
      <c r="B308" s="83"/>
      <c r="C308" s="83"/>
      <c r="D308" s="83"/>
      <c r="E308" s="83"/>
      <c r="F308" s="83"/>
      <c r="G308" s="83"/>
      <c r="H308" s="83"/>
      <c r="I308" s="83"/>
    </row>
    <row r="309" spans="1:9" ht="12.75">
      <c r="A309" s="83"/>
      <c r="B309" s="83"/>
      <c r="C309" s="83"/>
      <c r="D309" s="83"/>
      <c r="E309" s="83"/>
      <c r="F309" s="83"/>
      <c r="G309" s="83"/>
      <c r="H309" s="83"/>
      <c r="I309" s="83"/>
    </row>
    <row r="310" spans="1:9" ht="12.75">
      <c r="A310" s="83"/>
      <c r="B310" s="83"/>
      <c r="C310" s="83"/>
      <c r="D310" s="83"/>
      <c r="E310" s="83"/>
      <c r="F310" s="83"/>
      <c r="G310" s="83"/>
      <c r="H310" s="83"/>
      <c r="I310" s="83"/>
    </row>
    <row r="311" spans="1:9" ht="12.75">
      <c r="A311" s="83"/>
      <c r="B311" s="83"/>
      <c r="C311" s="83"/>
      <c r="D311" s="83"/>
      <c r="E311" s="83"/>
      <c r="F311" s="83"/>
      <c r="G311" s="83"/>
      <c r="H311" s="83"/>
      <c r="I311" s="83"/>
    </row>
    <row r="312" spans="1:9" ht="12.75">
      <c r="A312" s="83"/>
      <c r="B312" s="83"/>
      <c r="C312" s="83"/>
      <c r="D312" s="83"/>
      <c r="E312" s="83"/>
      <c r="F312" s="83"/>
      <c r="G312" s="83"/>
      <c r="H312" s="83"/>
      <c r="I312" s="83"/>
    </row>
    <row r="313" spans="1:9" ht="12.75">
      <c r="A313" s="83"/>
      <c r="B313" s="83"/>
      <c r="C313" s="83"/>
      <c r="D313" s="83"/>
      <c r="E313" s="83"/>
      <c r="F313" s="83"/>
      <c r="G313" s="83"/>
      <c r="H313" s="83"/>
      <c r="I313" s="83"/>
    </row>
    <row r="314" spans="1:9" ht="12.75">
      <c r="A314" s="83"/>
      <c r="B314" s="83"/>
      <c r="C314" s="83"/>
      <c r="D314" s="83"/>
      <c r="E314" s="83"/>
      <c r="F314" s="83"/>
      <c r="G314" s="83"/>
      <c r="H314" s="83"/>
      <c r="I314" s="83"/>
    </row>
    <row r="315" spans="1:9" ht="12.75">
      <c r="A315" s="83"/>
      <c r="B315" s="83"/>
      <c r="C315" s="83"/>
      <c r="D315" s="83"/>
      <c r="E315" s="83"/>
      <c r="F315" s="83"/>
      <c r="G315" s="83"/>
      <c r="H315" s="83"/>
      <c r="I315" s="83"/>
    </row>
    <row r="316" spans="1:9" ht="12.75">
      <c r="A316" s="83"/>
      <c r="B316" s="83"/>
      <c r="C316" s="83"/>
      <c r="D316" s="83"/>
      <c r="E316" s="83"/>
      <c r="F316" s="83"/>
      <c r="G316" s="83"/>
      <c r="H316" s="83"/>
      <c r="I316" s="83"/>
    </row>
    <row r="317" spans="1:9" ht="12.75">
      <c r="A317" s="83"/>
      <c r="B317" s="83"/>
      <c r="C317" s="83"/>
      <c r="D317" s="83"/>
      <c r="E317" s="83"/>
      <c r="F317" s="83"/>
      <c r="G317" s="83"/>
      <c r="H317" s="83"/>
      <c r="I317" s="83"/>
    </row>
    <row r="318" spans="1:9" ht="12.75">
      <c r="A318" s="83"/>
      <c r="B318" s="83"/>
      <c r="C318" s="83"/>
      <c r="D318" s="83"/>
      <c r="E318" s="83"/>
      <c r="F318" s="83"/>
      <c r="G318" s="83"/>
      <c r="H318" s="83"/>
      <c r="I318" s="83"/>
    </row>
    <row r="319" spans="1:9" ht="12.75">
      <c r="A319" s="83"/>
      <c r="B319" s="83"/>
      <c r="C319" s="83"/>
      <c r="D319" s="83"/>
      <c r="E319" s="83"/>
      <c r="F319" s="83"/>
      <c r="G319" s="83"/>
      <c r="H319" s="83"/>
      <c r="I319" s="83"/>
    </row>
    <row r="320" spans="1:9" ht="12.75">
      <c r="A320" s="83"/>
      <c r="B320" s="83"/>
      <c r="C320" s="83"/>
      <c r="D320" s="83"/>
      <c r="E320" s="83"/>
      <c r="F320" s="83"/>
      <c r="G320" s="83"/>
      <c r="H320" s="83"/>
      <c r="I320" s="83"/>
    </row>
    <row r="321" spans="1:9" ht="12.75">
      <c r="A321" s="83"/>
      <c r="B321" s="83"/>
      <c r="C321" s="83"/>
      <c r="D321" s="83"/>
      <c r="E321" s="83"/>
      <c r="F321" s="83"/>
      <c r="G321" s="83"/>
      <c r="H321" s="83"/>
      <c r="I321" s="83"/>
    </row>
    <row r="322" spans="1:9" ht="12.75">
      <c r="A322" s="83"/>
      <c r="B322" s="83"/>
      <c r="C322" s="83"/>
      <c r="D322" s="83"/>
      <c r="E322" s="83"/>
      <c r="F322" s="83"/>
      <c r="G322" s="83"/>
      <c r="H322" s="83"/>
      <c r="I322" s="83"/>
    </row>
    <row r="323" spans="1:9" ht="12.75">
      <c r="A323" s="83"/>
      <c r="B323" s="83"/>
      <c r="C323" s="83"/>
      <c r="D323" s="83"/>
      <c r="E323" s="83"/>
      <c r="F323" s="83"/>
      <c r="G323" s="83"/>
      <c r="H323" s="83"/>
      <c r="I323" s="83"/>
    </row>
    <row r="324" spans="1:9" ht="12.75">
      <c r="A324" s="83"/>
      <c r="B324" s="83"/>
      <c r="C324" s="83"/>
      <c r="D324" s="83"/>
      <c r="E324" s="83"/>
      <c r="F324" s="83"/>
      <c r="G324" s="83"/>
      <c r="H324" s="83"/>
      <c r="I324" s="83"/>
    </row>
    <row r="325" spans="1:9" ht="12.75">
      <c r="A325" s="83"/>
      <c r="B325" s="83"/>
      <c r="C325" s="83"/>
      <c r="D325" s="83"/>
      <c r="E325" s="83"/>
      <c r="F325" s="83"/>
      <c r="G325" s="83"/>
      <c r="H325" s="83"/>
      <c r="I325" s="83"/>
    </row>
    <row r="326" spans="1:9" ht="12.75">
      <c r="A326" s="83"/>
      <c r="B326" s="83"/>
      <c r="C326" s="83"/>
      <c r="D326" s="83"/>
      <c r="E326" s="83"/>
      <c r="F326" s="83"/>
      <c r="G326" s="83"/>
      <c r="H326" s="83"/>
      <c r="I326" s="83"/>
    </row>
    <row r="327" spans="1:9" ht="12.75">
      <c r="A327" s="83"/>
      <c r="B327" s="83"/>
      <c r="C327" s="83"/>
      <c r="D327" s="83"/>
      <c r="E327" s="83"/>
      <c r="F327" s="83"/>
      <c r="G327" s="83"/>
      <c r="H327" s="83"/>
      <c r="I327" s="83"/>
    </row>
    <row r="328" spans="1:9" ht="12.75">
      <c r="A328" s="83"/>
      <c r="B328" s="83"/>
      <c r="C328" s="83"/>
      <c r="D328" s="83"/>
      <c r="E328" s="83"/>
      <c r="F328" s="83"/>
      <c r="G328" s="83"/>
      <c r="H328" s="83"/>
      <c r="I328" s="83"/>
    </row>
    <row r="329" spans="1:9" ht="12.75">
      <c r="A329" s="83"/>
      <c r="B329" s="83"/>
      <c r="C329" s="83"/>
      <c r="D329" s="83"/>
      <c r="E329" s="83"/>
      <c r="F329" s="83"/>
      <c r="G329" s="83"/>
      <c r="H329" s="83"/>
      <c r="I329" s="83"/>
    </row>
    <row r="330" spans="1:9" ht="12.75">
      <c r="A330" s="83"/>
      <c r="B330" s="83"/>
      <c r="C330" s="83"/>
      <c r="D330" s="83"/>
      <c r="E330" s="83"/>
      <c r="F330" s="83"/>
      <c r="G330" s="83"/>
      <c r="H330" s="83"/>
      <c r="I330" s="83"/>
    </row>
    <row r="331" spans="1:9" ht="12.75">
      <c r="A331" s="83"/>
      <c r="B331" s="83"/>
      <c r="C331" s="83"/>
      <c r="D331" s="83"/>
      <c r="E331" s="83"/>
      <c r="F331" s="83"/>
      <c r="G331" s="83"/>
      <c r="H331" s="83"/>
      <c r="I331" s="83"/>
    </row>
    <row r="332" spans="1:9" ht="12.75">
      <c r="A332" s="83"/>
      <c r="B332" s="83"/>
      <c r="C332" s="83"/>
      <c r="D332" s="83"/>
      <c r="E332" s="83"/>
      <c r="F332" s="83"/>
      <c r="G332" s="83"/>
      <c r="H332" s="83"/>
      <c r="I332" s="83"/>
    </row>
    <row r="333" spans="1:9" ht="12.75">
      <c r="A333" s="83"/>
      <c r="B333" s="83"/>
      <c r="C333" s="83"/>
      <c r="D333" s="83"/>
      <c r="E333" s="83"/>
      <c r="F333" s="83"/>
      <c r="G333" s="83"/>
      <c r="H333" s="83"/>
      <c r="I333" s="83"/>
    </row>
    <row r="334" spans="1:9" ht="12.75">
      <c r="A334" s="83"/>
      <c r="B334" s="83"/>
      <c r="C334" s="83"/>
      <c r="D334" s="83"/>
      <c r="E334" s="83"/>
      <c r="F334" s="83"/>
      <c r="G334" s="83"/>
      <c r="H334" s="83"/>
      <c r="I334" s="83"/>
    </row>
    <row r="335" spans="1:9" ht="12.75">
      <c r="A335" s="83"/>
      <c r="B335" s="83"/>
      <c r="C335" s="83"/>
      <c r="D335" s="83"/>
      <c r="E335" s="83"/>
      <c r="F335" s="83"/>
      <c r="G335" s="83"/>
      <c r="H335" s="83"/>
      <c r="I335" s="83"/>
    </row>
    <row r="336" spans="1:9" ht="12.75">
      <c r="A336" s="83"/>
      <c r="B336" s="83"/>
      <c r="C336" s="83"/>
      <c r="D336" s="83"/>
      <c r="E336" s="83"/>
      <c r="F336" s="83"/>
      <c r="G336" s="83"/>
      <c r="H336" s="83"/>
      <c r="I336" s="83"/>
    </row>
    <row r="337" spans="1:9" ht="12.75">
      <c r="A337" s="83"/>
      <c r="B337" s="83"/>
      <c r="C337" s="83"/>
      <c r="D337" s="83"/>
      <c r="E337" s="83"/>
      <c r="F337" s="83"/>
      <c r="G337" s="83"/>
      <c r="H337" s="83"/>
      <c r="I337" s="83"/>
    </row>
    <row r="338" spans="1:9" ht="12.75">
      <c r="A338" s="83"/>
      <c r="B338" s="83"/>
      <c r="C338" s="83"/>
      <c r="D338" s="83"/>
      <c r="E338" s="83"/>
      <c r="F338" s="83"/>
      <c r="G338" s="83"/>
      <c r="H338" s="83"/>
      <c r="I338" s="83"/>
    </row>
    <row r="339" spans="1:9" ht="12.75">
      <c r="A339" s="83"/>
      <c r="B339" s="83"/>
      <c r="C339" s="83"/>
      <c r="D339" s="83"/>
      <c r="E339" s="83"/>
      <c r="F339" s="83"/>
      <c r="G339" s="83"/>
      <c r="H339" s="83"/>
      <c r="I339" s="83"/>
    </row>
    <row r="340" spans="1:9" ht="12.75">
      <c r="A340" s="83"/>
      <c r="B340" s="83"/>
      <c r="C340" s="83"/>
      <c r="D340" s="83"/>
      <c r="E340" s="83"/>
      <c r="F340" s="83"/>
      <c r="G340" s="83"/>
      <c r="H340" s="83"/>
      <c r="I340" s="83"/>
    </row>
    <row r="341" spans="1:9" ht="12.75">
      <c r="A341" s="83"/>
      <c r="B341" s="83"/>
      <c r="C341" s="83"/>
      <c r="D341" s="83"/>
      <c r="E341" s="83"/>
      <c r="F341" s="83"/>
      <c r="G341" s="83"/>
      <c r="H341" s="83"/>
      <c r="I341" s="83"/>
    </row>
    <row r="342" spans="1:9" ht="12.75">
      <c r="A342" s="83"/>
      <c r="B342" s="83"/>
      <c r="C342" s="83"/>
      <c r="D342" s="83"/>
      <c r="E342" s="83"/>
      <c r="F342" s="83"/>
      <c r="G342" s="83"/>
      <c r="H342" s="83"/>
      <c r="I342" s="83"/>
    </row>
    <row r="343" spans="1:9" ht="12.75">
      <c r="A343" s="83"/>
      <c r="B343" s="83"/>
      <c r="C343" s="83"/>
      <c r="D343" s="83"/>
      <c r="E343" s="83"/>
      <c r="F343" s="83"/>
      <c r="G343" s="83"/>
      <c r="H343" s="83"/>
      <c r="I343" s="83"/>
    </row>
    <row r="344" spans="1:9" ht="12.75">
      <c r="A344" s="83"/>
      <c r="B344" s="83"/>
      <c r="C344" s="83"/>
      <c r="D344" s="83"/>
      <c r="E344" s="83"/>
      <c r="F344" s="83"/>
      <c r="G344" s="83"/>
      <c r="H344" s="83"/>
      <c r="I344" s="83"/>
    </row>
    <row r="345" spans="1:9" ht="12.75">
      <c r="A345" s="83"/>
      <c r="B345" s="83"/>
      <c r="C345" s="83"/>
      <c r="D345" s="83"/>
      <c r="E345" s="83"/>
      <c r="F345" s="83"/>
      <c r="G345" s="83"/>
      <c r="H345" s="83"/>
      <c r="I345" s="83"/>
    </row>
    <row r="346" spans="1:9" ht="12.75">
      <c r="A346" s="83"/>
      <c r="B346" s="83"/>
      <c r="C346" s="83"/>
      <c r="D346" s="83"/>
      <c r="E346" s="83"/>
      <c r="F346" s="83"/>
      <c r="G346" s="83"/>
      <c r="H346" s="83"/>
      <c r="I346" s="83"/>
    </row>
    <row r="347" spans="1:9" ht="12.75">
      <c r="A347" s="83"/>
      <c r="B347" s="83"/>
      <c r="C347" s="83"/>
      <c r="D347" s="83"/>
      <c r="E347" s="83"/>
      <c r="F347" s="83"/>
      <c r="G347" s="83"/>
      <c r="H347" s="83"/>
      <c r="I347" s="83"/>
    </row>
    <row r="348" spans="1:9" ht="12.75">
      <c r="A348" s="83"/>
      <c r="B348" s="83"/>
      <c r="C348" s="83"/>
      <c r="D348" s="83"/>
      <c r="E348" s="83"/>
      <c r="F348" s="83"/>
      <c r="G348" s="83"/>
      <c r="H348" s="83"/>
      <c r="I348" s="83"/>
    </row>
    <row r="349" spans="1:9" ht="12.75">
      <c r="A349" s="83"/>
      <c r="B349" s="83"/>
      <c r="C349" s="83"/>
      <c r="D349" s="83"/>
      <c r="E349" s="83"/>
      <c r="F349" s="83"/>
      <c r="G349" s="83"/>
      <c r="H349" s="83"/>
      <c r="I349" s="83"/>
    </row>
    <row r="350" spans="1:9" ht="12.75">
      <c r="A350" s="83"/>
      <c r="B350" s="83"/>
      <c r="C350" s="83"/>
      <c r="D350" s="83"/>
      <c r="E350" s="83"/>
      <c r="F350" s="83"/>
      <c r="G350" s="83"/>
      <c r="H350" s="83"/>
      <c r="I350" s="83"/>
    </row>
    <row r="351" spans="1:9" ht="12.75">
      <c r="A351" s="83"/>
      <c r="B351" s="83"/>
      <c r="C351" s="83"/>
      <c r="D351" s="83"/>
      <c r="E351" s="83"/>
      <c r="F351" s="83"/>
      <c r="G351" s="83"/>
      <c r="H351" s="83"/>
      <c r="I351" s="83"/>
    </row>
    <row r="352" spans="1:9" ht="12.75">
      <c r="A352" s="83"/>
      <c r="B352" s="83"/>
      <c r="C352" s="83"/>
      <c r="D352" s="83"/>
      <c r="E352" s="83"/>
      <c r="F352" s="83"/>
      <c r="G352" s="83"/>
      <c r="H352" s="83"/>
      <c r="I352" s="83"/>
    </row>
    <row r="353" spans="1:9" ht="12.75">
      <c r="A353" s="83"/>
      <c r="B353" s="83"/>
      <c r="C353" s="83"/>
      <c r="D353" s="83"/>
      <c r="E353" s="83"/>
      <c r="F353" s="83"/>
      <c r="G353" s="83"/>
      <c r="H353" s="83"/>
      <c r="I353" s="83"/>
    </row>
    <row r="354" spans="1:9" ht="12.75">
      <c r="A354" s="83"/>
      <c r="B354" s="83"/>
      <c r="C354" s="83"/>
      <c r="D354" s="83"/>
      <c r="E354" s="83"/>
      <c r="F354" s="83"/>
      <c r="G354" s="83"/>
      <c r="H354" s="83"/>
      <c r="I354" s="83"/>
    </row>
    <row r="355" spans="1:9" ht="12.75">
      <c r="A355" s="83"/>
      <c r="B355" s="83"/>
      <c r="C355" s="83"/>
      <c r="D355" s="83"/>
      <c r="E355" s="83"/>
      <c r="F355" s="83"/>
      <c r="G355" s="83"/>
      <c r="H355" s="83"/>
      <c r="I355" s="83"/>
    </row>
    <row r="356" spans="1:9" ht="12.75">
      <c r="A356" s="83"/>
      <c r="B356" s="83"/>
      <c r="C356" s="83"/>
      <c r="D356" s="83"/>
      <c r="E356" s="83"/>
      <c r="F356" s="83"/>
      <c r="G356" s="83"/>
      <c r="H356" s="83"/>
      <c r="I356" s="83"/>
    </row>
    <row r="357" spans="1:9" ht="12.75">
      <c r="A357" s="83"/>
      <c r="B357" s="83"/>
      <c r="C357" s="83"/>
      <c r="D357" s="83"/>
      <c r="E357" s="83"/>
      <c r="F357" s="83"/>
      <c r="G357" s="83"/>
      <c r="H357" s="83"/>
      <c r="I357" s="83"/>
    </row>
    <row r="358" spans="1:9" ht="12.75">
      <c r="A358" s="83"/>
      <c r="B358" s="83"/>
      <c r="C358" s="83"/>
      <c r="D358" s="83"/>
      <c r="E358" s="83"/>
      <c r="F358" s="83"/>
      <c r="G358" s="83"/>
      <c r="H358" s="83"/>
      <c r="I358" s="83"/>
    </row>
    <row r="359" spans="1:9" ht="12.75">
      <c r="A359" s="83"/>
      <c r="B359" s="83"/>
      <c r="C359" s="83"/>
      <c r="D359" s="83"/>
      <c r="E359" s="83"/>
      <c r="F359" s="83"/>
      <c r="G359" s="83"/>
      <c r="H359" s="83"/>
      <c r="I359" s="83"/>
    </row>
    <row r="360" spans="1:9" ht="12.75">
      <c r="A360" s="83"/>
      <c r="B360" s="83"/>
      <c r="C360" s="83"/>
      <c r="D360" s="83"/>
      <c r="E360" s="83"/>
      <c r="F360" s="83"/>
      <c r="G360" s="83"/>
      <c r="H360" s="83"/>
      <c r="I360" s="83"/>
    </row>
    <row r="361" spans="1:9" ht="12.75">
      <c r="A361" s="83"/>
      <c r="B361" s="83"/>
      <c r="C361" s="83"/>
      <c r="D361" s="83"/>
      <c r="E361" s="83"/>
      <c r="F361" s="83"/>
      <c r="G361" s="83"/>
      <c r="H361" s="83"/>
      <c r="I361" s="83"/>
    </row>
    <row r="362" spans="1:9" ht="12.75">
      <c r="A362" s="83"/>
      <c r="B362" s="83"/>
      <c r="C362" s="83"/>
      <c r="D362" s="83"/>
      <c r="E362" s="83"/>
      <c r="F362" s="83"/>
      <c r="G362" s="83"/>
      <c r="H362" s="83"/>
      <c r="I362" s="83"/>
    </row>
    <row r="363" spans="1:9" ht="12.75">
      <c r="A363" s="83"/>
      <c r="B363" s="83"/>
      <c r="C363" s="83"/>
      <c r="D363" s="83"/>
      <c r="E363" s="83"/>
      <c r="F363" s="83"/>
      <c r="G363" s="83"/>
      <c r="H363" s="83"/>
      <c r="I363" s="83"/>
    </row>
    <row r="364" spans="1:9" ht="12.75">
      <c r="A364" s="83"/>
      <c r="B364" s="83"/>
      <c r="C364" s="83"/>
      <c r="D364" s="83"/>
      <c r="E364" s="83"/>
      <c r="F364" s="83"/>
      <c r="G364" s="83"/>
      <c r="H364" s="83"/>
      <c r="I364" s="83"/>
    </row>
    <row r="365" spans="1:9" ht="12.75">
      <c r="A365" s="83"/>
      <c r="B365" s="83"/>
      <c r="C365" s="83"/>
      <c r="D365" s="83"/>
      <c r="E365" s="83"/>
      <c r="F365" s="83"/>
      <c r="G365" s="83"/>
      <c r="H365" s="83"/>
      <c r="I365" s="83"/>
    </row>
    <row r="366" spans="1:9" ht="12.75">
      <c r="A366" s="83"/>
      <c r="B366" s="83"/>
      <c r="C366" s="83"/>
      <c r="D366" s="83"/>
      <c r="E366" s="83"/>
      <c r="F366" s="83"/>
      <c r="G366" s="83"/>
      <c r="H366" s="83"/>
      <c r="I366" s="83"/>
    </row>
    <row r="367" spans="1:9" ht="12.75">
      <c r="A367" s="83"/>
      <c r="B367" s="83"/>
      <c r="C367" s="83"/>
      <c r="D367" s="83"/>
      <c r="E367" s="83"/>
      <c r="F367" s="83"/>
      <c r="G367" s="83"/>
      <c r="H367" s="83"/>
      <c r="I367" s="83"/>
    </row>
    <row r="368" spans="1:9" ht="12.75">
      <c r="A368" s="83"/>
      <c r="B368" s="83"/>
      <c r="C368" s="83"/>
      <c r="D368" s="83"/>
      <c r="E368" s="83"/>
      <c r="F368" s="83"/>
      <c r="G368" s="83"/>
      <c r="H368" s="83"/>
      <c r="I368" s="83"/>
    </row>
    <row r="369" spans="1:9" ht="12.75">
      <c r="A369" s="83"/>
      <c r="B369" s="83"/>
      <c r="C369" s="83"/>
      <c r="D369" s="83"/>
      <c r="E369" s="83"/>
      <c r="F369" s="83"/>
      <c r="G369" s="83"/>
      <c r="H369" s="83"/>
      <c r="I369" s="83"/>
    </row>
    <row r="370" spans="1:9" ht="12.75">
      <c r="A370" s="83"/>
      <c r="B370" s="83"/>
      <c r="C370" s="83"/>
      <c r="D370" s="83"/>
      <c r="E370" s="83"/>
      <c r="F370" s="83"/>
      <c r="G370" s="83"/>
      <c r="H370" s="83"/>
      <c r="I370" s="83"/>
    </row>
    <row r="371" spans="1:9" ht="12.75">
      <c r="A371" s="83"/>
      <c r="B371" s="83"/>
      <c r="C371" s="83"/>
      <c r="D371" s="83"/>
      <c r="E371" s="83"/>
      <c r="F371" s="83"/>
      <c r="G371" s="83"/>
      <c r="H371" s="83"/>
      <c r="I371" s="83"/>
    </row>
    <row r="372" spans="1:9" ht="12.75">
      <c r="A372" s="83"/>
      <c r="B372" s="83"/>
      <c r="C372" s="83"/>
      <c r="D372" s="83"/>
      <c r="E372" s="83"/>
      <c r="F372" s="83"/>
      <c r="G372" s="83"/>
      <c r="H372" s="83"/>
      <c r="I372" s="83"/>
    </row>
    <row r="373" spans="1:9" ht="12.75">
      <c r="A373" s="83"/>
      <c r="B373" s="83"/>
      <c r="C373" s="83"/>
      <c r="D373" s="83"/>
      <c r="E373" s="83"/>
      <c r="F373" s="83"/>
      <c r="G373" s="83"/>
      <c r="H373" s="83"/>
      <c r="I373" s="83"/>
    </row>
    <row r="374" spans="1:9" ht="12.75">
      <c r="A374" s="83"/>
      <c r="B374" s="83"/>
      <c r="C374" s="83"/>
      <c r="D374" s="83"/>
      <c r="E374" s="83"/>
      <c r="F374" s="83"/>
      <c r="G374" s="83"/>
      <c r="H374" s="83"/>
      <c r="I374" s="83"/>
    </row>
    <row r="375" spans="1:9" ht="12.75">
      <c r="A375" s="83"/>
      <c r="B375" s="83"/>
      <c r="C375" s="83"/>
      <c r="D375" s="83"/>
      <c r="E375" s="83"/>
      <c r="F375" s="83"/>
      <c r="G375" s="83"/>
      <c r="H375" s="83"/>
      <c r="I375" s="83"/>
    </row>
    <row r="376" spans="1:9" ht="12.75">
      <c r="A376" s="83"/>
      <c r="B376" s="83"/>
      <c r="C376" s="83"/>
      <c r="D376" s="83"/>
      <c r="E376" s="83"/>
      <c r="F376" s="83"/>
      <c r="G376" s="83"/>
      <c r="H376" s="83"/>
      <c r="I376" s="83"/>
    </row>
    <row r="377" spans="1:9" ht="12.75">
      <c r="A377" s="83"/>
      <c r="B377" s="83"/>
      <c r="C377" s="83"/>
      <c r="D377" s="83"/>
      <c r="E377" s="83"/>
      <c r="F377" s="83"/>
      <c r="G377" s="83"/>
      <c r="H377" s="83"/>
      <c r="I377" s="83"/>
    </row>
    <row r="378" spans="1:9" ht="12.75">
      <c r="A378" s="83"/>
      <c r="B378" s="83"/>
      <c r="C378" s="83"/>
      <c r="D378" s="83"/>
      <c r="E378" s="83"/>
      <c r="F378" s="83"/>
      <c r="G378" s="83"/>
      <c r="H378" s="83"/>
      <c r="I378" s="83"/>
    </row>
    <row r="379" spans="1:9" ht="12.75">
      <c r="A379" s="83"/>
      <c r="B379" s="83"/>
      <c r="C379" s="83"/>
      <c r="D379" s="83"/>
      <c r="E379" s="83"/>
      <c r="F379" s="83"/>
      <c r="G379" s="83"/>
      <c r="H379" s="83"/>
      <c r="I379" s="83"/>
    </row>
    <row r="380" spans="1:9" ht="12.75">
      <c r="A380" s="83"/>
      <c r="B380" s="83"/>
      <c r="C380" s="83"/>
      <c r="D380" s="83"/>
      <c r="E380" s="83"/>
      <c r="F380" s="83"/>
      <c r="G380" s="83"/>
      <c r="H380" s="83"/>
      <c r="I380" s="83"/>
    </row>
    <row r="381" spans="1:9" ht="12.75">
      <c r="A381" s="83"/>
      <c r="B381" s="83"/>
      <c r="C381" s="83"/>
      <c r="D381" s="83"/>
      <c r="E381" s="83"/>
      <c r="F381" s="83"/>
      <c r="G381" s="83"/>
      <c r="H381" s="83"/>
      <c r="I381" s="83"/>
    </row>
    <row r="382" spans="1:9" ht="12.75">
      <c r="A382" s="83"/>
      <c r="B382" s="83"/>
      <c r="C382" s="83"/>
      <c r="D382" s="83"/>
      <c r="E382" s="83"/>
      <c r="F382" s="83"/>
      <c r="G382" s="83"/>
      <c r="H382" s="83"/>
      <c r="I382" s="83"/>
    </row>
    <row r="383" spans="1:9" ht="12.75">
      <c r="A383" s="83"/>
      <c r="B383" s="83"/>
      <c r="C383" s="83"/>
      <c r="D383" s="83"/>
      <c r="E383" s="83"/>
      <c r="F383" s="83"/>
      <c r="G383" s="83"/>
      <c r="H383" s="83"/>
      <c r="I383" s="83"/>
    </row>
    <row r="384" spans="1:9" ht="12.75">
      <c r="A384" s="83"/>
      <c r="B384" s="83"/>
      <c r="C384" s="83"/>
      <c r="D384" s="83"/>
      <c r="E384" s="83"/>
      <c r="F384" s="83"/>
      <c r="G384" s="83"/>
      <c r="H384" s="83"/>
      <c r="I384" s="83"/>
    </row>
    <row r="385" spans="1:9" ht="12.75">
      <c r="A385" s="83"/>
      <c r="B385" s="83"/>
      <c r="C385" s="83"/>
      <c r="D385" s="83"/>
      <c r="E385" s="83"/>
      <c r="F385" s="83"/>
      <c r="G385" s="83"/>
      <c r="H385" s="83"/>
      <c r="I385" s="83"/>
    </row>
    <row r="386" spans="1:9" ht="12.75">
      <c r="A386" s="83"/>
      <c r="B386" s="83"/>
      <c r="C386" s="83"/>
      <c r="D386" s="83"/>
      <c r="E386" s="83"/>
      <c r="F386" s="83"/>
      <c r="G386" s="83"/>
      <c r="H386" s="83"/>
      <c r="I386" s="83"/>
    </row>
    <row r="387" spans="1:9" ht="12.75">
      <c r="A387" s="83"/>
      <c r="B387" s="83"/>
      <c r="C387" s="83"/>
      <c r="D387" s="83"/>
      <c r="E387" s="83"/>
      <c r="F387" s="83"/>
      <c r="G387" s="83"/>
      <c r="H387" s="83"/>
      <c r="I387" s="83"/>
    </row>
    <row r="388" spans="1:9" ht="12.75">
      <c r="A388" s="83"/>
      <c r="B388" s="83"/>
      <c r="C388" s="83"/>
      <c r="D388" s="83"/>
      <c r="E388" s="83"/>
      <c r="F388" s="83"/>
      <c r="G388" s="83"/>
      <c r="H388" s="83"/>
      <c r="I388" s="83"/>
    </row>
    <row r="389" spans="1:9" ht="12.75">
      <c r="A389" s="83"/>
      <c r="B389" s="83"/>
      <c r="C389" s="83"/>
      <c r="D389" s="83"/>
      <c r="E389" s="83"/>
      <c r="F389" s="83"/>
      <c r="G389" s="83"/>
      <c r="H389" s="83"/>
      <c r="I389" s="83"/>
    </row>
    <row r="390" spans="1:9" ht="12.75">
      <c r="A390" s="83"/>
      <c r="B390" s="83"/>
      <c r="C390" s="83"/>
      <c r="D390" s="83"/>
      <c r="E390" s="83"/>
      <c r="F390" s="83"/>
      <c r="G390" s="83"/>
      <c r="H390" s="83"/>
      <c r="I390" s="83"/>
    </row>
    <row r="391" spans="1:9" ht="12.75">
      <c r="A391" s="83"/>
      <c r="B391" s="83"/>
      <c r="C391" s="83"/>
      <c r="D391" s="83"/>
      <c r="E391" s="83"/>
      <c r="F391" s="83"/>
      <c r="G391" s="83"/>
      <c r="H391" s="83"/>
      <c r="I391" s="83"/>
    </row>
    <row r="392" spans="1:9" ht="12.75">
      <c r="A392" s="83"/>
      <c r="B392" s="83"/>
      <c r="C392" s="83"/>
      <c r="D392" s="83"/>
      <c r="E392" s="83"/>
      <c r="F392" s="83"/>
      <c r="G392" s="83"/>
      <c r="H392" s="83"/>
      <c r="I392" s="83"/>
    </row>
    <row r="393" spans="1:9" ht="12.75">
      <c r="A393" s="83"/>
      <c r="B393" s="83"/>
      <c r="C393" s="83"/>
      <c r="D393" s="83"/>
      <c r="E393" s="83"/>
      <c r="F393" s="83"/>
      <c r="G393" s="83"/>
      <c r="H393" s="83"/>
      <c r="I393" s="83"/>
    </row>
    <row r="394" spans="1:9" ht="12.75">
      <c r="A394" s="83"/>
      <c r="B394" s="83"/>
      <c r="C394" s="83"/>
      <c r="D394" s="83"/>
      <c r="E394" s="83"/>
      <c r="F394" s="83"/>
      <c r="G394" s="83"/>
      <c r="H394" s="83"/>
      <c r="I394" s="83"/>
    </row>
    <row r="395" spans="1:9" ht="12.75">
      <c r="A395" s="83"/>
      <c r="B395" s="83"/>
      <c r="C395" s="83"/>
      <c r="D395" s="83"/>
      <c r="E395" s="83"/>
      <c r="F395" s="83"/>
      <c r="G395" s="83"/>
      <c r="H395" s="83"/>
      <c r="I395" s="83"/>
    </row>
    <row r="396" spans="1:9" ht="12.75">
      <c r="A396" s="83"/>
      <c r="B396" s="83"/>
      <c r="C396" s="83"/>
      <c r="D396" s="83"/>
      <c r="E396" s="83"/>
      <c r="F396" s="83"/>
      <c r="G396" s="83"/>
      <c r="H396" s="83"/>
      <c r="I396" s="83"/>
    </row>
    <row r="397" spans="1:9" ht="12.75">
      <c r="A397" s="83"/>
      <c r="B397" s="83"/>
      <c r="C397" s="83"/>
      <c r="D397" s="83"/>
      <c r="E397" s="83"/>
      <c r="F397" s="83"/>
      <c r="G397" s="83"/>
      <c r="H397" s="83"/>
      <c r="I397" s="83"/>
    </row>
    <row r="398" spans="1:9" ht="12.75">
      <c r="A398" s="83"/>
      <c r="B398" s="83"/>
      <c r="C398" s="83"/>
      <c r="D398" s="83"/>
      <c r="E398" s="83"/>
      <c r="F398" s="83"/>
      <c r="G398" s="83"/>
      <c r="H398" s="83"/>
      <c r="I398" s="83"/>
    </row>
    <row r="399" spans="1:9" ht="12.75">
      <c r="A399" s="83"/>
      <c r="B399" s="83"/>
      <c r="C399" s="83"/>
      <c r="D399" s="83"/>
      <c r="E399" s="83"/>
      <c r="F399" s="83"/>
      <c r="G399" s="83"/>
      <c r="H399" s="83"/>
      <c r="I399" s="83"/>
    </row>
    <row r="400" spans="1:9" ht="12.75">
      <c r="A400" s="83"/>
      <c r="B400" s="83"/>
      <c r="C400" s="83"/>
      <c r="D400" s="83"/>
      <c r="E400" s="83"/>
      <c r="F400" s="83"/>
      <c r="G400" s="83"/>
      <c r="H400" s="83"/>
      <c r="I400" s="83"/>
    </row>
    <row r="401" spans="1:9" ht="12.75">
      <c r="A401" s="83"/>
      <c r="B401" s="83"/>
      <c r="C401" s="83"/>
      <c r="D401" s="83"/>
      <c r="E401" s="83"/>
      <c r="F401" s="83"/>
      <c r="G401" s="83"/>
      <c r="H401" s="83"/>
      <c r="I401" s="83"/>
    </row>
    <row r="402" spans="1:9" ht="12.75">
      <c r="A402" s="83"/>
      <c r="B402" s="83"/>
      <c r="C402" s="83"/>
      <c r="D402" s="83"/>
      <c r="E402" s="83"/>
      <c r="F402" s="83"/>
      <c r="G402" s="83"/>
      <c r="H402" s="83"/>
      <c r="I402" s="83"/>
    </row>
    <row r="403" spans="1:9" ht="12.75">
      <c r="A403" s="83"/>
      <c r="B403" s="83"/>
      <c r="C403" s="83"/>
      <c r="D403" s="83"/>
      <c r="E403" s="83"/>
      <c r="F403" s="83"/>
      <c r="G403" s="83"/>
      <c r="H403" s="83"/>
      <c r="I403" s="83"/>
    </row>
    <row r="404" spans="1:9" ht="12.75">
      <c r="A404" s="83"/>
      <c r="B404" s="83"/>
      <c r="C404" s="83"/>
      <c r="D404" s="83"/>
      <c r="E404" s="83"/>
      <c r="F404" s="83"/>
      <c r="G404" s="83"/>
      <c r="H404" s="83"/>
      <c r="I404" s="83"/>
    </row>
    <row r="405" spans="1:9" ht="12.75">
      <c r="A405" s="83"/>
      <c r="B405" s="83"/>
      <c r="C405" s="83"/>
      <c r="D405" s="83"/>
      <c r="E405" s="83"/>
      <c r="F405" s="83"/>
      <c r="G405" s="83"/>
      <c r="H405" s="83"/>
      <c r="I405" s="83"/>
    </row>
    <row r="406" spans="1:9" ht="12.75">
      <c r="A406" s="83"/>
      <c r="B406" s="83"/>
      <c r="C406" s="83"/>
      <c r="D406" s="83"/>
      <c r="E406" s="83"/>
      <c r="F406" s="83"/>
      <c r="G406" s="83"/>
      <c r="H406" s="83"/>
      <c r="I406" s="83"/>
    </row>
    <row r="407" spans="1:9" ht="12.75">
      <c r="A407" s="83"/>
      <c r="B407" s="83"/>
      <c r="C407" s="83"/>
      <c r="D407" s="83"/>
      <c r="E407" s="83"/>
      <c r="F407" s="83"/>
      <c r="G407" s="83"/>
      <c r="H407" s="83"/>
      <c r="I407" s="83"/>
    </row>
    <row r="408" spans="1:9" ht="12.75">
      <c r="A408" s="83"/>
      <c r="B408" s="83"/>
      <c r="C408" s="83"/>
      <c r="D408" s="83"/>
      <c r="E408" s="83"/>
      <c r="F408" s="83"/>
      <c r="G408" s="83"/>
      <c r="H408" s="83"/>
      <c r="I408" s="83"/>
    </row>
    <row r="409" spans="1:9" ht="12.75">
      <c r="A409" s="83"/>
      <c r="B409" s="83"/>
      <c r="C409" s="83"/>
      <c r="D409" s="83"/>
      <c r="E409" s="83"/>
      <c r="F409" s="83"/>
      <c r="G409" s="83"/>
      <c r="H409" s="83"/>
      <c r="I409" s="83"/>
    </row>
    <row r="410" spans="1:9" ht="12.75">
      <c r="A410" s="83"/>
      <c r="B410" s="83"/>
      <c r="C410" s="83"/>
      <c r="D410" s="83"/>
      <c r="E410" s="83"/>
      <c r="F410" s="83"/>
      <c r="G410" s="83"/>
      <c r="H410" s="83"/>
      <c r="I410" s="83"/>
    </row>
    <row r="411" spans="1:9" ht="12.75">
      <c r="A411" s="83"/>
      <c r="B411" s="83"/>
      <c r="C411" s="83"/>
      <c r="D411" s="83"/>
      <c r="E411" s="83"/>
      <c r="F411" s="83"/>
      <c r="G411" s="83"/>
      <c r="H411" s="83"/>
      <c r="I411" s="83"/>
    </row>
    <row r="412" spans="1:9" ht="12.75">
      <c r="A412" s="83"/>
      <c r="B412" s="83"/>
      <c r="C412" s="83"/>
      <c r="D412" s="83"/>
      <c r="E412" s="83"/>
      <c r="F412" s="83"/>
      <c r="G412" s="83"/>
      <c r="H412" s="83"/>
      <c r="I412" s="83"/>
    </row>
    <row r="413" spans="1:9" ht="12.75">
      <c r="A413" s="83"/>
      <c r="B413" s="83"/>
      <c r="C413" s="83"/>
      <c r="D413" s="83"/>
      <c r="E413" s="83"/>
      <c r="F413" s="83"/>
      <c r="G413" s="83"/>
      <c r="H413" s="83"/>
      <c r="I413" s="83"/>
    </row>
    <row r="414" spans="1:9" ht="12.75">
      <c r="A414" s="83"/>
      <c r="B414" s="83"/>
      <c r="C414" s="83"/>
      <c r="D414" s="83"/>
      <c r="E414" s="83"/>
      <c r="F414" s="83"/>
      <c r="G414" s="83"/>
      <c r="H414" s="83"/>
      <c r="I414" s="83"/>
    </row>
    <row r="415" spans="1:9" ht="12.75">
      <c r="A415" s="83"/>
      <c r="B415" s="83"/>
      <c r="C415" s="83"/>
      <c r="D415" s="83"/>
      <c r="E415" s="83"/>
      <c r="F415" s="83"/>
      <c r="G415" s="83"/>
      <c r="H415" s="83"/>
      <c r="I415" s="83"/>
    </row>
    <row r="416" spans="1:9" ht="12.75">
      <c r="A416" s="83"/>
      <c r="B416" s="83"/>
      <c r="C416" s="83"/>
      <c r="D416" s="83"/>
      <c r="E416" s="83"/>
      <c r="F416" s="83"/>
      <c r="G416" s="83"/>
      <c r="H416" s="83"/>
      <c r="I416" s="83"/>
    </row>
    <row r="417" spans="1:9" ht="12.75">
      <c r="A417" s="83"/>
      <c r="B417" s="83"/>
      <c r="C417" s="83"/>
      <c r="D417" s="83"/>
      <c r="E417" s="83"/>
      <c r="F417" s="83"/>
      <c r="G417" s="83"/>
      <c r="H417" s="83"/>
      <c r="I417" s="83"/>
    </row>
    <row r="418" spans="1:9" ht="12.75">
      <c r="A418" s="83"/>
      <c r="B418" s="83"/>
      <c r="C418" s="83"/>
      <c r="D418" s="83"/>
      <c r="E418" s="83"/>
      <c r="F418" s="83"/>
      <c r="G418" s="83"/>
      <c r="H418" s="83"/>
      <c r="I418" s="83"/>
    </row>
    <row r="419" spans="1:9" ht="12.75">
      <c r="A419" s="83"/>
      <c r="B419" s="83"/>
      <c r="C419" s="83"/>
      <c r="D419" s="83"/>
      <c r="E419" s="83"/>
      <c r="F419" s="83"/>
      <c r="G419" s="83"/>
      <c r="H419" s="83"/>
      <c r="I419" s="83"/>
    </row>
    <row r="420" spans="1:9" ht="12.75">
      <c r="A420" s="83"/>
      <c r="B420" s="83"/>
      <c r="C420" s="83"/>
      <c r="D420" s="83"/>
      <c r="E420" s="83"/>
      <c r="F420" s="83"/>
      <c r="G420" s="83"/>
      <c r="H420" s="83"/>
      <c r="I420" s="83"/>
    </row>
    <row r="421" spans="1:9" ht="12.75">
      <c r="A421" s="83"/>
      <c r="B421" s="83"/>
      <c r="C421" s="83"/>
      <c r="D421" s="83"/>
      <c r="E421" s="83"/>
      <c r="F421" s="83"/>
      <c r="G421" s="83"/>
      <c r="H421" s="83"/>
      <c r="I421" s="83"/>
    </row>
    <row r="422" spans="1:9" ht="12.75">
      <c r="A422" s="83"/>
      <c r="B422" s="83"/>
      <c r="C422" s="83"/>
      <c r="D422" s="83"/>
      <c r="E422" s="83"/>
      <c r="F422" s="83"/>
      <c r="G422" s="83"/>
      <c r="H422" s="83"/>
      <c r="I422" s="83"/>
    </row>
    <row r="423" spans="1:9" ht="12.75">
      <c r="A423" s="83"/>
      <c r="B423" s="83"/>
      <c r="C423" s="83"/>
      <c r="D423" s="83"/>
      <c r="E423" s="83"/>
      <c r="F423" s="83"/>
      <c r="G423" s="83"/>
      <c r="H423" s="83"/>
      <c r="I423" s="83"/>
    </row>
    <row r="424" spans="1:9" ht="12.75">
      <c r="A424" s="83"/>
      <c r="B424" s="83"/>
      <c r="C424" s="83"/>
      <c r="D424" s="83"/>
      <c r="E424" s="83"/>
      <c r="F424" s="83"/>
      <c r="G424" s="83"/>
      <c r="H424" s="83"/>
      <c r="I424" s="83"/>
    </row>
    <row r="425" spans="1:9" ht="12.75">
      <c r="A425" s="83"/>
      <c r="B425" s="83"/>
      <c r="C425" s="83"/>
      <c r="D425" s="83"/>
      <c r="E425" s="83"/>
      <c r="F425" s="83"/>
      <c r="G425" s="83"/>
      <c r="H425" s="83"/>
      <c r="I425" s="83"/>
    </row>
    <row r="426" spans="1:9" ht="12.75">
      <c r="A426" s="83"/>
      <c r="B426" s="83"/>
      <c r="C426" s="83"/>
      <c r="D426" s="83"/>
      <c r="E426" s="83"/>
      <c r="F426" s="83"/>
      <c r="G426" s="83"/>
      <c r="H426" s="83"/>
      <c r="I426" s="83"/>
    </row>
    <row r="427" spans="1:9" ht="12.75">
      <c r="A427" s="83"/>
      <c r="B427" s="83"/>
      <c r="C427" s="83"/>
      <c r="D427" s="83"/>
      <c r="E427" s="83"/>
      <c r="F427" s="83"/>
      <c r="G427" s="83"/>
      <c r="H427" s="83"/>
      <c r="I427" s="83"/>
    </row>
    <row r="428" spans="1:9" ht="12.75">
      <c r="A428" s="83"/>
      <c r="B428" s="83"/>
      <c r="C428" s="83"/>
      <c r="D428" s="83"/>
      <c r="E428" s="83"/>
      <c r="F428" s="83"/>
      <c r="G428" s="83"/>
      <c r="H428" s="83"/>
      <c r="I428" s="83"/>
    </row>
    <row r="429" spans="1:9" ht="12.75">
      <c r="A429" s="83"/>
      <c r="B429" s="83"/>
      <c r="C429" s="83"/>
      <c r="D429" s="83"/>
      <c r="E429" s="83"/>
      <c r="F429" s="83"/>
      <c r="G429" s="83"/>
      <c r="H429" s="83"/>
      <c r="I429" s="83"/>
    </row>
    <row r="430" spans="1:9" ht="12.75">
      <c r="A430" s="83"/>
      <c r="B430" s="83"/>
      <c r="C430" s="83"/>
      <c r="D430" s="83"/>
      <c r="E430" s="83"/>
      <c r="F430" s="83"/>
      <c r="G430" s="83"/>
      <c r="H430" s="83"/>
      <c r="I430" s="83"/>
    </row>
    <row r="431" spans="1:9" ht="12.75">
      <c r="A431" s="83"/>
      <c r="B431" s="83"/>
      <c r="C431" s="83"/>
      <c r="D431" s="83"/>
      <c r="E431" s="83"/>
      <c r="F431" s="83"/>
      <c r="G431" s="83"/>
      <c r="H431" s="83"/>
      <c r="I431" s="83"/>
    </row>
    <row r="432" spans="1:9" ht="12.75">
      <c r="A432" s="83"/>
      <c r="B432" s="83"/>
      <c r="C432" s="83"/>
      <c r="D432" s="83"/>
      <c r="E432" s="83"/>
      <c r="F432" s="83"/>
      <c r="G432" s="83"/>
      <c r="H432" s="83"/>
      <c r="I432" s="83"/>
    </row>
    <row r="433" spans="1:9" ht="12.75">
      <c r="A433" s="83"/>
      <c r="B433" s="83"/>
      <c r="C433" s="83"/>
      <c r="D433" s="83"/>
      <c r="E433" s="83"/>
      <c r="F433" s="83"/>
      <c r="G433" s="83"/>
      <c r="H433" s="83"/>
      <c r="I433" s="83"/>
    </row>
    <row r="434" spans="1:9" ht="12.75">
      <c r="A434" s="83"/>
      <c r="B434" s="83"/>
      <c r="C434" s="83"/>
      <c r="D434" s="83"/>
      <c r="E434" s="83"/>
      <c r="F434" s="83"/>
      <c r="G434" s="83"/>
      <c r="H434" s="83"/>
      <c r="I434" s="83"/>
    </row>
    <row r="435" spans="1:9" ht="12.75">
      <c r="A435" s="83"/>
      <c r="B435" s="83"/>
      <c r="C435" s="83"/>
      <c r="D435" s="83"/>
      <c r="E435" s="83"/>
      <c r="F435" s="83"/>
      <c r="G435" s="83"/>
      <c r="H435" s="83"/>
      <c r="I435" s="83"/>
    </row>
    <row r="436" spans="1:9" ht="12.75">
      <c r="A436" s="83"/>
      <c r="B436" s="83"/>
      <c r="C436" s="83"/>
      <c r="D436" s="83"/>
      <c r="E436" s="83"/>
      <c r="F436" s="83"/>
      <c r="G436" s="83"/>
      <c r="H436" s="83"/>
      <c r="I436" s="83"/>
    </row>
    <row r="437" spans="1:9" ht="12.75">
      <c r="A437" s="83"/>
      <c r="B437" s="83"/>
      <c r="C437" s="83"/>
      <c r="D437" s="83"/>
      <c r="E437" s="83"/>
      <c r="F437" s="83"/>
      <c r="G437" s="83"/>
      <c r="H437" s="83"/>
      <c r="I437" s="83"/>
    </row>
    <row r="438" spans="1:9" ht="12.75">
      <c r="A438" s="83"/>
      <c r="B438" s="83"/>
      <c r="C438" s="83"/>
      <c r="D438" s="83"/>
      <c r="E438" s="83"/>
      <c r="F438" s="83"/>
      <c r="G438" s="83"/>
      <c r="H438" s="83"/>
      <c r="I438" s="83"/>
    </row>
    <row r="439" spans="1:9" ht="12.75">
      <c r="A439" s="83"/>
      <c r="B439" s="83"/>
      <c r="C439" s="83"/>
      <c r="D439" s="83"/>
      <c r="E439" s="83"/>
      <c r="F439" s="83"/>
      <c r="G439" s="83"/>
      <c r="H439" s="83"/>
      <c r="I439" s="83"/>
    </row>
    <row r="440" spans="1:9" ht="12.75">
      <c r="A440" s="83"/>
      <c r="B440" s="83"/>
      <c r="C440" s="83"/>
      <c r="D440" s="83"/>
      <c r="E440" s="83"/>
      <c r="F440" s="83"/>
      <c r="G440" s="83"/>
      <c r="H440" s="83"/>
      <c r="I440" s="83"/>
    </row>
    <row r="441" spans="1:9" ht="12.75">
      <c r="A441" s="83"/>
      <c r="B441" s="83"/>
      <c r="C441" s="83"/>
      <c r="D441" s="83"/>
      <c r="E441" s="83"/>
      <c r="F441" s="83"/>
      <c r="G441" s="83"/>
      <c r="H441" s="83"/>
      <c r="I441" s="83"/>
    </row>
    <row r="442" spans="1:9" ht="12.75">
      <c r="A442" s="83"/>
      <c r="B442" s="83"/>
      <c r="C442" s="83"/>
      <c r="D442" s="83"/>
      <c r="E442" s="83"/>
      <c r="F442" s="83"/>
      <c r="G442" s="83"/>
      <c r="H442" s="83"/>
      <c r="I442" s="83"/>
    </row>
    <row r="443" spans="1:9" ht="12.75">
      <c r="A443" s="83"/>
      <c r="B443" s="83"/>
      <c r="C443" s="83"/>
      <c r="D443" s="83"/>
      <c r="E443" s="83"/>
      <c r="F443" s="83"/>
      <c r="G443" s="83"/>
      <c r="H443" s="83"/>
      <c r="I443" s="83"/>
    </row>
    <row r="444" spans="1:9" ht="12.75">
      <c r="A444" s="83"/>
      <c r="B444" s="83"/>
      <c r="C444" s="83"/>
      <c r="D444" s="83"/>
      <c r="E444" s="83"/>
      <c r="F444" s="83"/>
      <c r="G444" s="83"/>
      <c r="H444" s="83"/>
      <c r="I444" s="83"/>
    </row>
    <row r="445" spans="1:9" ht="12.75">
      <c r="A445" s="83"/>
      <c r="B445" s="83"/>
      <c r="C445" s="83"/>
      <c r="D445" s="83"/>
      <c r="E445" s="83"/>
      <c r="F445" s="83"/>
      <c r="G445" s="83"/>
      <c r="H445" s="83"/>
      <c r="I445" s="83"/>
    </row>
    <row r="446" spans="1:9" ht="12.75">
      <c r="A446" s="83"/>
      <c r="B446" s="83"/>
      <c r="C446" s="83"/>
      <c r="D446" s="83"/>
      <c r="E446" s="83"/>
      <c r="F446" s="83"/>
      <c r="G446" s="83"/>
      <c r="H446" s="83"/>
      <c r="I446" s="83"/>
    </row>
    <row r="447" spans="1:9" ht="12.75">
      <c r="A447" s="83"/>
      <c r="B447" s="83"/>
      <c r="C447" s="83"/>
      <c r="D447" s="83"/>
      <c r="E447" s="83"/>
      <c r="F447" s="83"/>
      <c r="G447" s="83"/>
      <c r="H447" s="83"/>
      <c r="I447" s="83"/>
    </row>
    <row r="448" spans="1:9" ht="12.75">
      <c r="A448" s="83"/>
      <c r="B448" s="83"/>
      <c r="C448" s="83"/>
      <c r="D448" s="83"/>
      <c r="E448" s="83"/>
      <c r="F448" s="83"/>
      <c r="G448" s="83"/>
      <c r="H448" s="83"/>
      <c r="I448" s="83"/>
    </row>
    <row r="449" spans="1:9" ht="12.75">
      <c r="A449" s="83"/>
      <c r="B449" s="83"/>
      <c r="C449" s="83"/>
      <c r="D449" s="83"/>
      <c r="E449" s="83"/>
      <c r="F449" s="83"/>
      <c r="G449" s="83"/>
      <c r="H449" s="83"/>
      <c r="I449" s="83"/>
    </row>
    <row r="450" spans="1:9" ht="12.75">
      <c r="A450" s="83"/>
      <c r="B450" s="83"/>
      <c r="C450" s="83"/>
      <c r="D450" s="83"/>
      <c r="E450" s="83"/>
      <c r="F450" s="83"/>
      <c r="G450" s="83"/>
      <c r="H450" s="83"/>
      <c r="I450" s="83"/>
    </row>
    <row r="451" spans="1:9" ht="12.75">
      <c r="A451" s="83"/>
      <c r="B451" s="83"/>
      <c r="C451" s="83"/>
      <c r="D451" s="83"/>
      <c r="E451" s="83"/>
      <c r="F451" s="83"/>
      <c r="G451" s="83"/>
      <c r="H451" s="83"/>
      <c r="I451" s="83"/>
    </row>
    <row r="452" spans="1:9" ht="12.75">
      <c r="A452" s="83"/>
      <c r="B452" s="83"/>
      <c r="C452" s="83"/>
      <c r="D452" s="83"/>
      <c r="E452" s="83"/>
      <c r="F452" s="83"/>
      <c r="G452" s="83"/>
      <c r="H452" s="83"/>
      <c r="I452" s="83"/>
    </row>
    <row r="453" spans="1:9" ht="12.75">
      <c r="A453" s="83"/>
      <c r="B453" s="83"/>
      <c r="C453" s="83"/>
      <c r="D453" s="83"/>
      <c r="E453" s="83"/>
      <c r="F453" s="83"/>
      <c r="G453" s="83"/>
      <c r="H453" s="83"/>
      <c r="I453" s="83"/>
    </row>
    <row r="454" spans="1:9" ht="12.75">
      <c r="A454" s="83"/>
      <c r="B454" s="83"/>
      <c r="C454" s="83"/>
      <c r="D454" s="83"/>
      <c r="E454" s="83"/>
      <c r="F454" s="83"/>
      <c r="G454" s="83"/>
      <c r="H454" s="83"/>
      <c r="I454" s="83"/>
    </row>
    <row r="455" spans="1:9" ht="12.75">
      <c r="A455" s="83"/>
      <c r="B455" s="83"/>
      <c r="C455" s="83"/>
      <c r="D455" s="83"/>
      <c r="E455" s="83"/>
      <c r="F455" s="83"/>
      <c r="G455" s="83"/>
      <c r="H455" s="83"/>
      <c r="I455" s="83"/>
    </row>
    <row r="456" spans="1:9" ht="12.75">
      <c r="A456" s="83"/>
      <c r="B456" s="83"/>
      <c r="C456" s="83"/>
      <c r="D456" s="83"/>
      <c r="E456" s="83"/>
      <c r="F456" s="83"/>
      <c r="G456" s="83"/>
      <c r="H456" s="83"/>
      <c r="I456" s="83"/>
    </row>
    <row r="457" spans="1:9" ht="12.75">
      <c r="A457" s="83"/>
      <c r="B457" s="83"/>
      <c r="C457" s="83"/>
      <c r="D457" s="83"/>
      <c r="E457" s="83"/>
      <c r="F457" s="83"/>
      <c r="G457" s="83"/>
      <c r="H457" s="83"/>
      <c r="I457" s="83"/>
    </row>
    <row r="458" spans="1:9" ht="12.75">
      <c r="A458" s="83"/>
      <c r="B458" s="83"/>
      <c r="C458" s="83"/>
      <c r="D458" s="83"/>
      <c r="E458" s="83"/>
      <c r="F458" s="83"/>
      <c r="G458" s="83"/>
      <c r="H458" s="83"/>
      <c r="I458" s="83"/>
    </row>
    <row r="459" spans="1:9" ht="12.75">
      <c r="A459" s="83"/>
      <c r="B459" s="83"/>
      <c r="C459" s="83"/>
      <c r="D459" s="83"/>
      <c r="E459" s="83"/>
      <c r="F459" s="83"/>
      <c r="G459" s="83"/>
      <c r="H459" s="83"/>
      <c r="I459" s="83"/>
    </row>
    <row r="460" spans="1:9" ht="12.75">
      <c r="A460" s="83"/>
      <c r="B460" s="83"/>
      <c r="C460" s="83"/>
      <c r="D460" s="83"/>
      <c r="E460" s="83"/>
      <c r="F460" s="83"/>
      <c r="G460" s="83"/>
      <c r="H460" s="83"/>
      <c r="I460" s="83"/>
    </row>
    <row r="461" spans="1:9" ht="12.75">
      <c r="A461" s="83"/>
      <c r="B461" s="83"/>
      <c r="C461" s="83"/>
      <c r="D461" s="83"/>
      <c r="E461" s="83"/>
      <c r="F461" s="83"/>
      <c r="G461" s="83"/>
      <c r="H461" s="83"/>
      <c r="I461" s="83"/>
    </row>
    <row r="462" spans="1:9" ht="12.75">
      <c r="A462" s="83"/>
      <c r="B462" s="83"/>
      <c r="C462" s="83"/>
      <c r="D462" s="83"/>
      <c r="E462" s="83"/>
      <c r="F462" s="83"/>
      <c r="G462" s="83"/>
      <c r="H462" s="83"/>
      <c r="I462" s="83"/>
    </row>
    <row r="463" spans="1:9" ht="12.75">
      <c r="A463" s="83"/>
      <c r="B463" s="83"/>
      <c r="C463" s="83"/>
      <c r="D463" s="83"/>
      <c r="E463" s="83"/>
      <c r="F463" s="83"/>
      <c r="G463" s="83"/>
      <c r="H463" s="83"/>
      <c r="I463" s="83"/>
    </row>
    <row r="464" spans="1:9" ht="12.75">
      <c r="A464" s="83"/>
      <c r="B464" s="83"/>
      <c r="C464" s="83"/>
      <c r="D464" s="83"/>
      <c r="E464" s="83"/>
      <c r="F464" s="83"/>
      <c r="G464" s="83"/>
      <c r="H464" s="83"/>
      <c r="I464" s="83"/>
    </row>
    <row r="465" spans="1:9" ht="12.75">
      <c r="A465" s="83"/>
      <c r="B465" s="83"/>
      <c r="C465" s="83"/>
      <c r="D465" s="83"/>
      <c r="E465" s="83"/>
      <c r="F465" s="83"/>
      <c r="G465" s="83"/>
      <c r="H465" s="83"/>
      <c r="I465" s="83"/>
    </row>
    <row r="466" spans="1:9" ht="12.75">
      <c r="A466" s="83"/>
      <c r="B466" s="83"/>
      <c r="C466" s="83"/>
      <c r="D466" s="83"/>
      <c r="E466" s="83"/>
      <c r="F466" s="83"/>
      <c r="G466" s="83"/>
      <c r="H466" s="83"/>
      <c r="I466" s="83"/>
    </row>
    <row r="467" spans="1:9" ht="12.75">
      <c r="A467" s="83"/>
      <c r="B467" s="83"/>
      <c r="C467" s="83"/>
      <c r="D467" s="83"/>
      <c r="E467" s="83"/>
      <c r="F467" s="83"/>
      <c r="G467" s="83"/>
      <c r="H467" s="83"/>
      <c r="I467" s="83"/>
    </row>
    <row r="468" spans="1:9" ht="12.75">
      <c r="A468" s="83"/>
      <c r="B468" s="83"/>
      <c r="C468" s="83"/>
      <c r="D468" s="83"/>
      <c r="E468" s="83"/>
      <c r="F468" s="83"/>
      <c r="G468" s="83"/>
      <c r="H468" s="83"/>
      <c r="I468" s="83"/>
    </row>
    <row r="469" spans="1:9" ht="12.75">
      <c r="A469" s="83"/>
      <c r="B469" s="83"/>
      <c r="C469" s="83"/>
      <c r="D469" s="83"/>
      <c r="E469" s="83"/>
      <c r="F469" s="83"/>
      <c r="G469" s="83"/>
      <c r="H469" s="83"/>
      <c r="I469" s="83"/>
    </row>
    <row r="470" spans="1:9" ht="12.75">
      <c r="A470" s="83"/>
      <c r="B470" s="83"/>
      <c r="C470" s="83"/>
      <c r="D470" s="83"/>
      <c r="E470" s="83"/>
      <c r="F470" s="83"/>
      <c r="G470" s="83"/>
      <c r="H470" s="83"/>
      <c r="I470" s="83"/>
    </row>
    <row r="471" spans="1:9" ht="12.75">
      <c r="A471" s="83"/>
      <c r="B471" s="83"/>
      <c r="C471" s="83"/>
      <c r="D471" s="83"/>
      <c r="E471" s="83"/>
      <c r="F471" s="83"/>
      <c r="G471" s="83"/>
      <c r="H471" s="83"/>
      <c r="I471" s="83"/>
    </row>
    <row r="472" spans="1:9" ht="12.75">
      <c r="A472" s="83"/>
      <c r="B472" s="83"/>
      <c r="C472" s="83"/>
      <c r="D472" s="83"/>
      <c r="E472" s="83"/>
      <c r="F472" s="83"/>
      <c r="G472" s="83"/>
      <c r="H472" s="83"/>
      <c r="I472" s="83"/>
    </row>
    <row r="473" spans="1:9" ht="12.75">
      <c r="A473" s="83"/>
      <c r="B473" s="83"/>
      <c r="C473" s="83"/>
      <c r="D473" s="83"/>
      <c r="E473" s="83"/>
      <c r="F473" s="83"/>
      <c r="G473" s="83"/>
      <c r="H473" s="83"/>
      <c r="I473" s="83"/>
    </row>
    <row r="474" spans="1:9" ht="12.75">
      <c r="A474" s="83"/>
      <c r="B474" s="83"/>
      <c r="C474" s="83"/>
      <c r="D474" s="83"/>
      <c r="E474" s="83"/>
      <c r="F474" s="83"/>
      <c r="G474" s="83"/>
      <c r="H474" s="83"/>
      <c r="I474" s="83"/>
    </row>
    <row r="475" spans="1:9" ht="12.75">
      <c r="A475" s="83"/>
      <c r="B475" s="83"/>
      <c r="C475" s="83"/>
      <c r="D475" s="83"/>
      <c r="E475" s="83"/>
      <c r="F475" s="83"/>
      <c r="G475" s="83"/>
      <c r="H475" s="83"/>
      <c r="I475" s="83"/>
    </row>
    <row r="476" spans="1:9" ht="12.75">
      <c r="A476" s="83"/>
      <c r="B476" s="83"/>
      <c r="C476" s="83"/>
      <c r="D476" s="83"/>
      <c r="E476" s="83"/>
      <c r="F476" s="83"/>
      <c r="G476" s="83"/>
      <c r="H476" s="83"/>
      <c r="I476" s="83"/>
    </row>
    <row r="477" spans="1:9" ht="12.75">
      <c r="A477" s="83"/>
      <c r="B477" s="83"/>
      <c r="C477" s="83"/>
      <c r="D477" s="83"/>
      <c r="E477" s="83"/>
      <c r="F477" s="83"/>
      <c r="G477" s="83"/>
      <c r="H477" s="83"/>
      <c r="I477" s="83"/>
    </row>
    <row r="478" spans="1:9" ht="12.75">
      <c r="A478" s="83"/>
      <c r="B478" s="83"/>
      <c r="C478" s="83"/>
      <c r="D478" s="83"/>
      <c r="E478" s="83"/>
      <c r="F478" s="83"/>
      <c r="G478" s="83"/>
      <c r="H478" s="83"/>
      <c r="I478" s="83"/>
    </row>
    <row r="479" spans="1:9" ht="12.75">
      <c r="A479" s="83"/>
      <c r="B479" s="83"/>
      <c r="C479" s="83"/>
      <c r="D479" s="83"/>
      <c r="E479" s="83"/>
      <c r="F479" s="83"/>
      <c r="G479" s="83"/>
      <c r="H479" s="83"/>
      <c r="I479" s="83"/>
    </row>
    <row r="480" spans="1:9" ht="12.75">
      <c r="A480" s="83"/>
      <c r="B480" s="83"/>
      <c r="C480" s="83"/>
      <c r="D480" s="83"/>
      <c r="E480" s="83"/>
      <c r="F480" s="83"/>
      <c r="G480" s="83"/>
      <c r="H480" s="83"/>
      <c r="I480" s="83"/>
    </row>
    <row r="481" spans="1:9" ht="12.75">
      <c r="A481" s="83"/>
      <c r="B481" s="83"/>
      <c r="C481" s="83"/>
      <c r="D481" s="83"/>
      <c r="E481" s="83"/>
      <c r="F481" s="83"/>
      <c r="G481" s="83"/>
      <c r="H481" s="83"/>
      <c r="I481" s="83"/>
    </row>
    <row r="482" spans="1:9" ht="12.75">
      <c r="A482" s="83"/>
      <c r="B482" s="83"/>
      <c r="C482" s="83"/>
      <c r="D482" s="83"/>
      <c r="E482" s="83"/>
      <c r="F482" s="83"/>
      <c r="G482" s="83"/>
      <c r="H482" s="83"/>
      <c r="I482" s="83"/>
    </row>
    <row r="483" spans="1:9" ht="12.75">
      <c r="A483" s="83"/>
      <c r="B483" s="83"/>
      <c r="C483" s="83"/>
      <c r="D483" s="83"/>
      <c r="E483" s="83"/>
      <c r="F483" s="83"/>
      <c r="G483" s="83"/>
      <c r="H483" s="83"/>
      <c r="I483" s="83"/>
    </row>
    <row r="484" spans="1:9" ht="12.75">
      <c r="A484" s="83"/>
      <c r="B484" s="83"/>
      <c r="C484" s="83"/>
      <c r="D484" s="83"/>
      <c r="E484" s="83"/>
      <c r="F484" s="83"/>
      <c r="G484" s="83"/>
      <c r="H484" s="83"/>
      <c r="I484" s="83"/>
    </row>
    <row r="485" spans="1:9" ht="12.75">
      <c r="A485" s="83"/>
      <c r="B485" s="83"/>
      <c r="C485" s="83"/>
      <c r="D485" s="83"/>
      <c r="E485" s="83"/>
      <c r="F485" s="83"/>
      <c r="G485" s="83"/>
      <c r="H485" s="83"/>
      <c r="I485" s="83"/>
    </row>
    <row r="486" spans="1:9" ht="12.75">
      <c r="A486" s="83"/>
      <c r="B486" s="83"/>
      <c r="C486" s="83"/>
      <c r="D486" s="83"/>
      <c r="E486" s="83"/>
      <c r="F486" s="83"/>
      <c r="G486" s="83"/>
      <c r="H486" s="83"/>
      <c r="I486" s="83"/>
    </row>
    <row r="487" spans="1:9" ht="12.75">
      <c r="A487" s="83"/>
      <c r="B487" s="83"/>
      <c r="C487" s="83"/>
      <c r="D487" s="83"/>
      <c r="E487" s="83"/>
      <c r="F487" s="83"/>
      <c r="G487" s="83"/>
      <c r="H487" s="83"/>
      <c r="I487" s="83"/>
    </row>
    <row r="488" spans="1:9" ht="12.75">
      <c r="A488" s="83"/>
      <c r="B488" s="83"/>
      <c r="C488" s="83"/>
      <c r="D488" s="83"/>
      <c r="E488" s="83"/>
      <c r="F488" s="83"/>
      <c r="G488" s="83"/>
      <c r="H488" s="83"/>
      <c r="I488" s="83"/>
    </row>
    <row r="489" spans="1:9" ht="12.75">
      <c r="A489" s="83"/>
      <c r="B489" s="83"/>
      <c r="C489" s="83"/>
      <c r="D489" s="83"/>
      <c r="E489" s="83"/>
      <c r="F489" s="83"/>
      <c r="G489" s="83"/>
      <c r="H489" s="83"/>
      <c r="I489" s="83"/>
    </row>
    <row r="490" spans="1:9" ht="12.75">
      <c r="A490" s="83"/>
      <c r="B490" s="83"/>
      <c r="C490" s="83"/>
      <c r="D490" s="83"/>
      <c r="E490" s="83"/>
      <c r="F490" s="83"/>
      <c r="G490" s="83"/>
      <c r="H490" s="83"/>
      <c r="I490" s="83"/>
    </row>
    <row r="491" spans="1:9" ht="12.75">
      <c r="A491" s="83"/>
      <c r="B491" s="83"/>
      <c r="C491" s="83"/>
      <c r="D491" s="83"/>
      <c r="E491" s="83"/>
      <c r="F491" s="83"/>
      <c r="G491" s="83"/>
      <c r="H491" s="83"/>
      <c r="I491" s="83"/>
    </row>
    <row r="492" spans="1:9" ht="12.75">
      <c r="A492" s="83"/>
      <c r="B492" s="83"/>
      <c r="C492" s="83"/>
      <c r="D492" s="83"/>
      <c r="E492" s="83"/>
      <c r="F492" s="83"/>
      <c r="G492" s="83"/>
      <c r="H492" s="83"/>
      <c r="I492" s="83"/>
    </row>
    <row r="493" spans="1:9" ht="12.75">
      <c r="A493" s="83"/>
      <c r="B493" s="83"/>
      <c r="C493" s="83"/>
      <c r="D493" s="83"/>
      <c r="E493" s="83"/>
      <c r="F493" s="83"/>
      <c r="G493" s="83"/>
      <c r="H493" s="83"/>
      <c r="I493" s="83"/>
    </row>
    <row r="494" spans="1:9" ht="12.75">
      <c r="A494" s="83"/>
      <c r="B494" s="83"/>
      <c r="C494" s="83"/>
      <c r="D494" s="83"/>
      <c r="E494" s="83"/>
      <c r="F494" s="83"/>
      <c r="G494" s="83"/>
      <c r="H494" s="83"/>
      <c r="I494" s="83"/>
    </row>
    <row r="495" spans="1:9" ht="12.75">
      <c r="A495" s="83"/>
      <c r="B495" s="83"/>
      <c r="C495" s="83"/>
      <c r="D495" s="83"/>
      <c r="E495" s="83"/>
      <c r="F495" s="83"/>
      <c r="G495" s="83"/>
      <c r="H495" s="83"/>
      <c r="I495" s="83"/>
    </row>
    <row r="496" spans="1:9" ht="12.75">
      <c r="A496" s="83"/>
      <c r="B496" s="83"/>
      <c r="C496" s="83"/>
      <c r="D496" s="83"/>
      <c r="E496" s="83"/>
      <c r="F496" s="83"/>
      <c r="G496" s="83"/>
      <c r="H496" s="83"/>
      <c r="I496" s="83"/>
    </row>
    <row r="497" spans="1:9" ht="12.75">
      <c r="A497" s="83"/>
      <c r="B497" s="83"/>
      <c r="C497" s="83"/>
      <c r="D497" s="83"/>
      <c r="E497" s="83"/>
      <c r="F497" s="83"/>
      <c r="G497" s="83"/>
      <c r="H497" s="83"/>
      <c r="I497" s="83"/>
    </row>
    <row r="498" spans="1:9" ht="12.75">
      <c r="A498" s="83"/>
      <c r="B498" s="83"/>
      <c r="C498" s="83"/>
      <c r="D498" s="83"/>
      <c r="E498" s="83"/>
      <c r="F498" s="83"/>
      <c r="G498" s="83"/>
      <c r="H498" s="83"/>
      <c r="I498" s="83"/>
    </row>
    <row r="499" spans="1:9" ht="12.75">
      <c r="A499" s="83"/>
      <c r="B499" s="83"/>
      <c r="C499" s="83"/>
      <c r="D499" s="83"/>
      <c r="E499" s="83"/>
      <c r="F499" s="83"/>
      <c r="G499" s="83"/>
      <c r="H499" s="83"/>
      <c r="I499" s="83"/>
    </row>
    <row r="500" spans="1:9" ht="12.75">
      <c r="A500" s="83"/>
      <c r="B500" s="83"/>
      <c r="C500" s="83"/>
      <c r="D500" s="83"/>
      <c r="E500" s="83"/>
      <c r="F500" s="83"/>
      <c r="G500" s="83"/>
      <c r="H500" s="83"/>
      <c r="I500" s="83"/>
    </row>
    <row r="501" spans="1:9" ht="12.75">
      <c r="A501" s="83"/>
      <c r="B501" s="83"/>
      <c r="C501" s="83"/>
      <c r="D501" s="83"/>
      <c r="E501" s="83"/>
      <c r="F501" s="83"/>
      <c r="G501" s="83"/>
      <c r="H501" s="83"/>
      <c r="I501" s="83"/>
    </row>
    <row r="502" spans="1:9" ht="12.75">
      <c r="A502" s="83"/>
      <c r="B502" s="83"/>
      <c r="C502" s="83"/>
      <c r="D502" s="83"/>
      <c r="E502" s="83"/>
      <c r="F502" s="83"/>
      <c r="G502" s="83"/>
      <c r="H502" s="83"/>
      <c r="I502" s="83"/>
    </row>
    <row r="503" spans="1:9" ht="12.75">
      <c r="A503" s="83"/>
      <c r="B503" s="83"/>
      <c r="C503" s="83"/>
      <c r="D503" s="83"/>
      <c r="E503" s="83"/>
      <c r="F503" s="83"/>
      <c r="G503" s="83"/>
      <c r="H503" s="83"/>
      <c r="I503" s="83"/>
    </row>
    <row r="504" spans="1:9" ht="12.75">
      <c r="A504" s="83"/>
      <c r="B504" s="83"/>
      <c r="C504" s="83"/>
      <c r="D504" s="83"/>
      <c r="E504" s="83"/>
      <c r="F504" s="83"/>
      <c r="G504" s="83"/>
      <c r="H504" s="83"/>
      <c r="I504" s="83"/>
    </row>
    <row r="505" spans="1:9" ht="12.75">
      <c r="A505" s="83"/>
      <c r="B505" s="83"/>
      <c r="C505" s="83"/>
      <c r="D505" s="83"/>
      <c r="E505" s="83"/>
      <c r="F505" s="83"/>
      <c r="G505" s="83"/>
      <c r="H505" s="83"/>
      <c r="I505" s="83"/>
    </row>
    <row r="506" spans="1:9" ht="12.75">
      <c r="A506" s="83"/>
      <c r="B506" s="83"/>
      <c r="C506" s="83"/>
      <c r="D506" s="83"/>
      <c r="E506" s="83"/>
      <c r="F506" s="83"/>
      <c r="G506" s="83"/>
      <c r="H506" s="83"/>
      <c r="I506" s="83"/>
    </row>
    <row r="507" spans="1:9" ht="12.75">
      <c r="A507" s="83"/>
      <c r="B507" s="83"/>
      <c r="C507" s="83"/>
      <c r="D507" s="83"/>
      <c r="E507" s="83"/>
      <c r="F507" s="83"/>
      <c r="G507" s="83"/>
      <c r="H507" s="83"/>
      <c r="I507" s="83"/>
    </row>
    <row r="508" spans="1:9" ht="12.75">
      <c r="A508" s="83"/>
      <c r="B508" s="83"/>
      <c r="C508" s="83"/>
      <c r="D508" s="83"/>
      <c r="E508" s="83"/>
      <c r="F508" s="83"/>
      <c r="G508" s="83"/>
      <c r="H508" s="83"/>
      <c r="I508" s="83"/>
    </row>
    <row r="509" spans="1:9" ht="12.75">
      <c r="A509" s="83"/>
      <c r="B509" s="83"/>
      <c r="C509" s="83"/>
      <c r="D509" s="83"/>
      <c r="E509" s="83"/>
      <c r="F509" s="83"/>
      <c r="G509" s="83"/>
      <c r="H509" s="83"/>
      <c r="I509" s="83"/>
    </row>
    <row r="510" spans="1:9" ht="12.75">
      <c r="A510" s="83"/>
      <c r="B510" s="83"/>
      <c r="C510" s="83"/>
      <c r="D510" s="83"/>
      <c r="E510" s="83"/>
      <c r="F510" s="83"/>
      <c r="G510" s="83"/>
      <c r="H510" s="83"/>
      <c r="I510" s="83"/>
    </row>
    <row r="511" spans="1:9" ht="12.75">
      <c r="A511" s="83"/>
      <c r="B511" s="83"/>
      <c r="C511" s="83"/>
      <c r="D511" s="83"/>
      <c r="E511" s="83"/>
      <c r="F511" s="83"/>
      <c r="G511" s="83"/>
      <c r="H511" s="83"/>
      <c r="I511" s="83"/>
    </row>
    <row r="512" spans="1:9" ht="12.75">
      <c r="A512" s="83"/>
      <c r="B512" s="83"/>
      <c r="C512" s="83"/>
      <c r="D512" s="83"/>
      <c r="E512" s="83"/>
      <c r="F512" s="83"/>
      <c r="G512" s="83"/>
      <c r="H512" s="83"/>
      <c r="I512" s="83"/>
    </row>
    <row r="513" spans="1:9" ht="12.75">
      <c r="A513" s="83"/>
      <c r="B513" s="83"/>
      <c r="C513" s="83"/>
      <c r="D513" s="83"/>
      <c r="E513" s="83"/>
      <c r="F513" s="83"/>
      <c r="G513" s="83"/>
      <c r="H513" s="83"/>
      <c r="I513" s="83"/>
    </row>
    <row r="514" spans="1:9" ht="12.75">
      <c r="A514" s="83"/>
      <c r="B514" s="83"/>
      <c r="C514" s="83"/>
      <c r="D514" s="83"/>
      <c r="E514" s="83"/>
      <c r="F514" s="83"/>
      <c r="G514" s="83"/>
      <c r="H514" s="83"/>
      <c r="I514" s="83"/>
    </row>
    <row r="515" spans="1:9" ht="12.75">
      <c r="A515" s="83"/>
      <c r="B515" s="83"/>
      <c r="C515" s="83"/>
      <c r="D515" s="83"/>
      <c r="E515" s="83"/>
      <c r="F515" s="83"/>
      <c r="G515" s="83"/>
      <c r="H515" s="83"/>
      <c r="I515" s="83"/>
    </row>
    <row r="516" spans="1:9" ht="12.75">
      <c r="A516" s="83"/>
      <c r="B516" s="83"/>
      <c r="C516" s="83"/>
      <c r="D516" s="83"/>
      <c r="E516" s="83"/>
      <c r="F516" s="83"/>
      <c r="G516" s="83"/>
      <c r="H516" s="83"/>
      <c r="I516" s="83"/>
    </row>
    <row r="517" spans="1:9" ht="12.75">
      <c r="A517" s="83"/>
      <c r="B517" s="83"/>
      <c r="C517" s="83"/>
      <c r="D517" s="83"/>
      <c r="E517" s="83"/>
      <c r="F517" s="83"/>
      <c r="G517" s="83"/>
      <c r="H517" s="83"/>
      <c r="I517" s="83"/>
    </row>
    <row r="518" spans="1:9" ht="12.75">
      <c r="A518" s="83"/>
      <c r="B518" s="83"/>
      <c r="C518" s="83"/>
      <c r="D518" s="83"/>
      <c r="E518" s="83"/>
      <c r="F518" s="83"/>
      <c r="G518" s="83"/>
      <c r="H518" s="83"/>
      <c r="I518" s="83"/>
    </row>
    <row r="519" spans="1:9" ht="12.75">
      <c r="A519" s="83"/>
      <c r="B519" s="83"/>
      <c r="C519" s="83"/>
      <c r="D519" s="83"/>
      <c r="E519" s="83"/>
      <c r="F519" s="83"/>
      <c r="G519" s="83"/>
      <c r="H519" s="83"/>
      <c r="I519" s="83"/>
    </row>
    <row r="520" spans="1:9" ht="12.75">
      <c r="A520" s="83"/>
      <c r="B520" s="83"/>
      <c r="C520" s="83"/>
      <c r="D520" s="83"/>
      <c r="E520" s="83"/>
      <c r="F520" s="83"/>
      <c r="G520" s="83"/>
      <c r="H520" s="83"/>
      <c r="I520" s="83"/>
    </row>
    <row r="521" spans="1:9" ht="12.75">
      <c r="A521" s="83"/>
      <c r="B521" s="83"/>
      <c r="C521" s="83"/>
      <c r="D521" s="83"/>
      <c r="E521" s="83"/>
      <c r="F521" s="83"/>
      <c r="G521" s="83"/>
      <c r="H521" s="83"/>
      <c r="I521" s="83"/>
    </row>
    <row r="522" spans="1:9" ht="12.75">
      <c r="A522" s="83"/>
      <c r="B522" s="83"/>
      <c r="C522" s="83"/>
      <c r="D522" s="83"/>
      <c r="E522" s="83"/>
      <c r="F522" s="83"/>
      <c r="G522" s="83"/>
      <c r="H522" s="83"/>
      <c r="I522" s="83"/>
    </row>
    <row r="523" spans="1:9" ht="12.75">
      <c r="A523" s="83"/>
      <c r="B523" s="83"/>
      <c r="C523" s="83"/>
      <c r="D523" s="83"/>
      <c r="E523" s="83"/>
      <c r="F523" s="83"/>
      <c r="G523" s="83"/>
      <c r="H523" s="83"/>
      <c r="I523" s="83"/>
    </row>
    <row r="524" spans="1:9" ht="12.75">
      <c r="A524" s="83"/>
      <c r="B524" s="83"/>
      <c r="C524" s="83"/>
      <c r="D524" s="83"/>
      <c r="E524" s="83"/>
      <c r="F524" s="83"/>
      <c r="G524" s="83"/>
      <c r="H524" s="83"/>
      <c r="I524" s="83"/>
    </row>
    <row r="525" spans="1:9" ht="12.75">
      <c r="A525" s="83"/>
      <c r="B525" s="83"/>
      <c r="C525" s="83"/>
      <c r="D525" s="83"/>
      <c r="E525" s="83"/>
      <c r="F525" s="83"/>
      <c r="G525" s="83"/>
      <c r="H525" s="83"/>
      <c r="I525" s="83"/>
    </row>
    <row r="526" spans="1:9" ht="12.75">
      <c r="A526" s="83"/>
      <c r="B526" s="83"/>
      <c r="C526" s="83"/>
      <c r="D526" s="83"/>
      <c r="E526" s="83"/>
      <c r="F526" s="83"/>
      <c r="G526" s="83"/>
      <c r="H526" s="83"/>
      <c r="I526" s="83"/>
    </row>
    <row r="527" spans="1:9" ht="12.75">
      <c r="A527" s="83"/>
      <c r="B527" s="83"/>
      <c r="C527" s="83"/>
      <c r="D527" s="83"/>
      <c r="E527" s="83"/>
      <c r="F527" s="83"/>
      <c r="G527" s="83"/>
      <c r="H527" s="83"/>
      <c r="I527" s="83"/>
    </row>
    <row r="528" spans="1:9" ht="12.75">
      <c r="A528" s="83"/>
      <c r="B528" s="83"/>
      <c r="C528" s="83"/>
      <c r="D528" s="83"/>
      <c r="E528" s="83"/>
      <c r="F528" s="83"/>
      <c r="G528" s="83"/>
      <c r="H528" s="83"/>
      <c r="I528" s="83"/>
    </row>
    <row r="529" spans="1:9" ht="12.75">
      <c r="A529" s="83"/>
      <c r="B529" s="83"/>
      <c r="C529" s="83"/>
      <c r="D529" s="83"/>
      <c r="E529" s="83"/>
      <c r="F529" s="83"/>
      <c r="G529" s="83"/>
      <c r="H529" s="83"/>
      <c r="I529" s="83"/>
    </row>
    <row r="530" spans="1:9" ht="12.75">
      <c r="A530" s="83"/>
      <c r="B530" s="83"/>
      <c r="C530" s="83"/>
      <c r="D530" s="83"/>
      <c r="E530" s="83"/>
      <c r="F530" s="83"/>
      <c r="G530" s="83"/>
      <c r="H530" s="83"/>
      <c r="I530" s="83"/>
    </row>
    <row r="531" spans="1:9" ht="12.75">
      <c r="A531" s="83"/>
      <c r="B531" s="83"/>
      <c r="C531" s="83"/>
      <c r="D531" s="83"/>
      <c r="E531" s="83"/>
      <c r="F531" s="83"/>
      <c r="G531" s="83"/>
      <c r="H531" s="83"/>
      <c r="I531" s="83"/>
    </row>
    <row r="532" spans="1:9" ht="12.75">
      <c r="A532" s="83"/>
      <c r="B532" s="83"/>
      <c r="C532" s="83"/>
      <c r="D532" s="83"/>
      <c r="E532" s="83"/>
      <c r="F532" s="83"/>
      <c r="G532" s="83"/>
      <c r="H532" s="83"/>
      <c r="I532" s="83"/>
    </row>
    <row r="533" spans="1:9" ht="12.75">
      <c r="A533" s="83"/>
      <c r="B533" s="83"/>
      <c r="C533" s="83"/>
      <c r="D533" s="83"/>
      <c r="E533" s="83"/>
      <c r="F533" s="83"/>
      <c r="G533" s="83"/>
      <c r="H533" s="83"/>
      <c r="I533" s="83"/>
    </row>
    <row r="534" spans="1:9" ht="12.75">
      <c r="A534" s="83"/>
      <c r="B534" s="83"/>
      <c r="C534" s="83"/>
      <c r="D534" s="83"/>
      <c r="E534" s="83"/>
      <c r="F534" s="83"/>
      <c r="G534" s="83"/>
      <c r="H534" s="83"/>
      <c r="I534" s="83"/>
    </row>
    <row r="535" spans="1:9" ht="12.75">
      <c r="A535" s="83"/>
      <c r="B535" s="83"/>
      <c r="C535" s="83"/>
      <c r="D535" s="83"/>
      <c r="E535" s="83"/>
      <c r="F535" s="83"/>
      <c r="G535" s="83"/>
      <c r="H535" s="83"/>
      <c r="I535" s="83"/>
    </row>
    <row r="536" spans="1:9" ht="12.75">
      <c r="A536" s="83"/>
      <c r="B536" s="83"/>
      <c r="C536" s="83"/>
      <c r="D536" s="83"/>
      <c r="E536" s="83"/>
      <c r="F536" s="83"/>
      <c r="G536" s="83"/>
      <c r="H536" s="83"/>
      <c r="I536" s="83"/>
    </row>
    <row r="537" spans="1:9" ht="12.75">
      <c r="A537" s="83"/>
      <c r="B537" s="83"/>
      <c r="C537" s="83"/>
      <c r="D537" s="83"/>
      <c r="E537" s="83"/>
      <c r="F537" s="83"/>
      <c r="G537" s="83"/>
      <c r="H537" s="83"/>
      <c r="I537" s="83"/>
    </row>
    <row r="538" spans="1:9" ht="12.75">
      <c r="A538" s="83"/>
      <c r="B538" s="83"/>
      <c r="C538" s="83"/>
      <c r="D538" s="83"/>
      <c r="E538" s="83"/>
      <c r="F538" s="83"/>
      <c r="G538" s="83"/>
      <c r="H538" s="83"/>
      <c r="I538" s="83"/>
    </row>
    <row r="539" spans="1:9" ht="12.75">
      <c r="A539" s="83"/>
      <c r="B539" s="83"/>
      <c r="C539" s="83"/>
      <c r="D539" s="83"/>
      <c r="E539" s="83"/>
      <c r="F539" s="83"/>
      <c r="G539" s="83"/>
      <c r="H539" s="83"/>
      <c r="I539" s="83"/>
    </row>
    <row r="540" spans="1:9" ht="12.75">
      <c r="A540" s="83"/>
      <c r="B540" s="83"/>
      <c r="C540" s="83"/>
      <c r="D540" s="83"/>
      <c r="E540" s="83"/>
      <c r="F540" s="83"/>
      <c r="G540" s="83"/>
      <c r="H540" s="83"/>
      <c r="I540" s="83"/>
    </row>
    <row r="541" spans="1:9" ht="12.75">
      <c r="A541" s="83"/>
      <c r="B541" s="83"/>
      <c r="C541" s="83"/>
      <c r="D541" s="83"/>
      <c r="E541" s="83"/>
      <c r="F541" s="83"/>
      <c r="G541" s="83"/>
      <c r="H541" s="83"/>
      <c r="I541" s="83"/>
    </row>
    <row r="542" spans="1:9" ht="12.75">
      <c r="A542" s="83"/>
      <c r="B542" s="83"/>
      <c r="C542" s="83"/>
      <c r="D542" s="83"/>
      <c r="E542" s="83"/>
      <c r="F542" s="83"/>
      <c r="G542" s="83"/>
      <c r="H542" s="83"/>
      <c r="I542" s="83"/>
    </row>
    <row r="543" spans="1:9" ht="12.75">
      <c r="A543" s="83"/>
      <c r="B543" s="83"/>
      <c r="C543" s="83"/>
      <c r="D543" s="83"/>
      <c r="E543" s="83"/>
      <c r="F543" s="83"/>
      <c r="G543" s="83"/>
      <c r="H543" s="83"/>
      <c r="I543" s="83"/>
    </row>
    <row r="544" spans="1:9" ht="12.75">
      <c r="A544" s="83"/>
      <c r="B544" s="83"/>
      <c r="C544" s="83"/>
      <c r="D544" s="83"/>
      <c r="E544" s="83"/>
      <c r="F544" s="83"/>
      <c r="G544" s="83"/>
      <c r="H544" s="83"/>
      <c r="I544" s="83"/>
    </row>
    <row r="545" spans="1:9" ht="12.75">
      <c r="A545" s="83"/>
      <c r="B545" s="83"/>
      <c r="C545" s="83"/>
      <c r="D545" s="83"/>
      <c r="E545" s="83"/>
      <c r="F545" s="83"/>
      <c r="G545" s="83"/>
      <c r="H545" s="83"/>
      <c r="I545" s="83"/>
    </row>
    <row r="546" spans="1:9" ht="12.75">
      <c r="A546" s="83"/>
      <c r="B546" s="83"/>
      <c r="C546" s="83"/>
      <c r="D546" s="83"/>
      <c r="E546" s="83"/>
      <c r="F546" s="83"/>
      <c r="G546" s="83"/>
      <c r="H546" s="83"/>
      <c r="I546" s="83"/>
    </row>
    <row r="547" spans="1:9" ht="12.75">
      <c r="A547" s="83"/>
      <c r="B547" s="83"/>
      <c r="C547" s="83"/>
      <c r="D547" s="83"/>
      <c r="E547" s="83"/>
      <c r="F547" s="83"/>
      <c r="G547" s="83"/>
      <c r="H547" s="83"/>
      <c r="I547" s="83"/>
    </row>
    <row r="548" spans="1:9" ht="12.75">
      <c r="A548" s="83"/>
      <c r="B548" s="83"/>
      <c r="C548" s="83"/>
      <c r="D548" s="83"/>
      <c r="E548" s="83"/>
      <c r="F548" s="83"/>
      <c r="G548" s="83"/>
      <c r="H548" s="83"/>
      <c r="I548" s="83"/>
    </row>
    <row r="549" spans="1:9" ht="12.75">
      <c r="A549" s="83"/>
      <c r="B549" s="83"/>
      <c r="C549" s="83"/>
      <c r="D549" s="83"/>
      <c r="E549" s="83"/>
      <c r="F549" s="83"/>
      <c r="G549" s="83"/>
      <c r="H549" s="83"/>
      <c r="I549" s="83"/>
    </row>
    <row r="550" spans="1:9" ht="12.75">
      <c r="A550" s="83"/>
      <c r="B550" s="83"/>
      <c r="C550" s="83"/>
      <c r="D550" s="83"/>
      <c r="E550" s="83"/>
      <c r="F550" s="83"/>
      <c r="G550" s="83"/>
      <c r="H550" s="83"/>
      <c r="I550" s="83"/>
    </row>
    <row r="551" spans="1:9" ht="12.75">
      <c r="A551" s="83"/>
      <c r="B551" s="83"/>
      <c r="C551" s="83"/>
      <c r="D551" s="83"/>
      <c r="E551" s="83"/>
      <c r="F551" s="83"/>
      <c r="G551" s="83"/>
      <c r="H551" s="83"/>
      <c r="I551" s="83"/>
    </row>
    <row r="552" spans="1:9" ht="12.75">
      <c r="A552" s="83"/>
      <c r="B552" s="83"/>
      <c r="C552" s="83"/>
      <c r="D552" s="83"/>
      <c r="E552" s="83"/>
      <c r="F552" s="83"/>
      <c r="G552" s="83"/>
      <c r="H552" s="83"/>
      <c r="I552" s="83"/>
    </row>
    <row r="553" spans="1:9" ht="12.75">
      <c r="A553" s="83"/>
      <c r="B553" s="83"/>
      <c r="C553" s="83"/>
      <c r="D553" s="83"/>
      <c r="E553" s="83"/>
      <c r="F553" s="83"/>
      <c r="G553" s="83"/>
      <c r="H553" s="83"/>
      <c r="I553" s="83"/>
    </row>
    <row r="554" spans="1:9" ht="12.75">
      <c r="A554" s="83"/>
      <c r="B554" s="83"/>
      <c r="C554" s="83"/>
      <c r="D554" s="83"/>
      <c r="E554" s="83"/>
      <c r="F554" s="83"/>
      <c r="G554" s="83"/>
      <c r="H554" s="83"/>
      <c r="I554" s="83"/>
    </row>
    <row r="555" spans="1:9" ht="12.75">
      <c r="A555" s="83"/>
      <c r="B555" s="83"/>
      <c r="C555" s="83"/>
      <c r="D555" s="83"/>
      <c r="E555" s="83"/>
      <c r="F555" s="83"/>
      <c r="G555" s="83"/>
      <c r="H555" s="83"/>
      <c r="I555" s="83"/>
    </row>
    <row r="556" spans="1:9" ht="12.75">
      <c r="A556" s="83"/>
      <c r="B556" s="83"/>
      <c r="C556" s="83"/>
      <c r="D556" s="83"/>
      <c r="E556" s="83"/>
      <c r="F556" s="83"/>
      <c r="G556" s="83"/>
      <c r="H556" s="83"/>
      <c r="I556" s="83"/>
    </row>
    <row r="557" spans="1:9" ht="12.75">
      <c r="A557" s="83"/>
      <c r="B557" s="83"/>
      <c r="C557" s="83"/>
      <c r="D557" s="83"/>
      <c r="E557" s="83"/>
      <c r="F557" s="83"/>
      <c r="G557" s="83"/>
      <c r="H557" s="83"/>
      <c r="I557" s="83"/>
    </row>
    <row r="558" spans="1:9" ht="12.75">
      <c r="A558" s="83"/>
      <c r="B558" s="83"/>
      <c r="C558" s="83"/>
      <c r="D558" s="83"/>
      <c r="E558" s="83"/>
      <c r="F558" s="83"/>
      <c r="G558" s="83"/>
      <c r="H558" s="83"/>
      <c r="I558" s="83"/>
    </row>
    <row r="559" spans="1:9" ht="12.75">
      <c r="A559" s="83"/>
      <c r="B559" s="83"/>
      <c r="C559" s="83"/>
      <c r="D559" s="83"/>
      <c r="E559" s="83"/>
      <c r="F559" s="83"/>
      <c r="G559" s="83"/>
      <c r="H559" s="83"/>
      <c r="I559" s="83"/>
    </row>
    <row r="560" spans="1:9" ht="12.75">
      <c r="A560" s="83"/>
      <c r="B560" s="83"/>
      <c r="C560" s="83"/>
      <c r="D560" s="83"/>
      <c r="E560" s="83"/>
      <c r="F560" s="83"/>
      <c r="G560" s="83"/>
      <c r="H560" s="83"/>
      <c r="I560" s="83"/>
    </row>
    <row r="561" spans="1:9" ht="12.75">
      <c r="A561" s="83"/>
      <c r="B561" s="83"/>
      <c r="C561" s="83"/>
      <c r="D561" s="83"/>
      <c r="E561" s="83"/>
      <c r="F561" s="83"/>
      <c r="G561" s="83"/>
      <c r="H561" s="83"/>
      <c r="I561" s="83"/>
    </row>
    <row r="562" spans="1:9" ht="12.75">
      <c r="A562" s="83"/>
      <c r="B562" s="83"/>
      <c r="C562" s="83"/>
      <c r="D562" s="83"/>
      <c r="E562" s="83"/>
      <c r="F562" s="83"/>
      <c r="G562" s="83"/>
      <c r="H562" s="83"/>
      <c r="I562" s="83"/>
    </row>
    <row r="563" spans="1:9" ht="12.75">
      <c r="A563" s="83"/>
      <c r="B563" s="83"/>
      <c r="C563" s="83"/>
      <c r="D563" s="83"/>
      <c r="E563" s="83"/>
      <c r="F563" s="83"/>
      <c r="G563" s="83"/>
      <c r="H563" s="83"/>
      <c r="I563" s="83"/>
    </row>
    <row r="564" spans="1:9" ht="12.75">
      <c r="A564" s="83"/>
      <c r="B564" s="83"/>
      <c r="C564" s="83"/>
      <c r="D564" s="83"/>
      <c r="E564" s="83"/>
      <c r="F564" s="83"/>
      <c r="G564" s="83"/>
      <c r="H564" s="83"/>
      <c r="I564" s="83"/>
    </row>
    <row r="565" spans="1:9" ht="12.75">
      <c r="A565" s="83"/>
      <c r="B565" s="83"/>
      <c r="C565" s="83"/>
      <c r="D565" s="83"/>
      <c r="E565" s="83"/>
      <c r="F565" s="83"/>
      <c r="G565" s="83"/>
      <c r="H565" s="83"/>
      <c r="I565" s="83"/>
    </row>
    <row r="566" spans="1:9" ht="12.75">
      <c r="A566" s="83"/>
      <c r="B566" s="83"/>
      <c r="C566" s="83"/>
      <c r="D566" s="83"/>
      <c r="E566" s="83"/>
      <c r="F566" s="83"/>
      <c r="G566" s="83"/>
      <c r="H566" s="83"/>
      <c r="I566" s="83"/>
    </row>
    <row r="567" spans="1:9" ht="12.75">
      <c r="A567" s="83"/>
      <c r="B567" s="83"/>
      <c r="C567" s="83"/>
      <c r="D567" s="83"/>
      <c r="E567" s="83"/>
      <c r="F567" s="83"/>
      <c r="G567" s="83"/>
      <c r="H567" s="83"/>
      <c r="I567" s="83"/>
    </row>
    <row r="568" spans="1:9" ht="12.75">
      <c r="A568" s="83"/>
      <c r="B568" s="83"/>
      <c r="C568" s="83"/>
      <c r="D568" s="83"/>
      <c r="E568" s="83"/>
      <c r="F568" s="83"/>
      <c r="G568" s="83"/>
      <c r="H568" s="83"/>
      <c r="I568" s="83"/>
    </row>
    <row r="569" spans="1:9" ht="12.75">
      <c r="A569" s="83"/>
      <c r="B569" s="83"/>
      <c r="C569" s="83"/>
      <c r="D569" s="83"/>
      <c r="E569" s="83"/>
      <c r="F569" s="83"/>
      <c r="G569" s="83"/>
      <c r="H569" s="83"/>
      <c r="I569" s="83"/>
    </row>
    <row r="570" spans="1:9" ht="12.75">
      <c r="A570" s="83"/>
      <c r="B570" s="83"/>
      <c r="C570" s="83"/>
      <c r="D570" s="83"/>
      <c r="E570" s="83"/>
      <c r="F570" s="83"/>
      <c r="G570" s="83"/>
      <c r="H570" s="83"/>
      <c r="I570" s="83"/>
    </row>
    <row r="571" spans="1:9" ht="12.75">
      <c r="A571" s="83"/>
      <c r="B571" s="83"/>
      <c r="C571" s="83"/>
      <c r="D571" s="83"/>
      <c r="E571" s="83"/>
      <c r="F571" s="83"/>
      <c r="G571" s="83"/>
      <c r="H571" s="83"/>
      <c r="I571" s="83"/>
    </row>
    <row r="572" spans="1:9" ht="12.75">
      <c r="A572" s="83"/>
      <c r="B572" s="83"/>
      <c r="C572" s="83"/>
      <c r="D572" s="83"/>
      <c r="E572" s="83"/>
      <c r="F572" s="83"/>
      <c r="G572" s="83"/>
      <c r="H572" s="83"/>
      <c r="I572" s="83"/>
    </row>
    <row r="573" spans="1:9" ht="12.75">
      <c r="A573" s="83"/>
      <c r="B573" s="83"/>
      <c r="C573" s="83"/>
      <c r="D573" s="83"/>
      <c r="E573" s="83"/>
      <c r="F573" s="83"/>
      <c r="G573" s="83"/>
      <c r="H573" s="83"/>
      <c r="I573" s="83"/>
    </row>
    <row r="574" spans="1:9" ht="12.75">
      <c r="A574" s="83"/>
      <c r="B574" s="83"/>
      <c r="C574" s="83"/>
      <c r="D574" s="83"/>
      <c r="E574" s="83"/>
      <c r="F574" s="83"/>
      <c r="G574" s="83"/>
      <c r="H574" s="83"/>
      <c r="I574" s="83"/>
    </row>
    <row r="575" spans="1:9" ht="12.75">
      <c r="A575" s="83"/>
      <c r="B575" s="83"/>
      <c r="C575" s="83"/>
      <c r="D575" s="83"/>
      <c r="E575" s="83"/>
      <c r="F575" s="83"/>
      <c r="G575" s="83"/>
      <c r="H575" s="83"/>
      <c r="I575" s="83"/>
    </row>
    <row r="576" spans="1:9" ht="12.75">
      <c r="A576" s="83"/>
      <c r="B576" s="83"/>
      <c r="C576" s="83"/>
      <c r="D576" s="83"/>
      <c r="E576" s="83"/>
      <c r="F576" s="83"/>
      <c r="G576" s="83"/>
      <c r="H576" s="83"/>
      <c r="I576" s="83"/>
    </row>
    <row r="577" spans="1:9" ht="12.75">
      <c r="A577" s="83"/>
      <c r="B577" s="83"/>
      <c r="C577" s="83"/>
      <c r="D577" s="83"/>
      <c r="E577" s="83"/>
      <c r="F577" s="83"/>
      <c r="G577" s="83"/>
      <c r="H577" s="83"/>
      <c r="I577" s="83"/>
    </row>
    <row r="578" spans="1:9" ht="12.75">
      <c r="A578" s="83"/>
      <c r="B578" s="83"/>
      <c r="C578" s="83"/>
      <c r="D578" s="83"/>
      <c r="E578" s="83"/>
      <c r="F578" s="83"/>
      <c r="G578" s="83"/>
      <c r="H578" s="83"/>
      <c r="I578" s="83"/>
    </row>
    <row r="579" spans="1:9" ht="12.75">
      <c r="A579" s="83"/>
      <c r="B579" s="83"/>
      <c r="C579" s="83"/>
      <c r="D579" s="83"/>
      <c r="E579" s="83"/>
      <c r="F579" s="83"/>
      <c r="G579" s="83"/>
      <c r="H579" s="83"/>
      <c r="I579" s="83"/>
    </row>
    <row r="580" spans="1:9" ht="12.75">
      <c r="A580" s="83"/>
      <c r="B580" s="83"/>
      <c r="C580" s="83"/>
      <c r="D580" s="83"/>
      <c r="E580" s="83"/>
      <c r="F580" s="83"/>
      <c r="G580" s="83"/>
      <c r="H580" s="83"/>
      <c r="I580" s="83"/>
    </row>
    <row r="581" spans="1:9" ht="12.75">
      <c r="A581" s="83"/>
      <c r="B581" s="83"/>
      <c r="C581" s="83"/>
      <c r="D581" s="83"/>
      <c r="E581" s="83"/>
      <c r="F581" s="83"/>
      <c r="G581" s="83"/>
      <c r="H581" s="83"/>
      <c r="I581" s="83"/>
    </row>
    <row r="582" spans="1:9" ht="12.75">
      <c r="A582" s="83"/>
      <c r="B582" s="83"/>
      <c r="C582" s="83"/>
      <c r="D582" s="83"/>
      <c r="E582" s="83"/>
      <c r="F582" s="83"/>
      <c r="G582" s="83"/>
      <c r="H582" s="83"/>
      <c r="I582" s="83"/>
    </row>
    <row r="583" spans="1:9" ht="12.75">
      <c r="A583" s="83"/>
      <c r="B583" s="83"/>
      <c r="C583" s="83"/>
      <c r="D583" s="83"/>
      <c r="E583" s="83"/>
      <c r="F583" s="83"/>
      <c r="G583" s="83"/>
      <c r="H583" s="83"/>
      <c r="I583" s="83"/>
    </row>
    <row r="584" spans="1:9" ht="12.75">
      <c r="A584" s="83"/>
      <c r="B584" s="83"/>
      <c r="C584" s="83"/>
      <c r="D584" s="83"/>
      <c r="E584" s="83"/>
      <c r="F584" s="83"/>
      <c r="G584" s="83"/>
      <c r="H584" s="83"/>
      <c r="I584" s="83"/>
    </row>
    <row r="585" spans="1:9" ht="12.75">
      <c r="A585" s="83"/>
      <c r="B585" s="83"/>
      <c r="C585" s="83"/>
      <c r="D585" s="83"/>
      <c r="E585" s="83"/>
      <c r="F585" s="83"/>
      <c r="G585" s="83"/>
      <c r="H585" s="83"/>
      <c r="I585" s="83"/>
    </row>
    <row r="586" spans="1:9" ht="12.75">
      <c r="A586" s="83"/>
      <c r="B586" s="83"/>
      <c r="C586" s="83"/>
      <c r="D586" s="83"/>
      <c r="E586" s="83"/>
      <c r="F586" s="83"/>
      <c r="G586" s="83"/>
      <c r="H586" s="83"/>
      <c r="I586" s="83"/>
    </row>
    <row r="587" spans="1:9" ht="12.75">
      <c r="A587" s="83"/>
      <c r="B587" s="83"/>
      <c r="C587" s="83"/>
      <c r="D587" s="83"/>
      <c r="E587" s="83"/>
      <c r="F587" s="83"/>
      <c r="G587" s="83"/>
      <c r="H587" s="83"/>
      <c r="I587" s="83"/>
    </row>
    <row r="588" spans="1:9" ht="12.75">
      <c r="A588" s="83"/>
      <c r="B588" s="83"/>
      <c r="C588" s="83"/>
      <c r="D588" s="83"/>
      <c r="E588" s="83"/>
      <c r="F588" s="83"/>
      <c r="G588" s="83"/>
      <c r="H588" s="83"/>
      <c r="I588" s="83"/>
    </row>
    <row r="589" spans="1:9" ht="12.75">
      <c r="A589" s="83"/>
      <c r="B589" s="83"/>
      <c r="C589" s="83"/>
      <c r="D589" s="83"/>
      <c r="E589" s="83"/>
      <c r="F589" s="83"/>
      <c r="G589" s="83"/>
      <c r="H589" s="83"/>
      <c r="I589" s="83"/>
    </row>
    <row r="590" spans="1:9" ht="12.75">
      <c r="A590" s="83"/>
      <c r="B590" s="83"/>
      <c r="C590" s="83"/>
      <c r="D590" s="83"/>
      <c r="E590" s="83"/>
      <c r="F590" s="83"/>
      <c r="G590" s="83"/>
      <c r="H590" s="83"/>
      <c r="I590" s="83"/>
    </row>
    <row r="591" spans="1:9" ht="12.75">
      <c r="A591" s="83"/>
      <c r="B591" s="83"/>
      <c r="C591" s="83"/>
      <c r="D591" s="83"/>
      <c r="E591" s="83"/>
      <c r="F591" s="83"/>
      <c r="G591" s="83"/>
      <c r="H591" s="83"/>
      <c r="I591" s="83"/>
    </row>
    <row r="592" spans="1:9" ht="12.75">
      <c r="A592" s="83"/>
      <c r="B592" s="83"/>
      <c r="C592" s="83"/>
      <c r="D592" s="83"/>
      <c r="E592" s="83"/>
      <c r="F592" s="83"/>
      <c r="G592" s="83"/>
      <c r="H592" s="83"/>
      <c r="I592" s="83"/>
    </row>
    <row r="593" spans="1:9" ht="12.75">
      <c r="A593" s="83"/>
      <c r="B593" s="83"/>
      <c r="C593" s="83"/>
      <c r="D593" s="83"/>
      <c r="E593" s="83"/>
      <c r="F593" s="83"/>
      <c r="G593" s="83"/>
      <c r="H593" s="83"/>
      <c r="I593" s="83"/>
    </row>
    <row r="594" spans="1:9" ht="12.75">
      <c r="A594" s="83"/>
      <c r="B594" s="83"/>
      <c r="C594" s="83"/>
      <c r="D594" s="83"/>
      <c r="E594" s="83"/>
      <c r="F594" s="83"/>
      <c r="G594" s="83"/>
      <c r="H594" s="83"/>
      <c r="I594" s="83"/>
    </row>
    <row r="595" spans="1:9" ht="12.75">
      <c r="A595" s="83"/>
      <c r="B595" s="83"/>
      <c r="C595" s="83"/>
      <c r="D595" s="83"/>
      <c r="E595" s="83"/>
      <c r="F595" s="83"/>
      <c r="G595" s="83"/>
      <c r="H595" s="83"/>
      <c r="I595" s="83"/>
    </row>
    <row r="596" spans="1:9" ht="12.75">
      <c r="A596" s="83"/>
      <c r="B596" s="83"/>
      <c r="C596" s="83"/>
      <c r="D596" s="83"/>
      <c r="E596" s="83"/>
      <c r="F596" s="83"/>
      <c r="G596" s="83"/>
      <c r="H596" s="83"/>
      <c r="I596" s="83"/>
    </row>
    <row r="597" spans="1:9" ht="12.75">
      <c r="A597" s="83"/>
      <c r="B597" s="83"/>
      <c r="C597" s="83"/>
      <c r="D597" s="83"/>
      <c r="E597" s="83"/>
      <c r="F597" s="83"/>
      <c r="G597" s="83"/>
      <c r="H597" s="83"/>
      <c r="I597" s="83"/>
    </row>
    <row r="598" spans="1:9" ht="12.75">
      <c r="A598" s="83"/>
      <c r="B598" s="83"/>
      <c r="C598" s="83"/>
      <c r="D598" s="83"/>
      <c r="E598" s="83"/>
      <c r="F598" s="83"/>
      <c r="G598" s="83"/>
      <c r="H598" s="83"/>
      <c r="I598" s="83"/>
    </row>
    <row r="599" spans="1:9" ht="12.75">
      <c r="A599" s="83"/>
      <c r="B599" s="83"/>
      <c r="C599" s="83"/>
      <c r="D599" s="83"/>
      <c r="E599" s="83"/>
      <c r="F599" s="83"/>
      <c r="G599" s="83"/>
      <c r="H599" s="83"/>
      <c r="I599" s="83"/>
    </row>
    <row r="600" spans="1:9" ht="12.75">
      <c r="A600" s="83"/>
      <c r="B600" s="83"/>
      <c r="C600" s="83"/>
      <c r="D600" s="83"/>
      <c r="E600" s="83"/>
      <c r="F600" s="83"/>
      <c r="G600" s="83"/>
      <c r="H600" s="83"/>
      <c r="I600" s="83"/>
    </row>
    <row r="601" spans="1:9" ht="12.75">
      <c r="A601" s="83"/>
      <c r="B601" s="83"/>
      <c r="C601" s="83"/>
      <c r="D601" s="83"/>
      <c r="E601" s="83"/>
      <c r="F601" s="83"/>
      <c r="G601" s="83"/>
      <c r="H601" s="83"/>
      <c r="I601" s="83"/>
    </row>
    <row r="602" spans="1:9" ht="12.75">
      <c r="A602" s="83"/>
      <c r="B602" s="83"/>
      <c r="C602" s="83"/>
      <c r="D602" s="83"/>
      <c r="E602" s="83"/>
      <c r="F602" s="83"/>
      <c r="G602" s="83"/>
      <c r="H602" s="83"/>
      <c r="I602" s="83"/>
    </row>
    <row r="603" spans="1:9" ht="12.75">
      <c r="A603" s="83"/>
      <c r="B603" s="83"/>
      <c r="C603" s="83"/>
      <c r="D603" s="83"/>
      <c r="E603" s="83"/>
      <c r="F603" s="83"/>
      <c r="G603" s="83"/>
      <c r="H603" s="83"/>
      <c r="I603" s="83"/>
    </row>
    <row r="604" spans="1:9" ht="12.75">
      <c r="A604" s="83"/>
      <c r="B604" s="83"/>
      <c r="C604" s="83"/>
      <c r="D604" s="83"/>
      <c r="E604" s="83"/>
      <c r="F604" s="83"/>
      <c r="G604" s="83"/>
      <c r="H604" s="83"/>
      <c r="I604" s="83"/>
    </row>
    <row r="605" spans="1:9" ht="12.75">
      <c r="A605" s="83"/>
      <c r="B605" s="83"/>
      <c r="C605" s="83"/>
      <c r="D605" s="83"/>
      <c r="E605" s="83"/>
      <c r="F605" s="83"/>
      <c r="G605" s="83"/>
      <c r="H605" s="83"/>
      <c r="I605" s="83"/>
    </row>
    <row r="606" spans="1:9" ht="12.75">
      <c r="A606" s="83"/>
      <c r="B606" s="83"/>
      <c r="C606" s="83"/>
      <c r="D606" s="83"/>
      <c r="E606" s="83"/>
      <c r="F606" s="83"/>
      <c r="G606" s="83"/>
      <c r="H606" s="83"/>
      <c r="I606" s="83"/>
    </row>
    <row r="607" spans="1:9" ht="12.75">
      <c r="A607" s="83"/>
      <c r="B607" s="83"/>
      <c r="C607" s="83"/>
      <c r="D607" s="83"/>
      <c r="E607" s="83"/>
      <c r="F607" s="83"/>
      <c r="G607" s="83"/>
      <c r="H607" s="83"/>
      <c r="I607" s="83"/>
    </row>
    <row r="608" spans="1:9" ht="12.75">
      <c r="A608" s="83"/>
      <c r="B608" s="83"/>
      <c r="C608" s="83"/>
      <c r="D608" s="83"/>
      <c r="E608" s="83"/>
      <c r="F608" s="83"/>
      <c r="G608" s="83"/>
      <c r="H608" s="83"/>
      <c r="I608" s="83"/>
    </row>
    <row r="609" spans="1:9" ht="12.75">
      <c r="A609" s="83"/>
      <c r="B609" s="83"/>
      <c r="C609" s="83"/>
      <c r="D609" s="83"/>
      <c r="E609" s="83"/>
      <c r="F609" s="83"/>
      <c r="G609" s="83"/>
      <c r="H609" s="83"/>
      <c r="I609" s="83"/>
    </row>
    <row r="610" spans="1:9" ht="12.75">
      <c r="A610" s="83"/>
      <c r="B610" s="83"/>
      <c r="C610" s="83"/>
      <c r="D610" s="83"/>
      <c r="E610" s="83"/>
      <c r="F610" s="83"/>
      <c r="G610" s="83"/>
      <c r="H610" s="83"/>
      <c r="I610" s="83"/>
    </row>
    <row r="611" spans="1:9" ht="12.75">
      <c r="A611" s="83"/>
      <c r="B611" s="83"/>
      <c r="C611" s="83"/>
      <c r="D611" s="83"/>
      <c r="E611" s="83"/>
      <c r="F611" s="83"/>
      <c r="G611" s="83"/>
      <c r="H611" s="83"/>
      <c r="I611" s="83"/>
    </row>
    <row r="612" spans="1:9" ht="12.75">
      <c r="A612" s="83"/>
      <c r="B612" s="83"/>
      <c r="C612" s="83"/>
      <c r="D612" s="83"/>
      <c r="E612" s="83"/>
      <c r="F612" s="83"/>
      <c r="G612" s="83"/>
      <c r="H612" s="83"/>
      <c r="I612" s="83"/>
    </row>
    <row r="613" spans="1:9" ht="12.75">
      <c r="A613" s="83"/>
      <c r="B613" s="83"/>
      <c r="C613" s="83"/>
      <c r="D613" s="83"/>
      <c r="E613" s="83"/>
      <c r="F613" s="83"/>
      <c r="G613" s="83"/>
      <c r="H613" s="83"/>
      <c r="I613" s="83"/>
    </row>
    <row r="614" spans="1:9" ht="12.75">
      <c r="A614" s="83"/>
      <c r="B614" s="83"/>
      <c r="C614" s="83"/>
      <c r="D614" s="83"/>
      <c r="E614" s="83"/>
      <c r="F614" s="83"/>
      <c r="G614" s="83"/>
      <c r="H614" s="83"/>
      <c r="I614" s="83"/>
    </row>
    <row r="615" spans="1:9" ht="12.75">
      <c r="A615" s="83"/>
      <c r="B615" s="83"/>
      <c r="C615" s="83"/>
      <c r="D615" s="83"/>
      <c r="E615" s="83"/>
      <c r="F615" s="83"/>
      <c r="G615" s="83"/>
      <c r="H615" s="83"/>
      <c r="I615" s="83"/>
    </row>
    <row r="616" spans="1:9" ht="12.75">
      <c r="A616" s="83"/>
      <c r="B616" s="83"/>
      <c r="C616" s="83"/>
      <c r="D616" s="83"/>
      <c r="E616" s="83"/>
      <c r="F616" s="83"/>
      <c r="G616" s="83"/>
      <c r="H616" s="83"/>
      <c r="I616" s="83"/>
    </row>
    <row r="617" spans="1:9" ht="12.75">
      <c r="A617" s="83"/>
      <c r="B617" s="83"/>
      <c r="C617" s="83"/>
      <c r="D617" s="83"/>
      <c r="E617" s="83"/>
      <c r="F617" s="83"/>
      <c r="G617" s="83"/>
      <c r="H617" s="83"/>
      <c r="I617" s="83"/>
    </row>
    <row r="618" spans="1:9" ht="12.75">
      <c r="A618" s="83"/>
      <c r="B618" s="83"/>
      <c r="C618" s="83"/>
      <c r="D618" s="83"/>
      <c r="E618" s="83"/>
      <c r="F618" s="83"/>
      <c r="G618" s="83"/>
      <c r="H618" s="83"/>
      <c r="I618" s="83"/>
    </row>
    <row r="619" spans="1:9" ht="12.75">
      <c r="A619" s="83"/>
      <c r="B619" s="83"/>
      <c r="C619" s="83"/>
      <c r="D619" s="83"/>
      <c r="E619" s="83"/>
      <c r="F619" s="83"/>
      <c r="G619" s="83"/>
      <c r="H619" s="83"/>
      <c r="I619" s="83"/>
    </row>
    <row r="620" spans="1:9" ht="12.75">
      <c r="A620" s="83"/>
      <c r="B620" s="83"/>
      <c r="C620" s="83"/>
      <c r="D620" s="83"/>
      <c r="E620" s="83"/>
      <c r="F620" s="83"/>
      <c r="G620" s="83"/>
      <c r="H620" s="83"/>
      <c r="I620" s="83"/>
    </row>
    <row r="621" spans="1:9" ht="12.75">
      <c r="A621" s="83"/>
      <c r="B621" s="83"/>
      <c r="C621" s="83"/>
      <c r="D621" s="83"/>
      <c r="E621" s="83"/>
      <c r="F621" s="83"/>
      <c r="G621" s="83"/>
      <c r="H621" s="83"/>
      <c r="I621" s="83"/>
    </row>
    <row r="622" spans="1:9" ht="12.75">
      <c r="A622" s="83"/>
      <c r="B622" s="83"/>
      <c r="C622" s="83"/>
      <c r="D622" s="83"/>
      <c r="E622" s="83"/>
      <c r="F622" s="83"/>
      <c r="G622" s="83"/>
      <c r="H622" s="83"/>
      <c r="I622" s="83"/>
    </row>
    <row r="623" spans="1:9" ht="12.75">
      <c r="A623" s="83"/>
      <c r="B623" s="83"/>
      <c r="C623" s="83"/>
      <c r="D623" s="83"/>
      <c r="E623" s="83"/>
      <c r="F623" s="83"/>
      <c r="G623" s="83"/>
      <c r="H623" s="83"/>
      <c r="I623" s="83"/>
    </row>
    <row r="624" spans="1:9" ht="12.75">
      <c r="A624" s="83"/>
      <c r="B624" s="83"/>
      <c r="C624" s="83"/>
      <c r="D624" s="83"/>
      <c r="E624" s="83"/>
      <c r="F624" s="83"/>
      <c r="G624" s="83"/>
      <c r="H624" s="83"/>
      <c r="I624" s="83"/>
    </row>
    <row r="625" spans="1:9" ht="12.75">
      <c r="A625" s="83"/>
      <c r="B625" s="83"/>
      <c r="C625" s="83"/>
      <c r="D625" s="83"/>
      <c r="E625" s="83"/>
      <c r="F625" s="83"/>
      <c r="G625" s="83"/>
      <c r="H625" s="83"/>
      <c r="I625" s="83"/>
    </row>
    <row r="626" spans="1:9" ht="12.75">
      <c r="A626" s="83"/>
      <c r="B626" s="83"/>
      <c r="C626" s="83"/>
      <c r="D626" s="83"/>
      <c r="E626" s="83"/>
      <c r="F626" s="83"/>
      <c r="G626" s="83"/>
      <c r="H626" s="83"/>
      <c r="I626" s="83"/>
    </row>
    <row r="627" spans="1:9" ht="12.75">
      <c r="A627" s="83"/>
      <c r="B627" s="83"/>
      <c r="C627" s="83"/>
      <c r="D627" s="83"/>
      <c r="E627" s="83"/>
      <c r="F627" s="83"/>
      <c r="G627" s="83"/>
      <c r="H627" s="83"/>
      <c r="I627" s="83"/>
    </row>
    <row r="628" spans="1:9" ht="12.75">
      <c r="A628" s="83"/>
      <c r="B628" s="83"/>
      <c r="C628" s="83"/>
      <c r="D628" s="83"/>
      <c r="E628" s="83"/>
      <c r="F628" s="83"/>
      <c r="G628" s="83"/>
      <c r="H628" s="83"/>
      <c r="I628" s="83"/>
    </row>
    <row r="629" spans="1:9" ht="12.75">
      <c r="A629" s="83"/>
      <c r="B629" s="83"/>
      <c r="C629" s="83"/>
      <c r="D629" s="83"/>
      <c r="E629" s="83"/>
      <c r="F629" s="83"/>
      <c r="G629" s="83"/>
      <c r="H629" s="83"/>
      <c r="I629" s="83"/>
    </row>
    <row r="630" spans="1:9" ht="12.75">
      <c r="A630" s="83"/>
      <c r="B630" s="83"/>
      <c r="C630" s="83"/>
      <c r="D630" s="83"/>
      <c r="E630" s="83"/>
      <c r="F630" s="83"/>
      <c r="G630" s="83"/>
      <c r="H630" s="83"/>
      <c r="I630" s="83"/>
    </row>
    <row r="631" spans="1:9" ht="12.75">
      <c r="A631" s="83"/>
      <c r="B631" s="83"/>
      <c r="C631" s="83"/>
      <c r="D631" s="83"/>
      <c r="E631" s="83"/>
      <c r="F631" s="83"/>
      <c r="G631" s="83"/>
      <c r="H631" s="83"/>
      <c r="I631" s="83"/>
    </row>
    <row r="632" spans="1:9" ht="12.75">
      <c r="A632" s="83"/>
      <c r="B632" s="83"/>
      <c r="C632" s="83"/>
      <c r="D632" s="83"/>
      <c r="E632" s="83"/>
      <c r="F632" s="83"/>
      <c r="G632" s="83"/>
      <c r="H632" s="83"/>
      <c r="I632" s="83"/>
    </row>
    <row r="633" spans="1:9" ht="12.75">
      <c r="A633" s="83"/>
      <c r="B633" s="83"/>
      <c r="C633" s="83"/>
      <c r="D633" s="83"/>
      <c r="E633" s="83"/>
      <c r="F633" s="83"/>
      <c r="G633" s="83"/>
      <c r="H633" s="83"/>
      <c r="I633" s="83"/>
    </row>
    <row r="634" spans="1:9" ht="12.75">
      <c r="A634" s="83"/>
      <c r="B634" s="83"/>
      <c r="C634" s="83"/>
      <c r="D634" s="83"/>
      <c r="E634" s="83"/>
      <c r="F634" s="83"/>
      <c r="G634" s="83"/>
      <c r="H634" s="83"/>
      <c r="I634" s="83"/>
    </row>
    <row r="635" spans="1:9" ht="12.75">
      <c r="A635" s="83"/>
      <c r="B635" s="83"/>
      <c r="C635" s="83"/>
      <c r="D635" s="83"/>
      <c r="E635" s="83"/>
      <c r="F635" s="83"/>
      <c r="G635" s="83"/>
      <c r="H635" s="83"/>
      <c r="I635" s="83"/>
    </row>
    <row r="636" spans="1:9" ht="12.75">
      <c r="A636" s="83"/>
      <c r="B636" s="83"/>
      <c r="C636" s="83"/>
      <c r="D636" s="83"/>
      <c r="E636" s="83"/>
      <c r="F636" s="83"/>
      <c r="G636" s="83"/>
      <c r="H636" s="83"/>
      <c r="I636" s="83"/>
    </row>
    <row r="637" spans="1:9" ht="12.75">
      <c r="A637" s="83"/>
      <c r="B637" s="83"/>
      <c r="C637" s="83"/>
      <c r="D637" s="83"/>
      <c r="E637" s="83"/>
      <c r="F637" s="83"/>
      <c r="G637" s="83"/>
      <c r="H637" s="83"/>
      <c r="I637" s="83"/>
    </row>
    <row r="638" spans="1:9" ht="12.75">
      <c r="A638" s="83"/>
      <c r="B638" s="83"/>
      <c r="C638" s="83"/>
      <c r="D638" s="83"/>
      <c r="E638" s="83"/>
      <c r="F638" s="83"/>
      <c r="G638" s="83"/>
      <c r="H638" s="83"/>
      <c r="I638" s="83"/>
    </row>
    <row r="639" spans="1:9" ht="12.75">
      <c r="A639" s="83"/>
      <c r="B639" s="83"/>
      <c r="C639" s="83"/>
      <c r="D639" s="83"/>
      <c r="E639" s="83"/>
      <c r="F639" s="83"/>
      <c r="G639" s="83"/>
      <c r="H639" s="83"/>
      <c r="I639" s="83"/>
    </row>
    <row r="640" spans="1:9" ht="12.75">
      <c r="A640" s="83"/>
      <c r="B640" s="83"/>
      <c r="C640" s="83"/>
      <c r="D640" s="83"/>
      <c r="E640" s="83"/>
      <c r="F640" s="83"/>
      <c r="G640" s="83"/>
      <c r="H640" s="83"/>
      <c r="I640" s="83"/>
    </row>
    <row r="641" spans="1:9" ht="12.75">
      <c r="A641" s="83"/>
      <c r="B641" s="83"/>
      <c r="C641" s="83"/>
      <c r="D641" s="83"/>
      <c r="E641" s="83"/>
      <c r="F641" s="83"/>
      <c r="G641" s="83"/>
      <c r="H641" s="83"/>
      <c r="I641" s="83"/>
    </row>
    <row r="642" spans="1:9" ht="12.75">
      <c r="A642" s="83"/>
      <c r="B642" s="83"/>
      <c r="C642" s="83"/>
      <c r="D642" s="83"/>
      <c r="E642" s="83"/>
      <c r="F642" s="83"/>
      <c r="G642" s="83"/>
      <c r="H642" s="83"/>
      <c r="I642" s="83"/>
    </row>
    <row r="643" spans="1:9" ht="12.75">
      <c r="A643" s="83"/>
      <c r="B643" s="83"/>
      <c r="C643" s="83"/>
      <c r="D643" s="83"/>
      <c r="E643" s="83"/>
      <c r="F643" s="83"/>
      <c r="G643" s="83"/>
      <c r="H643" s="83"/>
      <c r="I643" s="83"/>
    </row>
    <row r="644" spans="1:9" ht="12.75">
      <c r="A644" s="83"/>
      <c r="B644" s="83"/>
      <c r="C644" s="83"/>
      <c r="D644" s="83"/>
      <c r="E644" s="83"/>
      <c r="F644" s="83"/>
      <c r="G644" s="83"/>
      <c r="H644" s="83"/>
      <c r="I644" s="83"/>
    </row>
    <row r="645" spans="1:9" ht="12.75">
      <c r="A645" s="83"/>
      <c r="B645" s="83"/>
      <c r="C645" s="83"/>
      <c r="D645" s="83"/>
      <c r="E645" s="83"/>
      <c r="F645" s="83"/>
      <c r="G645" s="83"/>
      <c r="H645" s="83"/>
      <c r="I645" s="83"/>
    </row>
    <row r="646" spans="1:9" ht="12.75">
      <c r="A646" s="83"/>
      <c r="B646" s="83"/>
      <c r="C646" s="83"/>
      <c r="D646" s="83"/>
      <c r="E646" s="83"/>
      <c r="F646" s="83"/>
      <c r="G646" s="83"/>
      <c r="H646" s="83"/>
      <c r="I646" s="83"/>
    </row>
    <row r="647" spans="1:9" ht="12.75">
      <c r="A647" s="83"/>
      <c r="B647" s="83"/>
      <c r="C647" s="83"/>
      <c r="D647" s="83"/>
      <c r="E647" s="83"/>
      <c r="F647" s="83"/>
      <c r="G647" s="83"/>
      <c r="H647" s="83"/>
      <c r="I647" s="83"/>
    </row>
    <row r="648" spans="1:9" ht="12.75">
      <c r="A648" s="83"/>
      <c r="B648" s="83"/>
      <c r="C648" s="83"/>
      <c r="D648" s="83"/>
      <c r="E648" s="83"/>
      <c r="F648" s="83"/>
      <c r="G648" s="83"/>
      <c r="H648" s="83"/>
      <c r="I648" s="83"/>
    </row>
    <row r="649" spans="1:9" ht="12.75">
      <c r="A649" s="83"/>
      <c r="B649" s="83"/>
      <c r="C649" s="83"/>
      <c r="D649" s="83"/>
      <c r="E649" s="83"/>
      <c r="F649" s="83"/>
      <c r="G649" s="83"/>
      <c r="H649" s="83"/>
      <c r="I649" s="83"/>
    </row>
    <row r="650" spans="1:9" ht="12.75">
      <c r="A650" s="83"/>
      <c r="B650" s="83"/>
      <c r="C650" s="83"/>
      <c r="D650" s="83"/>
      <c r="E650" s="83"/>
      <c r="F650" s="83"/>
      <c r="G650" s="83"/>
      <c r="H650" s="83"/>
      <c r="I650" s="83"/>
    </row>
    <row r="651" spans="1:9" ht="12.75">
      <c r="A651" s="83"/>
      <c r="B651" s="83"/>
      <c r="C651" s="83"/>
      <c r="D651" s="83"/>
      <c r="E651" s="83"/>
      <c r="F651" s="83"/>
      <c r="G651" s="83"/>
      <c r="H651" s="83"/>
      <c r="I651" s="83"/>
    </row>
    <row r="652" spans="1:9" ht="12.75">
      <c r="A652" s="83"/>
      <c r="B652" s="83"/>
      <c r="C652" s="83"/>
      <c r="D652" s="83"/>
      <c r="E652" s="83"/>
      <c r="F652" s="83"/>
      <c r="G652" s="83"/>
      <c r="H652" s="83"/>
      <c r="I652" s="83"/>
    </row>
    <row r="653" spans="1:9" ht="12.75">
      <c r="A653" s="83"/>
      <c r="B653" s="83"/>
      <c r="C653" s="83"/>
      <c r="D653" s="83"/>
      <c r="E653" s="83"/>
      <c r="F653" s="83"/>
      <c r="G653" s="83"/>
      <c r="H653" s="83"/>
      <c r="I653" s="83"/>
    </row>
    <row r="654" spans="1:9" ht="12.75">
      <c r="A654" s="83"/>
      <c r="B654" s="83"/>
      <c r="C654" s="83"/>
      <c r="D654" s="83"/>
      <c r="E654" s="83"/>
      <c r="F654" s="83"/>
      <c r="G654" s="83"/>
      <c r="H654" s="83"/>
      <c r="I654" s="83"/>
    </row>
    <row r="655" spans="1:9" ht="12.75">
      <c r="A655" s="83"/>
      <c r="B655" s="83"/>
      <c r="C655" s="83"/>
      <c r="D655" s="83"/>
      <c r="E655" s="83"/>
      <c r="F655" s="83"/>
      <c r="G655" s="83"/>
      <c r="H655" s="83"/>
      <c r="I655" s="83"/>
    </row>
    <row r="656" spans="1:9" ht="12.75">
      <c r="A656" s="83"/>
      <c r="B656" s="83"/>
      <c r="C656" s="83"/>
      <c r="D656" s="83"/>
      <c r="E656" s="83"/>
      <c r="F656" s="83"/>
      <c r="G656" s="83"/>
      <c r="H656" s="83"/>
      <c r="I656" s="83"/>
    </row>
    <row r="657" spans="1:9" ht="12.75">
      <c r="A657" s="83"/>
      <c r="B657" s="83"/>
      <c r="C657" s="83"/>
      <c r="D657" s="83"/>
      <c r="E657" s="83"/>
      <c r="F657" s="83"/>
      <c r="G657" s="83"/>
      <c r="H657" s="83"/>
      <c r="I657" s="83"/>
    </row>
    <row r="658" spans="1:9" ht="12.75">
      <c r="A658" s="83"/>
      <c r="B658" s="83"/>
      <c r="C658" s="83"/>
      <c r="D658" s="83"/>
      <c r="E658" s="83"/>
      <c r="F658" s="83"/>
      <c r="G658" s="83"/>
      <c r="H658" s="83"/>
      <c r="I658" s="83"/>
    </row>
    <row r="659" spans="1:9" ht="12.75">
      <c r="A659" s="83"/>
      <c r="B659" s="83"/>
      <c r="C659" s="83"/>
      <c r="D659" s="83"/>
      <c r="E659" s="83"/>
      <c r="F659" s="83"/>
      <c r="G659" s="83"/>
      <c r="H659" s="83"/>
      <c r="I659" s="83"/>
    </row>
    <row r="660" spans="1:9" ht="12.75">
      <c r="A660" s="83"/>
      <c r="B660" s="83"/>
      <c r="C660" s="83"/>
      <c r="D660" s="83"/>
      <c r="E660" s="83"/>
      <c r="F660" s="83"/>
      <c r="G660" s="83"/>
      <c r="H660" s="83"/>
      <c r="I660" s="83"/>
    </row>
    <row r="661" spans="1:9" ht="12.75">
      <c r="A661" s="83"/>
      <c r="B661" s="83"/>
      <c r="C661" s="83"/>
      <c r="D661" s="83"/>
      <c r="E661" s="83"/>
      <c r="F661" s="83"/>
      <c r="G661" s="83"/>
      <c r="H661" s="83"/>
      <c r="I661" s="83"/>
    </row>
    <row r="662" spans="1:9" ht="12.75">
      <c r="A662" s="83"/>
      <c r="B662" s="83"/>
      <c r="C662" s="83"/>
      <c r="D662" s="83"/>
      <c r="E662" s="83"/>
      <c r="F662" s="83"/>
      <c r="G662" s="83"/>
      <c r="H662" s="83"/>
      <c r="I662" s="83"/>
    </row>
    <row r="663" spans="1:9" ht="12.75">
      <c r="A663" s="83"/>
      <c r="B663" s="83"/>
      <c r="C663" s="83"/>
      <c r="D663" s="83"/>
      <c r="E663" s="83"/>
      <c r="F663" s="83"/>
      <c r="G663" s="83"/>
      <c r="H663" s="83"/>
      <c r="I663" s="83"/>
    </row>
    <row r="664" spans="1:9" ht="12.75">
      <c r="A664" s="83"/>
      <c r="B664" s="83"/>
      <c r="C664" s="83"/>
      <c r="D664" s="83"/>
      <c r="E664" s="83"/>
      <c r="F664" s="83"/>
      <c r="G664" s="83"/>
      <c r="H664" s="83"/>
      <c r="I664" s="83"/>
    </row>
    <row r="665" spans="1:9" ht="12.75">
      <c r="A665" s="83"/>
      <c r="B665" s="83"/>
      <c r="C665" s="83"/>
      <c r="D665" s="83"/>
      <c r="E665" s="83"/>
      <c r="F665" s="83"/>
      <c r="G665" s="83"/>
      <c r="H665" s="83"/>
      <c r="I665" s="83"/>
    </row>
    <row r="666" spans="1:9" ht="12.75">
      <c r="A666" s="83"/>
      <c r="B666" s="83"/>
      <c r="C666" s="83"/>
      <c r="D666" s="83"/>
      <c r="E666" s="83"/>
      <c r="F666" s="83"/>
      <c r="G666" s="83"/>
      <c r="H666" s="83"/>
      <c r="I666" s="83"/>
    </row>
    <row r="667" spans="1:9" ht="12.75">
      <c r="A667" s="83"/>
      <c r="B667" s="83"/>
      <c r="C667" s="83"/>
      <c r="D667" s="83"/>
      <c r="E667" s="83"/>
      <c r="F667" s="83"/>
      <c r="G667" s="83"/>
      <c r="H667" s="83"/>
      <c r="I667" s="83"/>
    </row>
    <row r="668" spans="1:9" ht="12.75">
      <c r="A668" s="83"/>
      <c r="B668" s="83"/>
      <c r="C668" s="83"/>
      <c r="D668" s="83"/>
      <c r="E668" s="83"/>
      <c r="F668" s="83"/>
      <c r="G668" s="83"/>
      <c r="H668" s="83"/>
      <c r="I668" s="83"/>
    </row>
    <row r="669" spans="1:9" ht="12.75">
      <c r="A669" s="83"/>
      <c r="B669" s="83"/>
      <c r="C669" s="83"/>
      <c r="D669" s="83"/>
      <c r="E669" s="83"/>
      <c r="F669" s="83"/>
      <c r="G669" s="83"/>
      <c r="H669" s="83"/>
      <c r="I669" s="83"/>
    </row>
    <row r="670" spans="1:9" ht="12.75">
      <c r="A670" s="83"/>
      <c r="B670" s="83"/>
      <c r="C670" s="83"/>
      <c r="D670" s="83"/>
      <c r="E670" s="83"/>
      <c r="F670" s="83"/>
      <c r="G670" s="83"/>
      <c r="H670" s="83"/>
      <c r="I670" s="83"/>
    </row>
    <row r="671" spans="1:9" ht="12.75">
      <c r="A671" s="83"/>
      <c r="B671" s="83"/>
      <c r="C671" s="83"/>
      <c r="D671" s="83"/>
      <c r="E671" s="83"/>
      <c r="F671" s="83"/>
      <c r="G671" s="83"/>
      <c r="H671" s="83"/>
      <c r="I671" s="83"/>
    </row>
    <row r="672" spans="1:9" ht="12.75">
      <c r="A672" s="83"/>
      <c r="B672" s="83"/>
      <c r="C672" s="83"/>
      <c r="D672" s="83"/>
      <c r="E672" s="83"/>
      <c r="F672" s="83"/>
      <c r="G672" s="83"/>
      <c r="H672" s="83"/>
      <c r="I672" s="83"/>
    </row>
    <row r="673" spans="1:9" ht="12.75">
      <c r="A673" s="83"/>
      <c r="B673" s="83"/>
      <c r="C673" s="83"/>
      <c r="D673" s="83"/>
      <c r="E673" s="83"/>
      <c r="F673" s="83"/>
      <c r="G673" s="83"/>
      <c r="H673" s="83"/>
      <c r="I673" s="83"/>
    </row>
    <row r="674" spans="1:9" ht="12.75">
      <c r="A674" s="83"/>
      <c r="B674" s="83"/>
      <c r="C674" s="83"/>
      <c r="D674" s="83"/>
      <c r="E674" s="83"/>
      <c r="F674" s="83"/>
      <c r="G674" s="83"/>
      <c r="H674" s="83"/>
      <c r="I674" s="83"/>
    </row>
    <row r="675" spans="1:9" ht="12.75">
      <c r="A675" s="83"/>
      <c r="B675" s="83"/>
      <c r="C675" s="83"/>
      <c r="D675" s="83"/>
      <c r="E675" s="83"/>
      <c r="F675" s="83"/>
      <c r="G675" s="83"/>
      <c r="H675" s="83"/>
      <c r="I675" s="83"/>
    </row>
    <row r="676" spans="1:9" ht="12.75">
      <c r="A676" s="83"/>
      <c r="B676" s="83"/>
      <c r="C676" s="83"/>
      <c r="D676" s="83"/>
      <c r="E676" s="83"/>
      <c r="F676" s="83"/>
      <c r="G676" s="83"/>
      <c r="H676" s="83"/>
      <c r="I676" s="83"/>
    </row>
    <row r="677" spans="1:9" ht="12.75">
      <c r="A677" s="83"/>
      <c r="B677" s="83"/>
      <c r="C677" s="83"/>
      <c r="D677" s="83"/>
      <c r="E677" s="83"/>
      <c r="F677" s="83"/>
      <c r="G677" s="83"/>
      <c r="H677" s="83"/>
      <c r="I677" s="83"/>
    </row>
    <row r="678" spans="1:9" ht="12.75">
      <c r="A678" s="83"/>
      <c r="B678" s="83"/>
      <c r="C678" s="83"/>
      <c r="D678" s="83"/>
      <c r="E678" s="83"/>
      <c r="F678" s="83"/>
      <c r="G678" s="83"/>
      <c r="H678" s="83"/>
      <c r="I678" s="83"/>
    </row>
    <row r="679" spans="1:9" ht="12.75">
      <c r="A679" s="83"/>
      <c r="B679" s="83"/>
      <c r="C679" s="83"/>
      <c r="D679" s="83"/>
      <c r="E679" s="83"/>
      <c r="F679" s="83"/>
      <c r="G679" s="83"/>
      <c r="H679" s="83"/>
      <c r="I679" s="83"/>
    </row>
    <row r="680" spans="1:9" ht="12.75">
      <c r="A680" s="83"/>
      <c r="B680" s="83"/>
      <c r="C680" s="83"/>
      <c r="D680" s="83"/>
      <c r="E680" s="83"/>
      <c r="F680" s="83"/>
      <c r="G680" s="83"/>
      <c r="H680" s="83"/>
      <c r="I680" s="83"/>
    </row>
    <row r="681" spans="1:9" ht="12.75">
      <c r="A681" s="83"/>
      <c r="B681" s="83"/>
      <c r="C681" s="83"/>
      <c r="D681" s="83"/>
      <c r="E681" s="83"/>
      <c r="F681" s="83"/>
      <c r="G681" s="83"/>
      <c r="H681" s="83"/>
      <c r="I681" s="83"/>
    </row>
    <row r="682" spans="1:9" ht="12.75">
      <c r="A682" s="83"/>
      <c r="B682" s="83"/>
      <c r="C682" s="83"/>
      <c r="D682" s="83"/>
      <c r="E682" s="83"/>
      <c r="F682" s="83"/>
      <c r="G682" s="83"/>
      <c r="H682" s="83"/>
      <c r="I682" s="83"/>
    </row>
    <row r="683" spans="1:9" ht="12.75">
      <c r="A683" s="83"/>
      <c r="B683" s="83"/>
      <c r="C683" s="83"/>
      <c r="D683" s="83"/>
      <c r="E683" s="83"/>
      <c r="F683" s="83"/>
      <c r="G683" s="83"/>
      <c r="H683" s="83"/>
      <c r="I683" s="83"/>
    </row>
    <row r="684" spans="1:9" ht="12.75">
      <c r="A684" s="83"/>
      <c r="B684" s="83"/>
      <c r="C684" s="83"/>
      <c r="D684" s="83"/>
      <c r="E684" s="83"/>
      <c r="F684" s="83"/>
      <c r="G684" s="83"/>
      <c r="H684" s="83"/>
      <c r="I684" s="83"/>
    </row>
    <row r="685" spans="1:9" ht="12.75">
      <c r="A685" s="83"/>
      <c r="B685" s="83"/>
      <c r="C685" s="83"/>
      <c r="D685" s="83"/>
      <c r="E685" s="83"/>
      <c r="F685" s="83"/>
      <c r="G685" s="83"/>
      <c r="H685" s="83"/>
      <c r="I685" s="83"/>
    </row>
    <row r="686" spans="1:9" ht="12.75">
      <c r="A686" s="83"/>
      <c r="B686" s="83"/>
      <c r="C686" s="83"/>
      <c r="D686" s="83"/>
      <c r="E686" s="83"/>
      <c r="F686" s="83"/>
      <c r="G686" s="83"/>
      <c r="H686" s="83"/>
      <c r="I686" s="83"/>
    </row>
    <row r="687" spans="1:9" ht="12.75">
      <c r="A687" s="83"/>
      <c r="B687" s="83"/>
      <c r="C687" s="83"/>
      <c r="D687" s="83"/>
      <c r="E687" s="83"/>
      <c r="F687" s="83"/>
      <c r="G687" s="83"/>
      <c r="H687" s="83"/>
      <c r="I687" s="83"/>
    </row>
    <row r="688" spans="1:9" ht="12.75">
      <c r="A688" s="83"/>
      <c r="B688" s="83"/>
      <c r="C688" s="83"/>
      <c r="D688" s="83"/>
      <c r="E688" s="83"/>
      <c r="F688" s="83"/>
      <c r="G688" s="83"/>
      <c r="H688" s="83"/>
      <c r="I688" s="83"/>
    </row>
    <row r="689" spans="1:9" ht="12.75">
      <c r="A689" s="83"/>
      <c r="B689" s="83"/>
      <c r="C689" s="83"/>
      <c r="D689" s="83"/>
      <c r="E689" s="83"/>
      <c r="F689" s="83"/>
      <c r="G689" s="83"/>
      <c r="H689" s="83"/>
      <c r="I689" s="83"/>
    </row>
    <row r="690" spans="1:9" ht="12.75">
      <c r="A690" s="83"/>
      <c r="B690" s="83"/>
      <c r="C690" s="83"/>
      <c r="D690" s="83"/>
      <c r="E690" s="83"/>
      <c r="F690" s="83"/>
      <c r="G690" s="83"/>
      <c r="H690" s="83"/>
      <c r="I690" s="83"/>
    </row>
    <row r="691" spans="1:9" ht="12.75">
      <c r="A691" s="83"/>
      <c r="B691" s="83"/>
      <c r="C691" s="83"/>
      <c r="D691" s="83"/>
      <c r="E691" s="83"/>
      <c r="F691" s="83"/>
      <c r="G691" s="83"/>
      <c r="H691" s="83"/>
      <c r="I691" s="83"/>
    </row>
    <row r="692" spans="1:9" ht="12.75">
      <c r="A692" s="83"/>
      <c r="B692" s="83"/>
      <c r="C692" s="83"/>
      <c r="D692" s="83"/>
      <c r="E692" s="83"/>
      <c r="F692" s="83"/>
      <c r="G692" s="83"/>
      <c r="H692" s="83"/>
      <c r="I692" s="83"/>
    </row>
    <row r="693" spans="1:9" ht="12.75">
      <c r="A693" s="83"/>
      <c r="B693" s="83"/>
      <c r="C693" s="83"/>
      <c r="D693" s="83"/>
      <c r="E693" s="83"/>
      <c r="F693" s="83"/>
      <c r="G693" s="83"/>
      <c r="H693" s="83"/>
      <c r="I693" s="83"/>
    </row>
    <row r="694" spans="1:9" ht="12.75">
      <c r="A694" s="83"/>
      <c r="B694" s="83"/>
      <c r="C694" s="83"/>
      <c r="D694" s="83"/>
      <c r="E694" s="83"/>
      <c r="F694" s="83"/>
      <c r="G694" s="83"/>
      <c r="H694" s="83"/>
      <c r="I694" s="83"/>
    </row>
    <row r="695" spans="1:9" ht="12.75">
      <c r="A695" s="83"/>
      <c r="B695" s="83"/>
      <c r="C695" s="83"/>
      <c r="D695" s="83"/>
      <c r="E695" s="83"/>
      <c r="F695" s="83"/>
      <c r="G695" s="83"/>
      <c r="H695" s="83"/>
      <c r="I695" s="83"/>
    </row>
    <row r="696" spans="1:9" ht="12.75">
      <c r="A696" s="83"/>
      <c r="B696" s="83"/>
      <c r="C696" s="83"/>
      <c r="D696" s="83"/>
      <c r="E696" s="83"/>
      <c r="F696" s="83"/>
      <c r="G696" s="83"/>
      <c r="H696" s="83"/>
      <c r="I696" s="83"/>
    </row>
    <row r="697" spans="1:9" ht="12.75">
      <c r="A697" s="83"/>
      <c r="B697" s="83"/>
      <c r="C697" s="83"/>
      <c r="D697" s="83"/>
      <c r="E697" s="83"/>
      <c r="F697" s="83"/>
      <c r="G697" s="83"/>
      <c r="H697" s="83"/>
      <c r="I697" s="83"/>
    </row>
    <row r="698" spans="1:9" ht="12.75">
      <c r="A698" s="83"/>
      <c r="B698" s="83"/>
      <c r="C698" s="83"/>
      <c r="D698" s="83"/>
      <c r="E698" s="83"/>
      <c r="F698" s="83"/>
      <c r="G698" s="83"/>
      <c r="H698" s="83"/>
      <c r="I698" s="83"/>
    </row>
    <row r="699" spans="1:9" ht="12.75">
      <c r="A699" s="83"/>
      <c r="B699" s="83"/>
      <c r="C699" s="83"/>
      <c r="D699" s="83"/>
      <c r="E699" s="83"/>
      <c r="F699" s="83"/>
      <c r="G699" s="83"/>
      <c r="H699" s="83"/>
      <c r="I699" s="83"/>
    </row>
    <row r="700" spans="1:9" ht="12.75">
      <c r="A700" s="83"/>
      <c r="B700" s="83"/>
      <c r="C700" s="83"/>
      <c r="D700" s="83"/>
      <c r="E700" s="83"/>
      <c r="F700" s="83"/>
      <c r="G700" s="83"/>
      <c r="H700" s="83"/>
      <c r="I700" s="83"/>
    </row>
    <row r="701" spans="1:9" ht="12.75">
      <c r="A701" s="83"/>
      <c r="B701" s="83"/>
      <c r="C701" s="83"/>
      <c r="D701" s="83"/>
      <c r="E701" s="83"/>
      <c r="F701" s="83"/>
      <c r="G701" s="83"/>
      <c r="H701" s="83"/>
      <c r="I701" s="83"/>
    </row>
    <row r="702" spans="1:9" ht="12.75">
      <c r="A702" s="83"/>
      <c r="B702" s="83"/>
      <c r="C702" s="83"/>
      <c r="D702" s="83"/>
      <c r="E702" s="83"/>
      <c r="F702" s="83"/>
      <c r="G702" s="83"/>
      <c r="H702" s="83"/>
      <c r="I702" s="83"/>
    </row>
    <row r="703" spans="1:9" ht="12.75">
      <c r="A703" s="83"/>
      <c r="B703" s="83"/>
      <c r="C703" s="83"/>
      <c r="D703" s="83"/>
      <c r="E703" s="83"/>
      <c r="F703" s="83"/>
      <c r="G703" s="83"/>
      <c r="H703" s="83"/>
      <c r="I703" s="83"/>
    </row>
    <row r="704" spans="1:9" ht="12.75">
      <c r="A704" s="83"/>
      <c r="B704" s="83"/>
      <c r="C704" s="83"/>
      <c r="D704" s="83"/>
      <c r="E704" s="83"/>
      <c r="F704" s="83"/>
      <c r="G704" s="83"/>
      <c r="H704" s="83"/>
      <c r="I704" s="83"/>
    </row>
    <row r="705" spans="1:9" ht="12.75">
      <c r="A705" s="83"/>
      <c r="B705" s="83"/>
      <c r="C705" s="83"/>
      <c r="D705" s="83"/>
      <c r="E705" s="83"/>
      <c r="F705" s="83"/>
      <c r="G705" s="83"/>
      <c r="H705" s="83"/>
      <c r="I705" s="83"/>
    </row>
    <row r="706" spans="1:9" ht="12.75">
      <c r="A706" s="83"/>
      <c r="B706" s="83"/>
      <c r="C706" s="83"/>
      <c r="D706" s="83"/>
      <c r="E706" s="83"/>
      <c r="F706" s="83"/>
      <c r="G706" s="83"/>
      <c r="H706" s="83"/>
      <c r="I706" s="83"/>
    </row>
    <row r="707" spans="1:9" ht="12.75">
      <c r="A707" s="83"/>
      <c r="B707" s="83"/>
      <c r="C707" s="83"/>
      <c r="D707" s="83"/>
      <c r="E707" s="83"/>
      <c r="F707" s="83"/>
      <c r="G707" s="83"/>
      <c r="H707" s="83"/>
      <c r="I707" s="83"/>
    </row>
    <row r="708" spans="1:9" ht="12.75">
      <c r="A708" s="83"/>
      <c r="B708" s="83"/>
      <c r="C708" s="83"/>
      <c r="D708" s="83"/>
      <c r="E708" s="83"/>
      <c r="F708" s="83"/>
      <c r="G708" s="83"/>
      <c r="H708" s="83"/>
      <c r="I708" s="83"/>
    </row>
    <row r="709" spans="1:9" ht="12.75">
      <c r="A709" s="83"/>
      <c r="B709" s="83"/>
      <c r="C709" s="83"/>
      <c r="D709" s="83"/>
      <c r="E709" s="83"/>
      <c r="F709" s="83"/>
      <c r="G709" s="83"/>
      <c r="H709" s="83"/>
      <c r="I709" s="83"/>
    </row>
    <row r="710" spans="1:9" ht="12.75">
      <c r="A710" s="83"/>
      <c r="B710" s="83"/>
      <c r="C710" s="83"/>
      <c r="D710" s="83"/>
      <c r="E710" s="83"/>
      <c r="F710" s="83"/>
      <c r="G710" s="83"/>
      <c r="H710" s="83"/>
      <c r="I710" s="83"/>
    </row>
    <row r="711" spans="1:9" ht="12.75">
      <c r="A711" s="83"/>
      <c r="B711" s="83"/>
      <c r="C711" s="83"/>
      <c r="D711" s="83"/>
      <c r="E711" s="83"/>
      <c r="F711" s="83"/>
      <c r="G711" s="83"/>
      <c r="H711" s="83"/>
      <c r="I711" s="83"/>
    </row>
    <row r="712" spans="1:9" ht="12.75">
      <c r="A712" s="83"/>
      <c r="B712" s="83"/>
      <c r="C712" s="83"/>
      <c r="D712" s="83"/>
      <c r="E712" s="83"/>
      <c r="F712" s="83"/>
      <c r="G712" s="83"/>
      <c r="H712" s="83"/>
      <c r="I712" s="83"/>
    </row>
    <row r="713" spans="1:9" ht="12.75">
      <c r="A713" s="83"/>
      <c r="B713" s="83"/>
      <c r="C713" s="83"/>
      <c r="D713" s="83"/>
      <c r="E713" s="83"/>
      <c r="F713" s="83"/>
      <c r="G713" s="83"/>
      <c r="H713" s="83"/>
      <c r="I713" s="83"/>
    </row>
    <row r="714" spans="1:9" ht="12.75">
      <c r="A714" s="83"/>
      <c r="B714" s="83"/>
      <c r="C714" s="83"/>
      <c r="D714" s="83"/>
      <c r="E714" s="83"/>
      <c r="F714" s="83"/>
      <c r="G714" s="83"/>
      <c r="H714" s="83"/>
      <c r="I714" s="83"/>
    </row>
    <row r="715" spans="1:9" ht="12.75">
      <c r="A715" s="83"/>
      <c r="B715" s="83"/>
      <c r="C715" s="83"/>
      <c r="D715" s="83"/>
      <c r="E715" s="83"/>
      <c r="F715" s="83"/>
      <c r="G715" s="83"/>
      <c r="H715" s="83"/>
      <c r="I715" s="83"/>
    </row>
    <row r="716" spans="1:9" ht="12.75">
      <c r="A716" s="83"/>
      <c r="B716" s="83"/>
      <c r="C716" s="83"/>
      <c r="D716" s="83"/>
      <c r="E716" s="83"/>
      <c r="F716" s="83"/>
      <c r="G716" s="83"/>
      <c r="H716" s="83"/>
      <c r="I716" s="83"/>
    </row>
    <row r="717" spans="1:9" ht="12.75">
      <c r="A717" s="83"/>
      <c r="B717" s="83"/>
      <c r="C717" s="83"/>
      <c r="D717" s="83"/>
      <c r="E717" s="83"/>
      <c r="F717" s="83"/>
      <c r="G717" s="83"/>
      <c r="H717" s="83"/>
      <c r="I717" s="83"/>
    </row>
    <row r="718" spans="1:9" ht="12.75">
      <c r="A718" s="83"/>
      <c r="B718" s="83"/>
      <c r="C718" s="83"/>
      <c r="D718" s="83"/>
      <c r="E718" s="83"/>
      <c r="F718" s="83"/>
      <c r="G718" s="83"/>
      <c r="H718" s="83"/>
      <c r="I718" s="83"/>
    </row>
    <row r="719" spans="1:9" ht="12.75">
      <c r="A719" s="83"/>
      <c r="B719" s="83"/>
      <c r="C719" s="83"/>
      <c r="D719" s="83"/>
      <c r="E719" s="83"/>
      <c r="F719" s="83"/>
      <c r="G719" s="83"/>
      <c r="H719" s="83"/>
      <c r="I719" s="83"/>
    </row>
    <row r="720" spans="1:9" ht="12.75">
      <c r="A720" s="83"/>
      <c r="B720" s="83"/>
      <c r="C720" s="83"/>
      <c r="D720" s="83"/>
      <c r="E720" s="83"/>
      <c r="F720" s="83"/>
      <c r="G720" s="83"/>
      <c r="H720" s="83"/>
      <c r="I720" s="83"/>
    </row>
    <row r="721" spans="1:9" ht="12.75">
      <c r="A721" s="83"/>
      <c r="B721" s="83"/>
      <c r="C721" s="83"/>
      <c r="D721" s="83"/>
      <c r="E721" s="83"/>
      <c r="F721" s="83"/>
      <c r="G721" s="83"/>
      <c r="H721" s="83"/>
      <c r="I721" s="83"/>
    </row>
    <row r="722" spans="1:9" ht="12.75">
      <c r="A722" s="83"/>
      <c r="B722" s="83"/>
      <c r="C722" s="83"/>
      <c r="D722" s="83"/>
      <c r="E722" s="83"/>
      <c r="F722" s="83"/>
      <c r="G722" s="83"/>
      <c r="H722" s="83"/>
      <c r="I722" s="83"/>
    </row>
    <row r="723" spans="1:9" ht="12.75">
      <c r="A723" s="83"/>
      <c r="B723" s="83"/>
      <c r="C723" s="83"/>
      <c r="D723" s="83"/>
      <c r="E723" s="83"/>
      <c r="F723" s="83"/>
      <c r="G723" s="83"/>
      <c r="H723" s="83"/>
      <c r="I723" s="83"/>
    </row>
    <row r="724" spans="1:9" ht="12.75">
      <c r="A724" s="83"/>
      <c r="B724" s="83"/>
      <c r="C724" s="83"/>
      <c r="D724" s="83"/>
      <c r="E724" s="83"/>
      <c r="F724" s="83"/>
      <c r="G724" s="83"/>
      <c r="H724" s="83"/>
      <c r="I724" s="83"/>
    </row>
    <row r="725" spans="1:9" ht="12.75">
      <c r="A725" s="83"/>
      <c r="B725" s="83"/>
      <c r="C725" s="83"/>
      <c r="D725" s="83"/>
      <c r="E725" s="83"/>
      <c r="F725" s="83"/>
      <c r="G725" s="83"/>
      <c r="H725" s="83"/>
      <c r="I725" s="83"/>
    </row>
    <row r="726" spans="1:9" ht="12.75">
      <c r="A726" s="83"/>
      <c r="B726" s="83"/>
      <c r="C726" s="83"/>
      <c r="D726" s="83"/>
      <c r="E726" s="83"/>
      <c r="F726" s="83"/>
      <c r="G726" s="83"/>
      <c r="H726" s="83"/>
      <c r="I726" s="83"/>
    </row>
    <row r="727" spans="1:9" ht="12.75">
      <c r="A727" s="83"/>
      <c r="B727" s="83"/>
      <c r="C727" s="83"/>
      <c r="D727" s="83"/>
      <c r="E727" s="83"/>
      <c r="F727" s="83"/>
      <c r="G727" s="83"/>
      <c r="H727" s="83"/>
      <c r="I727" s="83"/>
    </row>
    <row r="728" spans="1:9" ht="12.75">
      <c r="A728" s="83"/>
      <c r="B728" s="83"/>
      <c r="C728" s="83"/>
      <c r="D728" s="83"/>
      <c r="E728" s="83"/>
      <c r="F728" s="83"/>
      <c r="G728" s="83"/>
      <c r="H728" s="83"/>
      <c r="I728" s="83"/>
    </row>
    <row r="729" spans="1:9" ht="12.75">
      <c r="A729" s="83"/>
      <c r="B729" s="83"/>
      <c r="C729" s="83"/>
      <c r="D729" s="83"/>
      <c r="E729" s="83"/>
      <c r="F729" s="83"/>
      <c r="G729" s="83"/>
      <c r="H729" s="83"/>
      <c r="I729" s="83"/>
    </row>
    <row r="730" spans="1:9" ht="12.75">
      <c r="A730" s="83"/>
      <c r="B730" s="83"/>
      <c r="C730" s="83"/>
      <c r="D730" s="83"/>
      <c r="E730" s="83"/>
      <c r="F730" s="83"/>
      <c r="G730" s="83"/>
      <c r="H730" s="83"/>
      <c r="I730" s="83"/>
    </row>
    <row r="731" spans="1:9" ht="12.75">
      <c r="A731" s="83"/>
      <c r="B731" s="83"/>
      <c r="C731" s="83"/>
      <c r="D731" s="83"/>
      <c r="E731" s="83"/>
      <c r="F731" s="83"/>
      <c r="G731" s="83"/>
      <c r="H731" s="83"/>
      <c r="I731" s="83"/>
    </row>
    <row r="732" spans="1:9" ht="12.75">
      <c r="A732" s="83"/>
      <c r="B732" s="83"/>
      <c r="C732" s="83"/>
      <c r="D732" s="83"/>
      <c r="E732" s="83"/>
      <c r="F732" s="83"/>
      <c r="G732" s="83"/>
      <c r="H732" s="83"/>
      <c r="I732" s="83"/>
    </row>
    <row r="733" spans="1:9" ht="12.75">
      <c r="A733" s="83"/>
      <c r="B733" s="83"/>
      <c r="C733" s="83"/>
      <c r="D733" s="83"/>
      <c r="E733" s="83"/>
      <c r="F733" s="83"/>
      <c r="G733" s="83"/>
      <c r="H733" s="83"/>
      <c r="I733" s="83"/>
    </row>
    <row r="734" spans="1:9" ht="12.75">
      <c r="A734" s="83"/>
      <c r="B734" s="83"/>
      <c r="C734" s="83"/>
      <c r="D734" s="83"/>
      <c r="E734" s="83"/>
      <c r="F734" s="83"/>
      <c r="G734" s="83"/>
      <c r="H734" s="83"/>
      <c r="I734" s="83"/>
    </row>
    <row r="735" spans="1:9" ht="12.75">
      <c r="A735" s="83"/>
      <c r="B735" s="83"/>
      <c r="C735" s="83"/>
      <c r="D735" s="83"/>
      <c r="E735" s="83"/>
      <c r="F735" s="83"/>
      <c r="G735" s="83"/>
      <c r="H735" s="83"/>
      <c r="I735" s="83"/>
    </row>
    <row r="736" spans="1:9" ht="12.75">
      <c r="A736" s="83"/>
      <c r="B736" s="83"/>
      <c r="C736" s="83"/>
      <c r="D736" s="83"/>
      <c r="E736" s="83"/>
      <c r="F736" s="83"/>
      <c r="G736" s="83"/>
      <c r="H736" s="83"/>
      <c r="I736" s="83"/>
    </row>
    <row r="737" spans="1:9" ht="12.75">
      <c r="A737" s="83"/>
      <c r="B737" s="83"/>
      <c r="C737" s="83"/>
      <c r="D737" s="83"/>
      <c r="E737" s="83"/>
      <c r="F737" s="83"/>
      <c r="G737" s="83"/>
      <c r="H737" s="83"/>
      <c r="I737" s="83"/>
    </row>
    <row r="738" spans="1:9" ht="12.75">
      <c r="A738" s="83"/>
      <c r="B738" s="83"/>
      <c r="C738" s="83"/>
      <c r="D738" s="83"/>
      <c r="E738" s="83"/>
      <c r="F738" s="83"/>
      <c r="G738" s="83"/>
      <c r="H738" s="83"/>
      <c r="I738" s="83"/>
    </row>
    <row r="739" spans="1:9" ht="12.75">
      <c r="A739" s="83"/>
      <c r="B739" s="83"/>
      <c r="C739" s="83"/>
      <c r="D739" s="83"/>
      <c r="E739" s="83"/>
      <c r="F739" s="83"/>
      <c r="G739" s="83"/>
      <c r="H739" s="83"/>
      <c r="I739" s="83"/>
    </row>
    <row r="740" spans="1:9" ht="12.75">
      <c r="A740" s="83"/>
      <c r="B740" s="83"/>
      <c r="C740" s="83"/>
      <c r="D740" s="83"/>
      <c r="E740" s="83"/>
      <c r="F740" s="83"/>
      <c r="G740" s="83"/>
      <c r="H740" s="83"/>
      <c r="I740" s="83"/>
    </row>
    <row r="741" spans="1:9" ht="12.75">
      <c r="A741" s="83"/>
      <c r="B741" s="83"/>
      <c r="C741" s="83"/>
      <c r="D741" s="83"/>
      <c r="E741" s="83"/>
      <c r="F741" s="83"/>
      <c r="G741" s="83"/>
      <c r="H741" s="83"/>
      <c r="I741" s="83"/>
    </row>
    <row r="742" spans="1:9" ht="12.75">
      <c r="A742" s="83"/>
      <c r="B742" s="83"/>
      <c r="C742" s="83"/>
      <c r="D742" s="83"/>
      <c r="E742" s="83"/>
      <c r="F742" s="83"/>
      <c r="G742" s="83"/>
      <c r="H742" s="83"/>
      <c r="I742" s="83"/>
    </row>
    <row r="743" spans="1:9" ht="12.75">
      <c r="A743" s="83"/>
      <c r="B743" s="83"/>
      <c r="C743" s="83"/>
      <c r="D743" s="83"/>
      <c r="E743" s="83"/>
      <c r="F743" s="83"/>
      <c r="G743" s="83"/>
      <c r="H743" s="83"/>
      <c r="I743" s="83"/>
    </row>
    <row r="744" spans="1:9" ht="12.75">
      <c r="A744" s="83"/>
      <c r="B744" s="83"/>
      <c r="C744" s="83"/>
      <c r="D744" s="83"/>
      <c r="E744" s="83"/>
      <c r="F744" s="83"/>
      <c r="G744" s="83"/>
      <c r="H744" s="83"/>
      <c r="I744" s="83"/>
    </row>
    <row r="745" spans="1:9" ht="12.75">
      <c r="A745" s="83"/>
      <c r="B745" s="83"/>
      <c r="C745" s="83"/>
      <c r="D745" s="83"/>
      <c r="E745" s="83"/>
      <c r="F745" s="83"/>
      <c r="G745" s="83"/>
      <c r="H745" s="83"/>
      <c r="I745" s="83"/>
    </row>
    <row r="746" spans="1:9" ht="12.75">
      <c r="A746" s="83"/>
      <c r="B746" s="83"/>
      <c r="C746" s="83"/>
      <c r="D746" s="83"/>
      <c r="E746" s="83"/>
      <c r="F746" s="83"/>
      <c r="G746" s="83"/>
      <c r="H746" s="83"/>
      <c r="I746" s="83"/>
    </row>
    <row r="747" spans="1:9" ht="12.75">
      <c r="A747" s="83"/>
      <c r="B747" s="83"/>
      <c r="C747" s="83"/>
      <c r="D747" s="83"/>
      <c r="E747" s="83"/>
      <c r="F747" s="83"/>
      <c r="G747" s="83"/>
      <c r="H747" s="83"/>
      <c r="I747" s="83"/>
    </row>
    <row r="748" spans="1:9" ht="12.75">
      <c r="A748" s="83"/>
      <c r="B748" s="83"/>
      <c r="C748" s="83"/>
      <c r="D748" s="83"/>
      <c r="E748" s="83"/>
      <c r="F748" s="83"/>
      <c r="G748" s="83"/>
      <c r="H748" s="83"/>
      <c r="I748" s="83"/>
    </row>
    <row r="749" spans="1:9" ht="12.75">
      <c r="A749" s="83"/>
      <c r="B749" s="83"/>
      <c r="C749" s="83"/>
      <c r="D749" s="83"/>
      <c r="E749" s="83"/>
      <c r="F749" s="83"/>
      <c r="G749" s="83"/>
      <c r="H749" s="83"/>
      <c r="I749" s="83"/>
    </row>
    <row r="750" spans="1:9" ht="12.75">
      <c r="A750" s="83"/>
      <c r="B750" s="83"/>
      <c r="C750" s="83"/>
      <c r="D750" s="83"/>
      <c r="E750" s="83"/>
      <c r="F750" s="83"/>
      <c r="G750" s="83"/>
      <c r="H750" s="83"/>
      <c r="I750" s="83"/>
    </row>
    <row r="751" spans="1:9" ht="12.75">
      <c r="A751" s="83"/>
      <c r="B751" s="83"/>
      <c r="C751" s="83"/>
      <c r="D751" s="83"/>
      <c r="E751" s="83"/>
      <c r="F751" s="83"/>
      <c r="G751" s="83"/>
      <c r="H751" s="83"/>
      <c r="I751" s="83"/>
    </row>
    <row r="752" spans="1:9" ht="12.75">
      <c r="A752" s="83"/>
      <c r="B752" s="83"/>
      <c r="C752" s="83"/>
      <c r="D752" s="83"/>
      <c r="E752" s="83"/>
      <c r="F752" s="83"/>
      <c r="G752" s="83"/>
      <c r="H752" s="83"/>
      <c r="I752" s="83"/>
    </row>
    <row r="753" spans="1:9" ht="12.75">
      <c r="A753" s="83"/>
      <c r="B753" s="83"/>
      <c r="C753" s="83"/>
      <c r="D753" s="83"/>
      <c r="E753" s="83"/>
      <c r="F753" s="83"/>
      <c r="G753" s="83"/>
      <c r="H753" s="83"/>
      <c r="I753" s="83"/>
    </row>
    <row r="754" spans="1:9" ht="12.75">
      <c r="A754" s="83"/>
      <c r="B754" s="83"/>
      <c r="C754" s="83"/>
      <c r="D754" s="83"/>
      <c r="E754" s="83"/>
      <c r="F754" s="83"/>
      <c r="G754" s="83"/>
      <c r="H754" s="83"/>
      <c r="I754" s="83"/>
    </row>
    <row r="755" spans="1:9" ht="12.75">
      <c r="A755" s="83"/>
      <c r="B755" s="83"/>
      <c r="C755" s="83"/>
      <c r="D755" s="83"/>
      <c r="E755" s="83"/>
      <c r="F755" s="83"/>
      <c r="G755" s="83"/>
      <c r="H755" s="83"/>
      <c r="I755" s="83"/>
    </row>
    <row r="756" spans="1:9" ht="12.75">
      <c r="A756" s="83"/>
      <c r="B756" s="83"/>
      <c r="C756" s="83"/>
      <c r="D756" s="83"/>
      <c r="E756" s="83"/>
      <c r="F756" s="83"/>
      <c r="G756" s="83"/>
      <c r="H756" s="83"/>
      <c r="I756" s="83"/>
    </row>
    <row r="757" spans="1:9" ht="12.75">
      <c r="A757" s="83"/>
      <c r="B757" s="83"/>
      <c r="C757" s="83"/>
      <c r="D757" s="83"/>
      <c r="E757" s="83"/>
      <c r="F757" s="83"/>
      <c r="G757" s="83"/>
      <c r="H757" s="83"/>
      <c r="I757" s="83"/>
    </row>
    <row r="758" spans="1:9" ht="12.75">
      <c r="A758" s="83"/>
      <c r="B758" s="83"/>
      <c r="C758" s="83"/>
      <c r="D758" s="83"/>
      <c r="E758" s="83"/>
      <c r="F758" s="83"/>
      <c r="G758" s="83"/>
      <c r="H758" s="83"/>
      <c r="I758" s="83"/>
    </row>
    <row r="759" spans="1:9" ht="12.75">
      <c r="A759" s="83"/>
      <c r="B759" s="83"/>
      <c r="C759" s="83"/>
      <c r="D759" s="83"/>
      <c r="E759" s="83"/>
      <c r="F759" s="83"/>
      <c r="G759" s="83"/>
      <c r="H759" s="83"/>
      <c r="I759" s="83"/>
    </row>
    <row r="760" spans="1:9" ht="12.75">
      <c r="A760" s="83"/>
      <c r="B760" s="83"/>
      <c r="C760" s="83"/>
      <c r="D760" s="83"/>
      <c r="E760" s="83"/>
      <c r="F760" s="83"/>
      <c r="G760" s="83"/>
      <c r="H760" s="83"/>
      <c r="I760" s="83"/>
    </row>
    <row r="761" spans="1:9" ht="12.75">
      <c r="A761" s="83"/>
      <c r="B761" s="83"/>
      <c r="C761" s="83"/>
      <c r="D761" s="83"/>
      <c r="E761" s="83"/>
      <c r="F761" s="83"/>
      <c r="G761" s="83"/>
      <c r="H761" s="83"/>
      <c r="I761" s="83"/>
    </row>
    <row r="762" spans="1:9" ht="12.75">
      <c r="A762" s="83"/>
      <c r="B762" s="83"/>
      <c r="C762" s="83"/>
      <c r="D762" s="83"/>
      <c r="E762" s="83"/>
      <c r="F762" s="83"/>
      <c r="G762" s="83"/>
      <c r="H762" s="83"/>
      <c r="I762" s="83"/>
    </row>
    <row r="763" spans="1:9" ht="12.75">
      <c r="A763" s="83"/>
      <c r="B763" s="83"/>
      <c r="C763" s="83"/>
      <c r="D763" s="83"/>
      <c r="E763" s="83"/>
      <c r="F763" s="83"/>
      <c r="G763" s="83"/>
      <c r="H763" s="83"/>
      <c r="I763" s="83"/>
    </row>
    <row r="764" spans="1:9" ht="12.75">
      <c r="A764" s="83"/>
      <c r="B764" s="83"/>
      <c r="C764" s="83"/>
      <c r="D764" s="83"/>
      <c r="E764" s="83"/>
      <c r="F764" s="83"/>
      <c r="G764" s="83"/>
      <c r="H764" s="83"/>
      <c r="I764" s="83"/>
    </row>
    <row r="765" spans="1:9" ht="12.75">
      <c r="A765" s="83"/>
      <c r="B765" s="83"/>
      <c r="C765" s="83"/>
      <c r="D765" s="83"/>
      <c r="E765" s="83"/>
      <c r="F765" s="83"/>
      <c r="G765" s="83"/>
      <c r="H765" s="83"/>
      <c r="I765" s="83"/>
    </row>
    <row r="766" spans="1:9" ht="12.75">
      <c r="A766" s="83"/>
      <c r="B766" s="83"/>
      <c r="C766" s="83"/>
      <c r="D766" s="83"/>
      <c r="E766" s="83"/>
      <c r="F766" s="83"/>
      <c r="G766" s="83"/>
      <c r="H766" s="83"/>
      <c r="I766" s="83"/>
    </row>
    <row r="767" spans="1:9" ht="12.75">
      <c r="A767" s="83"/>
      <c r="B767" s="83"/>
      <c r="C767" s="83"/>
      <c r="D767" s="83"/>
      <c r="E767" s="83"/>
      <c r="F767" s="83"/>
      <c r="G767" s="83"/>
      <c r="H767" s="83"/>
      <c r="I767" s="83"/>
    </row>
    <row r="768" spans="1:9" ht="12.75">
      <c r="A768" s="83"/>
      <c r="B768" s="83"/>
      <c r="C768" s="83"/>
      <c r="D768" s="83"/>
      <c r="E768" s="83"/>
      <c r="F768" s="83"/>
      <c r="G768" s="83"/>
      <c r="H768" s="83"/>
      <c r="I768" s="83"/>
    </row>
    <row r="769" spans="1:9" ht="12.75">
      <c r="A769" s="83"/>
      <c r="B769" s="83"/>
      <c r="C769" s="83"/>
      <c r="D769" s="83"/>
      <c r="E769" s="83"/>
      <c r="F769" s="83"/>
      <c r="G769" s="83"/>
      <c r="H769" s="83"/>
      <c r="I769" s="83"/>
    </row>
    <row r="770" spans="1:9" ht="12.75">
      <c r="A770" s="83"/>
      <c r="B770" s="83"/>
      <c r="C770" s="83"/>
      <c r="D770" s="83"/>
      <c r="E770" s="83"/>
      <c r="F770" s="83"/>
      <c r="G770" s="83"/>
      <c r="H770" s="83"/>
      <c r="I770" s="83"/>
    </row>
    <row r="771" spans="1:9" ht="12.75">
      <c r="A771" s="83"/>
      <c r="B771" s="83"/>
      <c r="C771" s="83"/>
      <c r="D771" s="83"/>
      <c r="E771" s="83"/>
      <c r="F771" s="83"/>
      <c r="G771" s="83"/>
      <c r="H771" s="83"/>
      <c r="I771" s="83"/>
    </row>
    <row r="772" spans="1:9" ht="12.75">
      <c r="A772" s="83"/>
      <c r="B772" s="83"/>
      <c r="C772" s="83"/>
      <c r="D772" s="83"/>
      <c r="E772" s="83"/>
      <c r="F772" s="83"/>
      <c r="G772" s="83"/>
      <c r="H772" s="83"/>
      <c r="I772" s="83"/>
    </row>
    <row r="773" spans="1:9" ht="12.75">
      <c r="A773" s="83"/>
      <c r="B773" s="83"/>
      <c r="C773" s="83"/>
      <c r="D773" s="83"/>
      <c r="E773" s="83"/>
      <c r="F773" s="83"/>
      <c r="G773" s="83"/>
      <c r="H773" s="83"/>
      <c r="I773" s="83"/>
    </row>
    <row r="774" spans="1:9" ht="12.75">
      <c r="A774" s="83"/>
      <c r="B774" s="83"/>
      <c r="C774" s="83"/>
      <c r="D774" s="83"/>
      <c r="E774" s="83"/>
      <c r="F774" s="83"/>
      <c r="G774" s="83"/>
      <c r="H774" s="83"/>
      <c r="I774" s="83"/>
    </row>
    <row r="775" spans="1:9" ht="12.75">
      <c r="A775" s="83"/>
      <c r="B775" s="83"/>
      <c r="C775" s="83"/>
      <c r="D775" s="83"/>
      <c r="E775" s="83"/>
      <c r="F775" s="83"/>
      <c r="G775" s="83"/>
      <c r="H775" s="83"/>
      <c r="I775" s="83"/>
    </row>
    <row r="776" spans="1:9" ht="12.75">
      <c r="A776" s="83"/>
      <c r="B776" s="83"/>
      <c r="C776" s="83"/>
      <c r="D776" s="83"/>
      <c r="E776" s="83"/>
      <c r="F776" s="83"/>
      <c r="G776" s="83"/>
      <c r="H776" s="83"/>
      <c r="I776" s="83"/>
    </row>
    <row r="777" spans="1:9" ht="12.75">
      <c r="A777" s="83"/>
      <c r="B777" s="83"/>
      <c r="C777" s="83"/>
      <c r="D777" s="83"/>
      <c r="E777" s="83"/>
      <c r="F777" s="83"/>
      <c r="G777" s="83"/>
      <c r="H777" s="83"/>
      <c r="I777" s="83"/>
    </row>
    <row r="778" spans="1:9" ht="12.75">
      <c r="A778" s="83"/>
      <c r="B778" s="83"/>
      <c r="C778" s="83"/>
      <c r="D778" s="83"/>
      <c r="E778" s="83"/>
      <c r="F778" s="83"/>
      <c r="G778" s="83"/>
      <c r="H778" s="83"/>
      <c r="I778" s="83"/>
    </row>
    <row r="779" spans="1:9" ht="12.75">
      <c r="A779" s="83"/>
      <c r="B779" s="83"/>
      <c r="C779" s="83"/>
      <c r="D779" s="83"/>
      <c r="E779" s="83"/>
      <c r="F779" s="83"/>
      <c r="G779" s="83"/>
      <c r="H779" s="83"/>
      <c r="I779" s="83"/>
    </row>
    <row r="780" spans="1:9" ht="12.75">
      <c r="A780" s="83"/>
      <c r="B780" s="83"/>
      <c r="C780" s="83"/>
      <c r="D780" s="83"/>
      <c r="E780" s="83"/>
      <c r="F780" s="83"/>
      <c r="G780" s="83"/>
      <c r="H780" s="83"/>
      <c r="I780" s="83"/>
    </row>
    <row r="781" spans="1:9" ht="12.75">
      <c r="A781" s="83"/>
      <c r="B781" s="83"/>
      <c r="C781" s="83"/>
      <c r="D781" s="83"/>
      <c r="E781" s="83"/>
      <c r="F781" s="83"/>
      <c r="G781" s="83"/>
      <c r="H781" s="83"/>
      <c r="I781" s="83"/>
    </row>
    <row r="782" spans="1:9" ht="12.75">
      <c r="A782" s="83"/>
      <c r="B782" s="83"/>
      <c r="C782" s="83"/>
      <c r="D782" s="83"/>
      <c r="E782" s="83"/>
      <c r="F782" s="83"/>
      <c r="G782" s="83"/>
      <c r="H782" s="83"/>
      <c r="I782" s="83"/>
    </row>
    <row r="783" spans="1:9" ht="12.75">
      <c r="A783" s="83"/>
      <c r="B783" s="83"/>
      <c r="C783" s="83"/>
      <c r="D783" s="83"/>
      <c r="E783" s="83"/>
      <c r="F783" s="83"/>
      <c r="G783" s="83"/>
      <c r="H783" s="83"/>
      <c r="I783" s="83"/>
    </row>
    <row r="784" spans="1:9" ht="12.75">
      <c r="A784" s="83"/>
      <c r="B784" s="83"/>
      <c r="C784" s="83"/>
      <c r="D784" s="83"/>
      <c r="E784" s="83"/>
      <c r="F784" s="83"/>
      <c r="G784" s="83"/>
      <c r="H784" s="83"/>
      <c r="I784" s="83"/>
    </row>
    <row r="785" spans="1:9" ht="12.75">
      <c r="A785" s="83"/>
      <c r="B785" s="83"/>
      <c r="C785" s="83"/>
      <c r="D785" s="83"/>
      <c r="E785" s="83"/>
      <c r="F785" s="83"/>
      <c r="G785" s="83"/>
      <c r="H785" s="83"/>
      <c r="I785" s="83"/>
    </row>
    <row r="786" spans="1:9" ht="12.75">
      <c r="A786" s="83"/>
      <c r="B786" s="83"/>
      <c r="C786" s="83"/>
      <c r="D786" s="83"/>
      <c r="E786" s="83"/>
      <c r="F786" s="83"/>
      <c r="G786" s="83"/>
      <c r="H786" s="83"/>
      <c r="I786" s="83"/>
    </row>
    <row r="787" spans="1:9" ht="12.75">
      <c r="A787" s="83"/>
      <c r="B787" s="83"/>
      <c r="C787" s="83"/>
      <c r="D787" s="83"/>
      <c r="E787" s="83"/>
      <c r="F787" s="83"/>
      <c r="G787" s="83"/>
      <c r="H787" s="83"/>
      <c r="I787" s="83"/>
    </row>
    <row r="788" spans="1:9" ht="12.75">
      <c r="A788" s="83"/>
      <c r="B788" s="83"/>
      <c r="C788" s="83"/>
      <c r="D788" s="83"/>
      <c r="E788" s="83"/>
      <c r="F788" s="83"/>
      <c r="G788" s="83"/>
      <c r="H788" s="83"/>
      <c r="I788" s="83"/>
    </row>
    <row r="789" spans="1:9" ht="12.75">
      <c r="A789" s="83"/>
      <c r="B789" s="83"/>
      <c r="C789" s="83"/>
      <c r="D789" s="83"/>
      <c r="E789" s="83"/>
      <c r="F789" s="83"/>
      <c r="G789" s="83"/>
      <c r="H789" s="83"/>
      <c r="I789" s="83"/>
    </row>
    <row r="790" spans="1:9" ht="12.75">
      <c r="A790" s="83"/>
      <c r="B790" s="83"/>
      <c r="C790" s="83"/>
      <c r="D790" s="83"/>
      <c r="E790" s="83"/>
      <c r="F790" s="83"/>
      <c r="G790" s="83"/>
      <c r="H790" s="83"/>
      <c r="I790" s="83"/>
    </row>
    <row r="791" spans="1:9" ht="12.75">
      <c r="A791" s="83"/>
      <c r="B791" s="83"/>
      <c r="C791" s="83"/>
      <c r="D791" s="83"/>
      <c r="E791" s="83"/>
      <c r="F791" s="83"/>
      <c r="G791" s="83"/>
      <c r="H791" s="83"/>
      <c r="I791" s="83"/>
    </row>
    <row r="792" spans="1:9" ht="12.75">
      <c r="A792" s="83"/>
      <c r="B792" s="83"/>
      <c r="C792" s="83"/>
      <c r="D792" s="83"/>
      <c r="E792" s="83"/>
      <c r="F792" s="83"/>
      <c r="G792" s="83"/>
      <c r="H792" s="83"/>
      <c r="I792" s="83"/>
    </row>
    <row r="793" spans="1:9" ht="12.75">
      <c r="A793" s="83"/>
      <c r="B793" s="83"/>
      <c r="C793" s="83"/>
      <c r="D793" s="83"/>
      <c r="E793" s="83"/>
      <c r="F793" s="83"/>
      <c r="G793" s="83"/>
      <c r="H793" s="83"/>
      <c r="I793" s="83"/>
    </row>
    <row r="794" spans="1:9" ht="12.75">
      <c r="A794" s="83"/>
      <c r="B794" s="83"/>
      <c r="C794" s="83"/>
      <c r="D794" s="83"/>
      <c r="E794" s="83"/>
      <c r="F794" s="83"/>
      <c r="G794" s="83"/>
      <c r="H794" s="83"/>
      <c r="I794" s="83"/>
    </row>
    <row r="795" spans="1:9" ht="12.75">
      <c r="A795" s="83"/>
      <c r="B795" s="83"/>
      <c r="C795" s="83"/>
      <c r="D795" s="83"/>
      <c r="E795" s="83"/>
      <c r="F795" s="83"/>
      <c r="G795" s="83"/>
      <c r="H795" s="83"/>
      <c r="I795" s="83"/>
    </row>
    <row r="796" spans="1:9" ht="12.75">
      <c r="A796" s="83"/>
      <c r="B796" s="83"/>
      <c r="C796" s="83"/>
      <c r="D796" s="83"/>
      <c r="E796" s="83"/>
      <c r="F796" s="83"/>
      <c r="G796" s="83"/>
      <c r="H796" s="83"/>
      <c r="I796" s="83"/>
    </row>
    <row r="797" spans="1:9" ht="12.75">
      <c r="A797" s="83"/>
      <c r="B797" s="83"/>
      <c r="C797" s="83"/>
      <c r="D797" s="83"/>
      <c r="E797" s="83"/>
      <c r="F797" s="83"/>
      <c r="G797" s="83"/>
      <c r="H797" s="83"/>
      <c r="I797" s="83"/>
    </row>
    <row r="798" spans="1:9" ht="12.75">
      <c r="A798" s="83"/>
      <c r="B798" s="83"/>
      <c r="C798" s="83"/>
      <c r="D798" s="83"/>
      <c r="E798" s="83"/>
      <c r="F798" s="83"/>
      <c r="G798" s="83"/>
      <c r="H798" s="83"/>
      <c r="I798" s="83"/>
    </row>
    <row r="799" spans="1:9" ht="12.75">
      <c r="A799" s="83"/>
      <c r="B799" s="83"/>
      <c r="C799" s="83"/>
      <c r="D799" s="83"/>
      <c r="E799" s="83"/>
      <c r="F799" s="83"/>
      <c r="G799" s="83"/>
      <c r="H799" s="83"/>
      <c r="I799" s="83"/>
    </row>
    <row r="800" spans="1:9" ht="12.75">
      <c r="A800" s="83"/>
      <c r="B800" s="83"/>
      <c r="C800" s="83"/>
      <c r="D800" s="83"/>
      <c r="E800" s="83"/>
      <c r="F800" s="83"/>
      <c r="G800" s="83"/>
      <c r="H800" s="83"/>
      <c r="I800" s="83"/>
    </row>
    <row r="801" spans="1:9" ht="12.75">
      <c r="A801" s="83"/>
      <c r="B801" s="83"/>
      <c r="C801" s="83"/>
      <c r="D801" s="83"/>
      <c r="E801" s="83"/>
      <c r="F801" s="83"/>
      <c r="G801" s="83"/>
      <c r="H801" s="83"/>
      <c r="I801" s="83"/>
    </row>
    <row r="802" spans="1:9" ht="12.75">
      <c r="A802" s="83"/>
      <c r="B802" s="83"/>
      <c r="C802" s="83"/>
      <c r="D802" s="83"/>
      <c r="E802" s="83"/>
      <c r="F802" s="83"/>
      <c r="G802" s="83"/>
      <c r="H802" s="83"/>
      <c r="I802" s="83"/>
    </row>
    <row r="803" spans="1:9" ht="12.75">
      <c r="A803" s="83"/>
      <c r="B803" s="83"/>
      <c r="C803" s="83"/>
      <c r="D803" s="83"/>
      <c r="E803" s="83"/>
      <c r="F803" s="83"/>
      <c r="G803" s="83"/>
      <c r="H803" s="83"/>
      <c r="I803" s="83"/>
    </row>
    <row r="804" spans="1:9" ht="12.75">
      <c r="A804" s="83"/>
      <c r="B804" s="83"/>
      <c r="C804" s="83"/>
      <c r="D804" s="83"/>
      <c r="E804" s="83"/>
      <c r="F804" s="83"/>
      <c r="G804" s="83"/>
      <c r="H804" s="83"/>
      <c r="I804" s="83"/>
    </row>
    <row r="805" spans="1:9" ht="12.75">
      <c r="A805" s="83"/>
      <c r="B805" s="83"/>
      <c r="C805" s="83"/>
      <c r="D805" s="83"/>
      <c r="E805" s="83"/>
      <c r="F805" s="83"/>
      <c r="G805" s="83"/>
      <c r="H805" s="83"/>
      <c r="I805" s="83"/>
    </row>
    <row r="806" spans="1:9" ht="12.75">
      <c r="A806" s="83"/>
      <c r="B806" s="83"/>
      <c r="C806" s="83"/>
      <c r="D806" s="83"/>
      <c r="E806" s="83"/>
      <c r="F806" s="83"/>
      <c r="G806" s="83"/>
      <c r="H806" s="83"/>
      <c r="I806" s="83"/>
    </row>
    <row r="807" spans="1:9" ht="12.75">
      <c r="A807" s="83"/>
      <c r="B807" s="83"/>
      <c r="C807" s="83"/>
      <c r="D807" s="83"/>
      <c r="E807" s="83"/>
      <c r="F807" s="83"/>
      <c r="G807" s="83"/>
      <c r="H807" s="83"/>
      <c r="I807" s="83"/>
    </row>
    <row r="808" spans="1:9" ht="12.75">
      <c r="A808" s="83"/>
      <c r="B808" s="83"/>
      <c r="C808" s="83"/>
      <c r="D808" s="83"/>
      <c r="E808" s="83"/>
      <c r="F808" s="83"/>
      <c r="G808" s="83"/>
      <c r="H808" s="83"/>
      <c r="I808" s="83"/>
    </row>
    <row r="809" spans="1:9" ht="12.75">
      <c r="A809" s="83"/>
      <c r="B809" s="83"/>
      <c r="C809" s="83"/>
      <c r="D809" s="83"/>
      <c r="E809" s="83"/>
      <c r="F809" s="83"/>
      <c r="G809" s="83"/>
      <c r="H809" s="83"/>
      <c r="I809" s="83"/>
    </row>
    <row r="810" spans="1:9" ht="12.75">
      <c r="A810" s="83"/>
      <c r="B810" s="83"/>
      <c r="C810" s="83"/>
      <c r="D810" s="83"/>
      <c r="E810" s="83"/>
      <c r="F810" s="83"/>
      <c r="G810" s="83"/>
      <c r="H810" s="83"/>
      <c r="I810" s="83"/>
    </row>
    <row r="811" spans="1:9" ht="12.75">
      <c r="A811" s="83"/>
      <c r="B811" s="83"/>
      <c r="C811" s="83"/>
      <c r="D811" s="83"/>
      <c r="E811" s="83"/>
      <c r="F811" s="83"/>
      <c r="G811" s="83"/>
      <c r="H811" s="83"/>
      <c r="I811" s="83"/>
    </row>
    <row r="812" spans="1:9" ht="12.75">
      <c r="A812" s="83"/>
      <c r="B812" s="83"/>
      <c r="C812" s="83"/>
      <c r="D812" s="83"/>
      <c r="E812" s="83"/>
      <c r="F812" s="83"/>
      <c r="G812" s="83"/>
      <c r="H812" s="83"/>
      <c r="I812" s="83"/>
    </row>
    <row r="813" spans="1:9" ht="12.75">
      <c r="A813" s="83"/>
      <c r="B813" s="83"/>
      <c r="C813" s="83"/>
      <c r="D813" s="83"/>
      <c r="E813" s="83"/>
      <c r="F813" s="83"/>
      <c r="G813" s="83"/>
      <c r="H813" s="83"/>
      <c r="I813" s="83"/>
    </row>
    <row r="814" spans="1:9" ht="12.75">
      <c r="A814" s="83"/>
      <c r="B814" s="83"/>
      <c r="C814" s="83"/>
      <c r="D814" s="83"/>
      <c r="E814" s="83"/>
      <c r="F814" s="83"/>
      <c r="G814" s="83"/>
      <c r="H814" s="83"/>
      <c r="I814" s="83"/>
    </row>
    <row r="815" spans="1:9" ht="12.75">
      <c r="A815" s="83"/>
      <c r="B815" s="83"/>
      <c r="C815" s="83"/>
      <c r="D815" s="83"/>
      <c r="E815" s="83"/>
      <c r="F815" s="83"/>
      <c r="G815" s="83"/>
      <c r="H815" s="83"/>
      <c r="I815" s="83"/>
    </row>
    <row r="816" spans="1:9" ht="12.75">
      <c r="A816" s="83"/>
      <c r="B816" s="83"/>
      <c r="C816" s="83"/>
      <c r="D816" s="83"/>
      <c r="E816" s="83"/>
      <c r="F816" s="83"/>
      <c r="G816" s="83"/>
      <c r="H816" s="83"/>
      <c r="I816" s="83"/>
    </row>
    <row r="817" spans="1:9" ht="12.75">
      <c r="A817" s="83"/>
      <c r="B817" s="83"/>
      <c r="C817" s="83"/>
      <c r="D817" s="83"/>
      <c r="E817" s="83"/>
      <c r="F817" s="83"/>
      <c r="G817" s="83"/>
      <c r="H817" s="83"/>
      <c r="I817" s="83"/>
    </row>
    <row r="818" spans="1:9" ht="12.75">
      <c r="A818" s="83"/>
      <c r="B818" s="83"/>
      <c r="C818" s="83"/>
      <c r="D818" s="83"/>
      <c r="E818" s="83"/>
      <c r="F818" s="83"/>
      <c r="G818" s="83"/>
      <c r="H818" s="83"/>
      <c r="I818" s="83"/>
    </row>
    <row r="819" spans="1:9" ht="12.75">
      <c r="A819" s="83"/>
      <c r="B819" s="83"/>
      <c r="C819" s="83"/>
      <c r="D819" s="83"/>
      <c r="E819" s="83"/>
      <c r="F819" s="83"/>
      <c r="G819" s="83"/>
      <c r="H819" s="83"/>
      <c r="I819" s="83"/>
    </row>
    <row r="820" spans="1:9" ht="12.75">
      <c r="A820" s="83"/>
      <c r="B820" s="83"/>
      <c r="C820" s="83"/>
      <c r="D820" s="83"/>
      <c r="E820" s="83"/>
      <c r="F820" s="83"/>
      <c r="G820" s="83"/>
      <c r="H820" s="83"/>
      <c r="I820" s="83"/>
    </row>
    <row r="821" spans="1:9" ht="12.75">
      <c r="A821" s="83"/>
      <c r="B821" s="83"/>
      <c r="C821" s="83"/>
      <c r="D821" s="83"/>
      <c r="E821" s="83"/>
      <c r="F821" s="83"/>
      <c r="G821" s="83"/>
      <c r="H821" s="83"/>
      <c r="I821" s="83"/>
    </row>
    <row r="822" spans="1:9" ht="12.75">
      <c r="A822" s="83"/>
      <c r="B822" s="83"/>
      <c r="C822" s="83"/>
      <c r="D822" s="83"/>
      <c r="E822" s="83"/>
      <c r="F822" s="83"/>
      <c r="G822" s="83"/>
      <c r="H822" s="83"/>
      <c r="I822" s="83"/>
    </row>
    <row r="823" spans="1:9" ht="12.75">
      <c r="A823" s="83"/>
      <c r="B823" s="83"/>
      <c r="C823" s="83"/>
      <c r="D823" s="83"/>
      <c r="E823" s="83"/>
      <c r="F823" s="83"/>
      <c r="G823" s="83"/>
      <c r="H823" s="83"/>
      <c r="I823" s="83"/>
    </row>
    <row r="824" spans="1:9" ht="12.75">
      <c r="A824" s="83"/>
      <c r="B824" s="83"/>
      <c r="C824" s="83"/>
      <c r="D824" s="83"/>
      <c r="E824" s="83"/>
      <c r="F824" s="83"/>
      <c r="G824" s="83"/>
      <c r="H824" s="83"/>
      <c r="I824" s="83"/>
    </row>
    <row r="825" spans="1:9" ht="12.75">
      <c r="A825" s="83"/>
      <c r="B825" s="83"/>
      <c r="C825" s="83"/>
      <c r="D825" s="83"/>
      <c r="E825" s="83"/>
      <c r="F825" s="83"/>
      <c r="G825" s="83"/>
      <c r="H825" s="83"/>
      <c r="I825" s="83"/>
    </row>
    <row r="826" spans="1:9" ht="12.75">
      <c r="A826" s="83"/>
      <c r="B826" s="83"/>
      <c r="C826" s="83"/>
      <c r="D826" s="83"/>
      <c r="E826" s="83"/>
      <c r="F826" s="83"/>
      <c r="G826" s="83"/>
      <c r="H826" s="83"/>
      <c r="I826" s="83"/>
    </row>
    <row r="827" spans="1:9" ht="12.75">
      <c r="A827" s="83"/>
      <c r="B827" s="83"/>
      <c r="C827" s="83"/>
      <c r="D827" s="83"/>
      <c r="E827" s="83"/>
      <c r="F827" s="83"/>
      <c r="G827" s="83"/>
      <c r="H827" s="83"/>
      <c r="I827" s="83"/>
    </row>
    <row r="828" spans="1:9" ht="12.75">
      <c r="A828" s="83"/>
      <c r="B828" s="83"/>
      <c r="C828" s="83"/>
      <c r="D828" s="83"/>
      <c r="E828" s="83"/>
      <c r="F828" s="83"/>
      <c r="G828" s="83"/>
      <c r="H828" s="83"/>
      <c r="I828" s="83"/>
    </row>
    <row r="829" spans="1:9" ht="12.75">
      <c r="A829" s="83"/>
      <c r="B829" s="83"/>
      <c r="C829" s="83"/>
      <c r="D829" s="83"/>
      <c r="E829" s="83"/>
      <c r="F829" s="83"/>
      <c r="G829" s="83"/>
      <c r="H829" s="83"/>
      <c r="I829" s="83"/>
    </row>
    <row r="830" spans="1:9" ht="12.75">
      <c r="A830" s="83"/>
      <c r="B830" s="83"/>
      <c r="C830" s="83"/>
      <c r="D830" s="83"/>
      <c r="E830" s="83"/>
      <c r="F830" s="83"/>
      <c r="G830" s="83"/>
      <c r="H830" s="83"/>
      <c r="I830" s="83"/>
    </row>
    <row r="831" spans="1:9" ht="12.75">
      <c r="A831" s="83"/>
      <c r="B831" s="83"/>
      <c r="C831" s="83"/>
      <c r="D831" s="83"/>
      <c r="E831" s="83"/>
      <c r="F831" s="83"/>
      <c r="G831" s="83"/>
      <c r="H831" s="83"/>
      <c r="I831" s="83"/>
    </row>
    <row r="832" spans="1:9" ht="12.75">
      <c r="A832" s="83"/>
      <c r="B832" s="83"/>
      <c r="C832" s="83"/>
      <c r="D832" s="83"/>
      <c r="E832" s="83"/>
      <c r="F832" s="83"/>
      <c r="G832" s="83"/>
      <c r="H832" s="83"/>
      <c r="I832" s="83"/>
    </row>
    <row r="833" spans="1:9" ht="12.75">
      <c r="A833" s="83"/>
      <c r="B833" s="83"/>
      <c r="C833" s="83"/>
      <c r="D833" s="83"/>
      <c r="E833" s="83"/>
      <c r="F833" s="83"/>
      <c r="G833" s="83"/>
      <c r="H833" s="83"/>
      <c r="I833" s="83"/>
    </row>
    <row r="834" spans="1:9" ht="12.75">
      <c r="A834" s="83"/>
      <c r="B834" s="83"/>
      <c r="C834" s="83"/>
      <c r="D834" s="83"/>
      <c r="E834" s="83"/>
      <c r="F834" s="83"/>
      <c r="G834" s="83"/>
      <c r="H834" s="83"/>
      <c r="I834" s="83"/>
    </row>
    <row r="835" spans="1:9" ht="12.75">
      <c r="A835" s="83"/>
      <c r="B835" s="83"/>
      <c r="C835" s="83"/>
      <c r="D835" s="83"/>
      <c r="E835" s="83"/>
      <c r="F835" s="83"/>
      <c r="G835" s="83"/>
      <c r="H835" s="83"/>
      <c r="I835" s="83"/>
    </row>
    <row r="836" spans="1:9" ht="12.75">
      <c r="A836" s="83"/>
      <c r="B836" s="83"/>
      <c r="C836" s="83"/>
      <c r="D836" s="83"/>
      <c r="E836" s="83"/>
      <c r="F836" s="83"/>
      <c r="G836" s="83"/>
      <c r="H836" s="83"/>
      <c r="I836" s="83"/>
    </row>
    <row r="837" spans="1:9" ht="12.75">
      <c r="A837" s="83"/>
      <c r="B837" s="83"/>
      <c r="C837" s="83"/>
      <c r="D837" s="83"/>
      <c r="E837" s="83"/>
      <c r="F837" s="83"/>
      <c r="G837" s="83"/>
      <c r="H837" s="83"/>
      <c r="I837" s="83"/>
    </row>
    <row r="838" spans="1:9" ht="12.75">
      <c r="A838" s="83"/>
      <c r="B838" s="83"/>
      <c r="C838" s="83"/>
      <c r="D838" s="83"/>
      <c r="E838" s="83"/>
      <c r="F838" s="83"/>
      <c r="G838" s="83"/>
      <c r="H838" s="83"/>
      <c r="I838" s="83"/>
    </row>
    <row r="839" spans="1:9" ht="12.75">
      <c r="A839" s="83"/>
      <c r="B839" s="83"/>
      <c r="C839" s="83"/>
      <c r="D839" s="83"/>
      <c r="E839" s="83"/>
      <c r="F839" s="83"/>
      <c r="G839" s="83"/>
      <c r="H839" s="83"/>
      <c r="I839" s="83"/>
    </row>
    <row r="840" spans="1:9" ht="12.75">
      <c r="A840" s="83"/>
      <c r="B840" s="83"/>
      <c r="C840" s="83"/>
      <c r="D840" s="83"/>
      <c r="E840" s="83"/>
      <c r="F840" s="83"/>
      <c r="G840" s="83"/>
      <c r="H840" s="83"/>
      <c r="I840" s="83"/>
    </row>
    <row r="841" spans="1:9" ht="12.75">
      <c r="A841" s="83"/>
      <c r="B841" s="83"/>
      <c r="C841" s="83"/>
      <c r="D841" s="83"/>
      <c r="E841" s="83"/>
      <c r="F841" s="83"/>
      <c r="G841" s="83"/>
      <c r="H841" s="83"/>
      <c r="I841" s="83"/>
    </row>
    <row r="842" spans="1:9" ht="12.75">
      <c r="A842" s="83"/>
      <c r="B842" s="83"/>
      <c r="C842" s="83"/>
      <c r="D842" s="83"/>
      <c r="E842" s="83"/>
      <c r="F842" s="83"/>
      <c r="G842" s="83"/>
      <c r="H842" s="83"/>
      <c r="I842" s="83"/>
    </row>
    <row r="843" spans="1:9" ht="12.75">
      <c r="A843" s="83"/>
      <c r="B843" s="83"/>
      <c r="C843" s="83"/>
      <c r="D843" s="83"/>
      <c r="E843" s="83"/>
      <c r="F843" s="83"/>
      <c r="G843" s="83"/>
      <c r="H843" s="83"/>
      <c r="I843" s="83"/>
    </row>
    <row r="844" spans="1:9" ht="12.75">
      <c r="A844" s="83"/>
      <c r="B844" s="83"/>
      <c r="C844" s="83"/>
      <c r="D844" s="83"/>
      <c r="E844" s="83"/>
      <c r="F844" s="83"/>
      <c r="G844" s="83"/>
      <c r="H844" s="83"/>
      <c r="I844" s="83"/>
    </row>
    <row r="845" spans="1:9" ht="12.75">
      <c r="A845" s="83"/>
      <c r="B845" s="83"/>
      <c r="C845" s="83"/>
      <c r="D845" s="83"/>
      <c r="E845" s="83"/>
      <c r="F845" s="83"/>
      <c r="G845" s="83"/>
      <c r="H845" s="83"/>
      <c r="I845" s="83"/>
    </row>
    <row r="846" spans="1:9" ht="12.75">
      <c r="A846" s="83"/>
      <c r="B846" s="83"/>
      <c r="C846" s="83"/>
      <c r="D846" s="83"/>
      <c r="E846" s="83"/>
      <c r="F846" s="83"/>
      <c r="G846" s="83"/>
      <c r="H846" s="83"/>
      <c r="I846" s="83"/>
    </row>
    <row r="847" spans="1:9" ht="12.75">
      <c r="A847" s="83"/>
      <c r="B847" s="83"/>
      <c r="C847" s="83"/>
      <c r="D847" s="83"/>
      <c r="E847" s="83"/>
      <c r="F847" s="83"/>
      <c r="G847" s="83"/>
      <c r="H847" s="83"/>
      <c r="I847" s="83"/>
    </row>
    <row r="848" spans="1:9" ht="12.75">
      <c r="A848" s="83"/>
      <c r="B848" s="83"/>
      <c r="C848" s="83"/>
      <c r="D848" s="83"/>
      <c r="E848" s="83"/>
      <c r="F848" s="83"/>
      <c r="G848" s="83"/>
      <c r="H848" s="83"/>
      <c r="I848" s="83"/>
    </row>
    <row r="849" spans="1:9" ht="12.75">
      <c r="A849" s="83"/>
      <c r="B849" s="83"/>
      <c r="C849" s="83"/>
      <c r="D849" s="83"/>
      <c r="E849" s="83"/>
      <c r="F849" s="83"/>
      <c r="G849" s="83"/>
      <c r="H849" s="83"/>
      <c r="I849" s="83"/>
    </row>
    <row r="850" spans="1:9" ht="12.75">
      <c r="A850" s="83"/>
      <c r="B850" s="83"/>
      <c r="C850" s="83"/>
      <c r="D850" s="83"/>
      <c r="E850" s="83"/>
      <c r="F850" s="83"/>
      <c r="G850" s="83"/>
      <c r="H850" s="83"/>
      <c r="I850" s="83"/>
    </row>
    <row r="851" spans="1:9" ht="12.75">
      <c r="A851" s="83"/>
      <c r="B851" s="83"/>
      <c r="C851" s="83"/>
      <c r="D851" s="83"/>
      <c r="E851" s="83"/>
      <c r="F851" s="83"/>
      <c r="G851" s="83"/>
      <c r="H851" s="83"/>
      <c r="I851" s="83"/>
    </row>
    <row r="852" spans="1:9" ht="12.75">
      <c r="A852" s="83"/>
      <c r="B852" s="83"/>
      <c r="C852" s="83"/>
      <c r="D852" s="83"/>
      <c r="E852" s="83"/>
      <c r="F852" s="83"/>
      <c r="G852" s="83"/>
      <c r="H852" s="83"/>
      <c r="I852" s="83"/>
    </row>
    <row r="853" spans="1:9" ht="12.75">
      <c r="A853" s="83"/>
      <c r="B853" s="83"/>
      <c r="C853" s="83"/>
      <c r="D853" s="83"/>
      <c r="E853" s="83"/>
      <c r="F853" s="83"/>
      <c r="G853" s="83"/>
      <c r="H853" s="83"/>
      <c r="I853" s="83"/>
    </row>
    <row r="854" spans="1:9" ht="12.75">
      <c r="A854" s="83"/>
      <c r="B854" s="83"/>
      <c r="C854" s="83"/>
      <c r="D854" s="83"/>
      <c r="E854" s="83"/>
      <c r="F854" s="83"/>
      <c r="G854" s="83"/>
      <c r="H854" s="83"/>
      <c r="I854" s="83"/>
    </row>
    <row r="855" spans="1:9" ht="12.75">
      <c r="A855" s="83"/>
      <c r="B855" s="83"/>
      <c r="C855" s="83"/>
      <c r="D855" s="83"/>
      <c r="E855" s="83"/>
      <c r="F855" s="83"/>
      <c r="G855" s="83"/>
      <c r="H855" s="83"/>
      <c r="I855" s="83"/>
    </row>
    <row r="856" spans="1:9" ht="12.75">
      <c r="A856" s="83"/>
      <c r="B856" s="83"/>
      <c r="C856" s="83"/>
      <c r="D856" s="83"/>
      <c r="E856" s="83"/>
      <c r="F856" s="83"/>
      <c r="G856" s="83"/>
      <c r="H856" s="83"/>
      <c r="I856" s="83"/>
    </row>
    <row r="857" spans="1:9" ht="12.75">
      <c r="A857" s="83"/>
      <c r="B857" s="83"/>
      <c r="C857" s="83"/>
      <c r="D857" s="83"/>
      <c r="E857" s="83"/>
      <c r="F857" s="83"/>
      <c r="G857" s="83"/>
      <c r="H857" s="83"/>
      <c r="I857" s="83"/>
    </row>
    <row r="858" spans="1:9" ht="12.75">
      <c r="A858" s="83"/>
      <c r="B858" s="83"/>
      <c r="C858" s="83"/>
      <c r="D858" s="83"/>
      <c r="E858" s="83"/>
      <c r="F858" s="83"/>
      <c r="G858" s="83"/>
      <c r="H858" s="83"/>
      <c r="I858" s="83"/>
    </row>
    <row r="859" spans="1:9" ht="12.75">
      <c r="A859" s="83"/>
      <c r="B859" s="83"/>
      <c r="C859" s="83"/>
      <c r="D859" s="83"/>
      <c r="E859" s="83"/>
      <c r="F859" s="83"/>
      <c r="G859" s="83"/>
      <c r="H859" s="83"/>
      <c r="I859" s="83"/>
    </row>
    <row r="860" spans="1:9" ht="12.75">
      <c r="A860" s="83"/>
      <c r="B860" s="83"/>
      <c r="C860" s="83"/>
      <c r="D860" s="83"/>
      <c r="E860" s="83"/>
      <c r="F860" s="83"/>
      <c r="G860" s="83"/>
      <c r="H860" s="83"/>
      <c r="I860" s="83"/>
    </row>
    <row r="861" spans="1:9" ht="12.75">
      <c r="A861" s="83"/>
      <c r="B861" s="83"/>
      <c r="C861" s="83"/>
      <c r="D861" s="83"/>
      <c r="E861" s="83"/>
      <c r="F861" s="83"/>
      <c r="G861" s="83"/>
      <c r="H861" s="83"/>
      <c r="I861" s="83"/>
    </row>
    <row r="862" spans="1:9" ht="12.75">
      <c r="A862" s="83"/>
      <c r="B862" s="83"/>
      <c r="C862" s="83"/>
      <c r="D862" s="83"/>
      <c r="E862" s="83"/>
      <c r="F862" s="83"/>
      <c r="G862" s="83"/>
      <c r="H862" s="83"/>
      <c r="I862" s="83"/>
    </row>
    <row r="863" spans="1:9" ht="12.75">
      <c r="A863" s="83"/>
      <c r="B863" s="83"/>
      <c r="C863" s="83"/>
      <c r="D863" s="83"/>
      <c r="E863" s="83"/>
      <c r="F863" s="83"/>
      <c r="G863" s="83"/>
      <c r="H863" s="83"/>
      <c r="I863" s="83"/>
    </row>
    <row r="864" spans="1:9" ht="12.75">
      <c r="A864" s="83"/>
      <c r="B864" s="83"/>
      <c r="C864" s="83"/>
      <c r="D864" s="83"/>
      <c r="E864" s="83"/>
      <c r="F864" s="83"/>
      <c r="G864" s="83"/>
      <c r="H864" s="83"/>
      <c r="I864" s="83"/>
    </row>
    <row r="865" spans="1:9" ht="12.75">
      <c r="A865" s="83"/>
      <c r="B865" s="83"/>
      <c r="C865" s="83"/>
      <c r="D865" s="83"/>
      <c r="E865" s="83"/>
      <c r="F865" s="83"/>
      <c r="G865" s="83"/>
      <c r="H865" s="83"/>
      <c r="I865" s="83"/>
    </row>
    <row r="866" spans="1:9" ht="12.75">
      <c r="A866" s="83"/>
      <c r="B866" s="83"/>
      <c r="C866" s="83"/>
      <c r="D866" s="83"/>
      <c r="E866" s="83"/>
      <c r="F866" s="83"/>
      <c r="G866" s="83"/>
      <c r="H866" s="83"/>
      <c r="I866" s="83"/>
    </row>
    <row r="867" spans="1:9" ht="12.75">
      <c r="A867" s="83"/>
      <c r="B867" s="83"/>
      <c r="C867" s="83"/>
      <c r="D867" s="83"/>
      <c r="E867" s="83"/>
      <c r="F867" s="83"/>
      <c r="G867" s="83"/>
      <c r="H867" s="83"/>
      <c r="I867" s="83"/>
    </row>
    <row r="868" spans="1:9" ht="12.75">
      <c r="A868" s="83"/>
      <c r="B868" s="83"/>
      <c r="C868" s="83"/>
      <c r="D868" s="83"/>
      <c r="E868" s="83"/>
      <c r="F868" s="83"/>
      <c r="G868" s="83"/>
      <c r="H868" s="83"/>
      <c r="I868" s="83"/>
    </row>
    <row r="869" spans="1:9" ht="12.75">
      <c r="A869" s="83"/>
      <c r="B869" s="83"/>
      <c r="C869" s="83"/>
      <c r="D869" s="83"/>
      <c r="E869" s="83"/>
      <c r="F869" s="83"/>
      <c r="G869" s="83"/>
      <c r="H869" s="83"/>
      <c r="I869" s="83"/>
    </row>
    <row r="870" spans="1:9" ht="12.75">
      <c r="A870" s="83"/>
      <c r="B870" s="83"/>
      <c r="C870" s="83"/>
      <c r="D870" s="83"/>
      <c r="E870" s="83"/>
      <c r="F870" s="83"/>
      <c r="G870" s="83"/>
      <c r="H870" s="83"/>
      <c r="I870" s="83"/>
    </row>
    <row r="871" spans="1:9" ht="12.75">
      <c r="A871" s="83"/>
      <c r="B871" s="83"/>
      <c r="C871" s="83"/>
      <c r="D871" s="83"/>
      <c r="E871" s="83"/>
      <c r="F871" s="83"/>
      <c r="G871" s="83"/>
      <c r="H871" s="83"/>
      <c r="I871" s="83"/>
    </row>
    <row r="872" spans="1:9" ht="12.75">
      <c r="A872" s="83"/>
      <c r="B872" s="83"/>
      <c r="C872" s="83"/>
      <c r="D872" s="83"/>
      <c r="E872" s="83"/>
      <c r="F872" s="83"/>
      <c r="G872" s="83"/>
      <c r="H872" s="83"/>
      <c r="I872" s="83"/>
    </row>
    <row r="873" spans="1:9" ht="12.75">
      <c r="A873" s="83"/>
      <c r="B873" s="83"/>
      <c r="C873" s="83"/>
      <c r="D873" s="83"/>
      <c r="E873" s="83"/>
      <c r="F873" s="83"/>
      <c r="G873" s="83"/>
      <c r="H873" s="83"/>
      <c r="I873" s="83"/>
    </row>
    <row r="874" spans="1:9" ht="12.75">
      <c r="A874" s="83"/>
      <c r="B874" s="83"/>
      <c r="C874" s="83"/>
      <c r="D874" s="83"/>
      <c r="E874" s="83"/>
      <c r="F874" s="83"/>
      <c r="G874" s="83"/>
      <c r="H874" s="83"/>
      <c r="I874" s="83"/>
    </row>
    <row r="875" spans="1:9" ht="12.75">
      <c r="A875" s="83"/>
      <c r="B875" s="83"/>
      <c r="C875" s="83"/>
      <c r="D875" s="83"/>
      <c r="E875" s="83"/>
      <c r="F875" s="83"/>
      <c r="G875" s="83"/>
      <c r="H875" s="83"/>
      <c r="I875" s="83"/>
    </row>
    <row r="876" spans="1:9" ht="12.75">
      <c r="A876" s="83"/>
      <c r="B876" s="83"/>
      <c r="C876" s="83"/>
      <c r="D876" s="83"/>
      <c r="E876" s="83"/>
      <c r="F876" s="83"/>
      <c r="G876" s="83"/>
      <c r="H876" s="83"/>
      <c r="I876" s="83"/>
    </row>
    <row r="877" spans="1:9" ht="12.75">
      <c r="A877" s="83"/>
      <c r="B877" s="83"/>
      <c r="C877" s="83"/>
      <c r="D877" s="83"/>
      <c r="E877" s="83"/>
      <c r="F877" s="83"/>
      <c r="G877" s="83"/>
      <c r="H877" s="83"/>
      <c r="I877" s="83"/>
    </row>
    <row r="878" spans="1:9" ht="12.75">
      <c r="A878" s="83"/>
      <c r="B878" s="83"/>
      <c r="C878" s="83"/>
      <c r="D878" s="83"/>
      <c r="E878" s="83"/>
      <c r="F878" s="83"/>
      <c r="G878" s="83"/>
      <c r="H878" s="83"/>
      <c r="I878" s="83"/>
    </row>
    <row r="879" spans="1:9" ht="12.75">
      <c r="A879" s="83"/>
      <c r="B879" s="83"/>
      <c r="C879" s="83"/>
      <c r="D879" s="83"/>
      <c r="E879" s="83"/>
      <c r="F879" s="83"/>
      <c r="G879" s="83"/>
      <c r="H879" s="83"/>
      <c r="I879" s="83"/>
    </row>
    <row r="880" spans="1:9" ht="12.75">
      <c r="A880" s="83"/>
      <c r="B880" s="83"/>
      <c r="C880" s="83"/>
      <c r="D880" s="83"/>
      <c r="E880" s="83"/>
      <c r="F880" s="83"/>
      <c r="G880" s="83"/>
      <c r="H880" s="83"/>
      <c r="I880" s="83"/>
    </row>
    <row r="881" spans="1:9" ht="12.75">
      <c r="A881" s="83"/>
      <c r="B881" s="83"/>
      <c r="C881" s="83"/>
      <c r="D881" s="83"/>
      <c r="E881" s="83"/>
      <c r="F881" s="83"/>
      <c r="G881" s="83"/>
      <c r="H881" s="83"/>
      <c r="I881" s="83"/>
    </row>
    <row r="882" spans="1:9" ht="12.75">
      <c r="A882" s="83"/>
      <c r="B882" s="83"/>
      <c r="C882" s="83"/>
      <c r="D882" s="83"/>
      <c r="E882" s="83"/>
      <c r="F882" s="83"/>
      <c r="G882" s="83"/>
      <c r="H882" s="83"/>
      <c r="I882" s="83"/>
    </row>
    <row r="883" spans="1:9" ht="12.75">
      <c r="A883" s="83"/>
      <c r="B883" s="83"/>
      <c r="C883" s="83"/>
      <c r="D883" s="83"/>
      <c r="E883" s="83"/>
      <c r="F883" s="83"/>
      <c r="G883" s="83"/>
      <c r="H883" s="83"/>
      <c r="I883" s="83"/>
    </row>
    <row r="884" spans="1:9" ht="12.75">
      <c r="A884" s="83"/>
      <c r="B884" s="83"/>
      <c r="C884" s="83"/>
      <c r="D884" s="83"/>
      <c r="E884" s="83"/>
      <c r="F884" s="83"/>
      <c r="G884" s="83"/>
      <c r="H884" s="83"/>
      <c r="I884" s="83"/>
    </row>
    <row r="885" spans="1:9" ht="12.75">
      <c r="A885" s="83"/>
      <c r="B885" s="83"/>
      <c r="C885" s="83"/>
      <c r="D885" s="83"/>
      <c r="E885" s="83"/>
      <c r="F885" s="83"/>
      <c r="G885" s="83"/>
      <c r="H885" s="83"/>
      <c r="I885" s="83"/>
    </row>
    <row r="886" spans="1:9" ht="12.75">
      <c r="A886" s="83"/>
      <c r="B886" s="83"/>
      <c r="C886" s="83"/>
      <c r="D886" s="83"/>
      <c r="E886" s="83"/>
      <c r="F886" s="83"/>
      <c r="G886" s="83"/>
      <c r="H886" s="83"/>
      <c r="I886" s="83"/>
    </row>
    <row r="887" spans="1:9" ht="12.75">
      <c r="A887" s="83"/>
      <c r="B887" s="83"/>
      <c r="C887" s="83"/>
      <c r="D887" s="83"/>
      <c r="E887" s="83"/>
      <c r="F887" s="83"/>
      <c r="G887" s="83"/>
      <c r="H887" s="83"/>
      <c r="I887" s="83"/>
    </row>
    <row r="888" spans="1:9" ht="12.75">
      <c r="A888" s="83"/>
      <c r="B888" s="83"/>
      <c r="C888" s="83"/>
      <c r="D888" s="83"/>
      <c r="E888" s="83"/>
      <c r="F888" s="83"/>
      <c r="G888" s="83"/>
      <c r="H888" s="83"/>
      <c r="I888" s="83"/>
    </row>
    <row r="889" spans="1:9" ht="12.75">
      <c r="A889" s="83"/>
      <c r="B889" s="83"/>
      <c r="C889" s="83"/>
      <c r="D889" s="83"/>
      <c r="E889" s="83"/>
      <c r="F889" s="83"/>
      <c r="G889" s="83"/>
      <c r="H889" s="83"/>
      <c r="I889" s="83"/>
    </row>
    <row r="890" spans="1:9" ht="12.75">
      <c r="A890" s="83"/>
      <c r="B890" s="83"/>
      <c r="C890" s="83"/>
      <c r="D890" s="83"/>
      <c r="E890" s="83"/>
      <c r="F890" s="83"/>
      <c r="G890" s="83"/>
      <c r="H890" s="83"/>
      <c r="I890" s="83"/>
    </row>
    <row r="891" spans="1:9" ht="12.75">
      <c r="A891" s="83"/>
      <c r="B891" s="83"/>
      <c r="C891" s="83"/>
      <c r="D891" s="83"/>
      <c r="E891" s="83"/>
      <c r="F891" s="83"/>
      <c r="G891" s="83"/>
      <c r="H891" s="83"/>
      <c r="I891" s="83"/>
    </row>
    <row r="892" spans="1:9" ht="12.75">
      <c r="A892" s="83"/>
      <c r="B892" s="83"/>
      <c r="C892" s="83"/>
      <c r="D892" s="83"/>
      <c r="E892" s="83"/>
      <c r="F892" s="83"/>
      <c r="G892" s="83"/>
      <c r="H892" s="83"/>
      <c r="I892" s="83"/>
    </row>
    <row r="893" spans="1:9" ht="12.75">
      <c r="A893" s="83"/>
      <c r="B893" s="83"/>
      <c r="C893" s="83"/>
      <c r="D893" s="83"/>
      <c r="E893" s="83"/>
      <c r="F893" s="83"/>
      <c r="G893" s="83"/>
      <c r="H893" s="83"/>
      <c r="I893" s="83"/>
    </row>
    <row r="894" spans="1:9" ht="12.75">
      <c r="A894" s="83"/>
      <c r="B894" s="83"/>
      <c r="C894" s="83"/>
      <c r="D894" s="83"/>
      <c r="E894" s="83"/>
      <c r="F894" s="83"/>
      <c r="G894" s="83"/>
      <c r="H894" s="83"/>
      <c r="I894" s="83"/>
    </row>
    <row r="895" spans="1:9" ht="12.75">
      <c r="A895" s="83"/>
      <c r="B895" s="83"/>
      <c r="C895" s="83"/>
      <c r="D895" s="83"/>
      <c r="E895" s="83"/>
      <c r="F895" s="83"/>
      <c r="G895" s="83"/>
      <c r="H895" s="83"/>
      <c r="I895" s="83"/>
    </row>
    <row r="896" spans="1:9" ht="12.75">
      <c r="A896" s="83"/>
      <c r="B896" s="83"/>
      <c r="C896" s="83"/>
      <c r="D896" s="83"/>
      <c r="E896" s="83"/>
      <c r="F896" s="83"/>
      <c r="G896" s="83"/>
      <c r="H896" s="83"/>
      <c r="I896" s="83"/>
    </row>
    <row r="897" spans="1:9" ht="12.75">
      <c r="A897" s="83"/>
      <c r="B897" s="83"/>
      <c r="C897" s="83"/>
      <c r="D897" s="83"/>
      <c r="E897" s="83"/>
      <c r="F897" s="83"/>
      <c r="G897" s="83"/>
      <c r="H897" s="83"/>
      <c r="I897" s="83"/>
    </row>
    <row r="898" spans="1:9" ht="12.75">
      <c r="A898" s="83"/>
      <c r="B898" s="83"/>
      <c r="C898" s="83"/>
      <c r="D898" s="83"/>
      <c r="E898" s="83"/>
      <c r="F898" s="83"/>
      <c r="G898" s="83"/>
      <c r="H898" s="83"/>
      <c r="I898" s="83"/>
    </row>
    <row r="899" spans="1:9" ht="12.75">
      <c r="A899" s="83"/>
      <c r="B899" s="83"/>
      <c r="C899" s="83"/>
      <c r="D899" s="83"/>
      <c r="E899" s="83"/>
      <c r="F899" s="83"/>
      <c r="G899" s="83"/>
      <c r="H899" s="83"/>
      <c r="I899" s="83"/>
    </row>
    <row r="900" spans="1:9" ht="12.75">
      <c r="A900" s="83"/>
      <c r="B900" s="83"/>
      <c r="C900" s="83"/>
      <c r="D900" s="83"/>
      <c r="E900" s="83"/>
      <c r="F900" s="83"/>
      <c r="G900" s="83"/>
      <c r="H900" s="83"/>
      <c r="I900" s="83"/>
    </row>
    <row r="901" spans="1:9" ht="12.75">
      <c r="A901" s="83"/>
      <c r="B901" s="83"/>
      <c r="C901" s="83"/>
      <c r="D901" s="83"/>
      <c r="E901" s="83"/>
      <c r="F901" s="83"/>
      <c r="G901" s="83"/>
      <c r="H901" s="83"/>
      <c r="I901" s="83"/>
    </row>
    <row r="902" spans="1:9" ht="12.75">
      <c r="A902" s="83"/>
      <c r="B902" s="83"/>
      <c r="C902" s="83"/>
      <c r="D902" s="83"/>
      <c r="E902" s="83"/>
      <c r="F902" s="83"/>
      <c r="G902" s="83"/>
      <c r="H902" s="83"/>
      <c r="I902" s="83"/>
    </row>
    <row r="903" spans="1:9" ht="12.75">
      <c r="A903" s="83"/>
      <c r="B903" s="83"/>
      <c r="C903" s="83"/>
      <c r="D903" s="83"/>
      <c r="E903" s="83"/>
      <c r="F903" s="83"/>
      <c r="G903" s="83"/>
      <c r="H903" s="83"/>
      <c r="I903" s="83"/>
    </row>
    <row r="904" spans="1:9" ht="12.75">
      <c r="A904" s="83"/>
      <c r="B904" s="83"/>
      <c r="C904" s="83"/>
      <c r="D904" s="83"/>
      <c r="E904" s="83"/>
      <c r="F904" s="83"/>
      <c r="G904" s="83"/>
      <c r="H904" s="83"/>
      <c r="I904" s="83"/>
    </row>
    <row r="905" spans="1:9" ht="12.75">
      <c r="A905" s="83"/>
      <c r="B905" s="83"/>
      <c r="C905" s="83"/>
      <c r="D905" s="83"/>
      <c r="E905" s="83"/>
      <c r="F905" s="83"/>
      <c r="G905" s="83"/>
      <c r="H905" s="83"/>
      <c r="I905" s="83"/>
    </row>
    <row r="906" spans="1:9" ht="12.75">
      <c r="A906" s="83"/>
      <c r="B906" s="83"/>
      <c r="C906" s="83"/>
      <c r="D906" s="83"/>
      <c r="E906" s="83"/>
      <c r="F906" s="83"/>
      <c r="G906" s="83"/>
      <c r="H906" s="83"/>
      <c r="I906" s="83"/>
    </row>
    <row r="907" spans="1:9" ht="12.75">
      <c r="A907" s="83"/>
      <c r="B907" s="83"/>
      <c r="C907" s="83"/>
      <c r="D907" s="83"/>
      <c r="E907" s="83"/>
      <c r="F907" s="83"/>
      <c r="G907" s="83"/>
      <c r="H907" s="83"/>
      <c r="I907" s="83"/>
    </row>
    <row r="908" spans="1:9" ht="12.75">
      <c r="A908" s="83"/>
      <c r="B908" s="83"/>
      <c r="C908" s="83"/>
      <c r="D908" s="83"/>
      <c r="E908" s="83"/>
      <c r="F908" s="83"/>
      <c r="G908" s="83"/>
      <c r="H908" s="83"/>
      <c r="I908" s="83"/>
    </row>
    <row r="909" spans="1:9" ht="12.75">
      <c r="A909" s="83"/>
      <c r="B909" s="83"/>
      <c r="C909" s="83"/>
      <c r="D909" s="83"/>
      <c r="E909" s="83"/>
      <c r="F909" s="83"/>
      <c r="G909" s="83"/>
      <c r="H909" s="83"/>
      <c r="I909" s="83"/>
    </row>
  </sheetData>
  <mergeCells count="23">
    <mergeCell ref="C6:C7"/>
    <mergeCell ref="B17:B18"/>
    <mergeCell ref="C17:C18"/>
    <mergeCell ref="C20:C21"/>
    <mergeCell ref="B26:H26"/>
    <mergeCell ref="B19:H19"/>
    <mergeCell ref="B20:B21"/>
    <mergeCell ref="B28:B29"/>
    <mergeCell ref="C28:C29"/>
    <mergeCell ref="B41:B42"/>
    <mergeCell ref="C41:C42"/>
    <mergeCell ref="B53:H53"/>
    <mergeCell ref="B1:H1"/>
    <mergeCell ref="B2:H2"/>
    <mergeCell ref="B6:B7"/>
    <mergeCell ref="B8:H8"/>
    <mergeCell ref="B14:H14"/>
    <mergeCell ref="B48:H48"/>
    <mergeCell ref="B50:B51"/>
    <mergeCell ref="C50:C51"/>
    <mergeCell ref="B31:H31"/>
    <mergeCell ref="B36:H36"/>
    <mergeCell ref="B40:H40"/>
  </mergeCells>
  <hyperlinks>
    <hyperlink ref="G12" r:id="rId1"/>
    <hyperlink ref="G15" r:id="rId2"/>
    <hyperlink ref="G16" r:id="rId3"/>
    <hyperlink ref="G32" r:id="rId4"/>
    <hyperlink ref="G39" r:id="rId5"/>
    <hyperlink ref="G57" r:id="rId6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</sheetPr>
  <dimension ref="A1:I968"/>
  <sheetViews>
    <sheetView topLeftCell="H1" workbookViewId="0">
      <selection activeCell="J3" sqref="J1:X1048576"/>
    </sheetView>
  </sheetViews>
  <sheetFormatPr defaultColWidth="14.42578125" defaultRowHeight="15.75" customHeight="1"/>
  <cols>
    <col min="1" max="1" width="7.5703125" customWidth="1"/>
    <col min="2" max="2" width="11.5703125" customWidth="1"/>
    <col min="3" max="3" width="12.140625" customWidth="1"/>
    <col min="4" max="4" width="17.140625" customWidth="1"/>
    <col min="5" max="5" width="21.5703125" customWidth="1"/>
    <col min="6" max="6" width="35" customWidth="1"/>
    <col min="7" max="7" width="49.28515625" customWidth="1"/>
    <col min="8" max="8" width="32.5703125" customWidth="1"/>
    <col min="9" max="9" width="14.42578125" customWidth="1"/>
  </cols>
  <sheetData>
    <row r="1" spans="1:9" ht="32.25" customHeight="1">
      <c r="A1" s="1"/>
      <c r="B1" s="878" t="s">
        <v>1486</v>
      </c>
      <c r="C1" s="864"/>
      <c r="D1" s="864"/>
      <c r="E1" s="864"/>
      <c r="F1" s="864"/>
      <c r="G1" s="864"/>
      <c r="H1" s="865"/>
      <c r="I1" s="1"/>
    </row>
    <row r="2" spans="1:9" ht="18" customHeight="1">
      <c r="A2" s="16"/>
      <c r="B2" s="907" t="s">
        <v>37</v>
      </c>
      <c r="C2" s="864"/>
      <c r="D2" s="864"/>
      <c r="E2" s="864"/>
      <c r="F2" s="864"/>
      <c r="G2" s="864"/>
      <c r="H2" s="865"/>
      <c r="I2" s="16"/>
    </row>
    <row r="3" spans="1:9" ht="25.5">
      <c r="A3" s="49"/>
      <c r="B3" s="190" t="s">
        <v>61</v>
      </c>
      <c r="C3" s="190" t="s">
        <v>65</v>
      </c>
      <c r="D3" s="190" t="s">
        <v>67</v>
      </c>
      <c r="E3" s="190" t="s">
        <v>1445</v>
      </c>
      <c r="F3" s="190" t="s">
        <v>72</v>
      </c>
      <c r="G3" s="190" t="s">
        <v>704</v>
      </c>
      <c r="H3" s="190" t="s">
        <v>75</v>
      </c>
      <c r="I3" s="49"/>
    </row>
    <row r="4" spans="1:9" ht="25.5">
      <c r="A4" s="344"/>
      <c r="B4" s="5" t="s">
        <v>16</v>
      </c>
      <c r="C4" s="5" t="s">
        <v>17</v>
      </c>
      <c r="D4" s="18" t="s">
        <v>174</v>
      </c>
      <c r="E4" s="42" t="s">
        <v>1489</v>
      </c>
      <c r="F4" s="38" t="s">
        <v>1490</v>
      </c>
      <c r="G4" s="299" t="s">
        <v>1491</v>
      </c>
      <c r="H4" s="18" t="s">
        <v>97</v>
      </c>
      <c r="I4" s="344"/>
    </row>
    <row r="5" spans="1:9" ht="38.25">
      <c r="A5" s="86"/>
      <c r="B5" s="867" t="s">
        <v>31</v>
      </c>
      <c r="C5" s="867" t="s">
        <v>34</v>
      </c>
      <c r="D5" s="18" t="s">
        <v>274</v>
      </c>
      <c r="E5" s="42" t="s">
        <v>1495</v>
      </c>
      <c r="F5" s="18" t="s">
        <v>1496</v>
      </c>
      <c r="G5" s="18" t="s">
        <v>1497</v>
      </c>
      <c r="H5" s="18" t="s">
        <v>1498</v>
      </c>
      <c r="I5" s="86"/>
    </row>
    <row r="6" spans="1:9" ht="51">
      <c r="A6" s="25"/>
      <c r="B6" s="868"/>
      <c r="C6" s="868"/>
      <c r="D6" s="10" t="s">
        <v>684</v>
      </c>
      <c r="E6" s="10" t="s">
        <v>1501</v>
      </c>
      <c r="F6" s="57" t="s">
        <v>1460</v>
      </c>
      <c r="G6" s="15" t="s">
        <v>1461</v>
      </c>
      <c r="H6" s="10" t="s">
        <v>1462</v>
      </c>
      <c r="I6" s="25"/>
    </row>
    <row r="7" spans="1:9" ht="38.25">
      <c r="A7" s="156"/>
      <c r="B7" s="5" t="s">
        <v>146</v>
      </c>
      <c r="C7" s="346" t="s">
        <v>148</v>
      </c>
      <c r="D7" s="10" t="s">
        <v>274</v>
      </c>
      <c r="E7" s="38" t="s">
        <v>1503</v>
      </c>
      <c r="F7" s="10" t="s">
        <v>1452</v>
      </c>
      <c r="G7" s="18" t="s">
        <v>1453</v>
      </c>
      <c r="H7" s="18" t="s">
        <v>97</v>
      </c>
      <c r="I7" s="156"/>
    </row>
    <row r="8" spans="1:9" ht="12.75">
      <c r="A8" s="239"/>
      <c r="B8" s="892" t="s">
        <v>160</v>
      </c>
      <c r="C8" s="864"/>
      <c r="D8" s="864"/>
      <c r="E8" s="864"/>
      <c r="F8" s="864"/>
      <c r="G8" s="864"/>
      <c r="H8" s="865"/>
      <c r="I8" s="239"/>
    </row>
    <row r="9" spans="1:9" ht="38.25">
      <c r="A9" s="86"/>
      <c r="B9" s="5" t="s">
        <v>170</v>
      </c>
      <c r="C9" s="5" t="s">
        <v>173</v>
      </c>
      <c r="D9" s="10" t="s">
        <v>255</v>
      </c>
      <c r="E9" s="38" t="s">
        <v>1506</v>
      </c>
      <c r="F9" s="278" t="s">
        <v>1447</v>
      </c>
      <c r="G9" s="19" t="s">
        <v>1448</v>
      </c>
      <c r="H9" s="18" t="s">
        <v>1449</v>
      </c>
      <c r="I9" s="86"/>
    </row>
    <row r="10" spans="1:9" ht="38.25">
      <c r="A10" s="86"/>
      <c r="B10" s="5" t="s">
        <v>202</v>
      </c>
      <c r="C10" s="5" t="s">
        <v>203</v>
      </c>
      <c r="D10" s="18" t="s">
        <v>255</v>
      </c>
      <c r="E10" s="38" t="s">
        <v>1508</v>
      </c>
      <c r="F10" s="18" t="s">
        <v>1450</v>
      </c>
      <c r="G10" s="18" t="s">
        <v>1509</v>
      </c>
      <c r="H10" s="18" t="s">
        <v>1510</v>
      </c>
      <c r="I10" s="86"/>
    </row>
    <row r="11" spans="1:9" ht="25.5">
      <c r="A11" s="86"/>
      <c r="B11" s="5" t="s">
        <v>214</v>
      </c>
      <c r="C11" s="5" t="s">
        <v>215</v>
      </c>
      <c r="D11" s="18" t="s">
        <v>887</v>
      </c>
      <c r="E11" s="38" t="s">
        <v>1515</v>
      </c>
      <c r="F11" s="18" t="s">
        <v>1468</v>
      </c>
      <c r="G11" s="90" t="str">
        <f>HYPERLINK("https://www.youtube.com/watch?v=Qp6mxRMc3tw","Посмотреть видеоурок
https://www.youtube.com/watch?v=Qp6mxRMc3tw")</f>
        <v>Посмотреть видеоурок
https://www.youtube.com/watch?v=Qp6mxRMc3tw</v>
      </c>
      <c r="H11" s="18" t="s">
        <v>1469</v>
      </c>
      <c r="I11" s="86"/>
    </row>
    <row r="12" spans="1:9" ht="38.25">
      <c r="A12" s="86"/>
      <c r="B12" s="5" t="s">
        <v>239</v>
      </c>
      <c r="C12" s="5" t="s">
        <v>240</v>
      </c>
      <c r="D12" s="18" t="s">
        <v>1520</v>
      </c>
      <c r="E12" s="191" t="s">
        <v>1521</v>
      </c>
      <c r="F12" s="18" t="s">
        <v>1522</v>
      </c>
      <c r="G12" s="19" t="s">
        <v>1523</v>
      </c>
      <c r="H12" s="18" t="s">
        <v>104</v>
      </c>
      <c r="I12" s="86"/>
    </row>
    <row r="13" spans="1:9" ht="38.25">
      <c r="A13" s="86"/>
      <c r="B13" s="5" t="s">
        <v>1166</v>
      </c>
      <c r="C13" s="260" t="s">
        <v>1167</v>
      </c>
      <c r="D13" s="18" t="s">
        <v>255</v>
      </c>
      <c r="E13" s="224" t="s">
        <v>1526</v>
      </c>
      <c r="F13" s="18" t="s">
        <v>1527</v>
      </c>
      <c r="G13" s="18" t="s">
        <v>1528</v>
      </c>
      <c r="H13" s="18" t="s">
        <v>104</v>
      </c>
      <c r="I13" s="86"/>
    </row>
    <row r="14" spans="1:9" ht="51" customHeight="1">
      <c r="A14" s="86"/>
      <c r="B14" s="5" t="s">
        <v>1530</v>
      </c>
      <c r="C14" s="260" t="s">
        <v>1533</v>
      </c>
      <c r="D14" s="18" t="s">
        <v>887</v>
      </c>
      <c r="E14" s="356" t="s">
        <v>1534</v>
      </c>
      <c r="F14" s="18" t="s">
        <v>1535</v>
      </c>
      <c r="G14" s="90" t="s">
        <v>1536</v>
      </c>
      <c r="H14" s="18" t="s">
        <v>104</v>
      </c>
      <c r="I14" s="86"/>
    </row>
    <row r="15" spans="1:9" ht="18">
      <c r="A15" s="321"/>
      <c r="B15" s="900" t="s">
        <v>245</v>
      </c>
      <c r="C15" s="864"/>
      <c r="D15" s="864"/>
      <c r="E15" s="864"/>
      <c r="F15" s="864"/>
      <c r="G15" s="864"/>
      <c r="H15" s="865"/>
      <c r="I15" s="321"/>
    </row>
    <row r="16" spans="1:9" ht="38.25">
      <c r="A16" s="86"/>
      <c r="B16" s="341" t="s">
        <v>16</v>
      </c>
      <c r="C16" s="281" t="s">
        <v>17</v>
      </c>
      <c r="D16" s="283" t="s">
        <v>1520</v>
      </c>
      <c r="E16" s="292" t="s">
        <v>1542</v>
      </c>
      <c r="F16" s="46" t="s">
        <v>1450</v>
      </c>
      <c r="G16" s="46" t="s">
        <v>1543</v>
      </c>
      <c r="H16" s="343" t="s">
        <v>1544</v>
      </c>
      <c r="I16" s="86"/>
    </row>
    <row r="17" spans="1:9" ht="25.5">
      <c r="A17" s="348"/>
      <c r="B17" s="341" t="s">
        <v>31</v>
      </c>
      <c r="C17" s="281" t="s">
        <v>34</v>
      </c>
      <c r="D17" s="283" t="s">
        <v>1549</v>
      </c>
      <c r="E17" s="292" t="s">
        <v>1550</v>
      </c>
      <c r="F17" s="38" t="s">
        <v>1517</v>
      </c>
      <c r="G17" s="349" t="s">
        <v>1518</v>
      </c>
      <c r="H17" s="350" t="s">
        <v>1466</v>
      </c>
      <c r="I17" s="348"/>
    </row>
    <row r="18" spans="1:9" ht="51">
      <c r="A18" s="156"/>
      <c r="B18" s="341" t="s">
        <v>146</v>
      </c>
      <c r="C18" s="281" t="s">
        <v>148</v>
      </c>
      <c r="D18" s="362" t="s">
        <v>174</v>
      </c>
      <c r="E18" s="292" t="s">
        <v>1554</v>
      </c>
      <c r="F18" s="38" t="s">
        <v>1417</v>
      </c>
      <c r="G18" s="160" t="s">
        <v>1484</v>
      </c>
      <c r="H18" s="343" t="s">
        <v>1485</v>
      </c>
      <c r="I18" s="156"/>
    </row>
    <row r="19" spans="1:9" ht="12.75" customHeight="1">
      <c r="A19" s="239"/>
      <c r="B19" s="892" t="s">
        <v>160</v>
      </c>
      <c r="C19" s="864"/>
      <c r="D19" s="864"/>
      <c r="E19" s="864"/>
      <c r="F19" s="864"/>
      <c r="G19" s="864"/>
      <c r="H19" s="865"/>
      <c r="I19" s="239"/>
    </row>
    <row r="20" spans="1:9" ht="76.5">
      <c r="A20" s="148"/>
      <c r="B20" s="341" t="s">
        <v>170</v>
      </c>
      <c r="C20" s="347" t="s">
        <v>173</v>
      </c>
      <c r="D20" s="283" t="s">
        <v>174</v>
      </c>
      <c r="E20" s="342" t="s">
        <v>1558</v>
      </c>
      <c r="F20" s="278" t="s">
        <v>1480</v>
      </c>
      <c r="G20" s="97" t="s">
        <v>1559</v>
      </c>
      <c r="H20" s="18" t="s">
        <v>1561</v>
      </c>
      <c r="I20" s="148"/>
    </row>
    <row r="21" spans="1:9" ht="25.5">
      <c r="A21" s="148"/>
      <c r="B21" s="901" t="s">
        <v>202</v>
      </c>
      <c r="C21" s="906" t="s">
        <v>203</v>
      </c>
      <c r="D21" s="278" t="s">
        <v>174</v>
      </c>
      <c r="E21" s="342" t="s">
        <v>1565</v>
      </c>
      <c r="F21" s="217" t="s">
        <v>1488</v>
      </c>
      <c r="G21" s="97" t="str">
        <f>HYPERLINK("https://multiurok.ru/files/uchiebnik-tiekhnologhii-viedieniia-doma-5-klass-fgos-sinitsa-simonienko.html","В учебнике прочитать ""Аппликация"", ""Стёжка (выстёгивание)"" на с.174-175.")</f>
        <v>В учебнике прочитать "Аппликация", "Стёжка (выстёгивание)" на с.174-175.</v>
      </c>
      <c r="H21" s="19" t="s">
        <v>97</v>
      </c>
      <c r="I21" s="148"/>
    </row>
    <row r="22" spans="1:9" ht="38.25">
      <c r="A22" s="86"/>
      <c r="B22" s="868"/>
      <c r="C22" s="903"/>
      <c r="D22" s="283" t="s">
        <v>174</v>
      </c>
      <c r="E22" s="342" t="s">
        <v>1568</v>
      </c>
      <c r="F22" s="18" t="s">
        <v>1493</v>
      </c>
      <c r="G22" s="97" t="str">
        <f>HYPERLINK("http://tepka.ru/tehnologiya_5m/36.html","Прочитать параграф №34. Написать в рабочей тетради: Технологии ухода за напольными покрытиями и мебелью.")</f>
        <v>Прочитать параграф №34. Написать в рабочей тетради: Технологии ухода за напольными покрытиями и мебелью.</v>
      </c>
      <c r="H22" s="18" t="s">
        <v>97</v>
      </c>
      <c r="I22" s="86"/>
    </row>
    <row r="23" spans="1:9" ht="25.5">
      <c r="A23" s="148"/>
      <c r="B23" s="901" t="s">
        <v>214</v>
      </c>
      <c r="C23" s="902" t="s">
        <v>215</v>
      </c>
      <c r="D23" s="278" t="s">
        <v>174</v>
      </c>
      <c r="E23" s="342" t="s">
        <v>1575</v>
      </c>
      <c r="F23" s="217" t="s">
        <v>1488</v>
      </c>
      <c r="G23" s="38" t="s">
        <v>1500</v>
      </c>
      <c r="H23" s="19" t="s">
        <v>97</v>
      </c>
      <c r="I23" s="148"/>
    </row>
    <row r="24" spans="1:9" ht="51">
      <c r="A24" s="86"/>
      <c r="B24" s="868"/>
      <c r="C24" s="903"/>
      <c r="D24" s="283" t="s">
        <v>174</v>
      </c>
      <c r="E24" s="368" t="s">
        <v>1578</v>
      </c>
      <c r="F24" s="38" t="s">
        <v>1505</v>
      </c>
      <c r="G24" s="370" t="str">
        <f>HYPERLINK("http://tepka.ru/tehnologiya_5m/36.html","Прочитать параграф №34. В рабочей тетради написать: 1.Технологии ухода за напольными покрытиями и мебелью; 2.Технологии ухода за кухней. Прислать в АСУ РСО или на эл. почту.")</f>
        <v>Прочитать параграф №34. В рабочей тетради написать: 1.Технологии ухода за напольными покрытиями и мебелью; 2.Технологии ухода за кухней. Прислать в АСУ РСО или на эл. почту.</v>
      </c>
      <c r="H24" s="18" t="s">
        <v>97</v>
      </c>
      <c r="I24" s="86"/>
    </row>
    <row r="25" spans="1:9" ht="12.75">
      <c r="A25" s="86"/>
      <c r="B25" s="901" t="s">
        <v>239</v>
      </c>
      <c r="C25" s="906" t="s">
        <v>240</v>
      </c>
      <c r="D25" s="911" t="s">
        <v>174</v>
      </c>
      <c r="E25" s="912" t="s">
        <v>1590</v>
      </c>
      <c r="F25" s="913" t="s">
        <v>1591</v>
      </c>
      <c r="G25" s="918" t="e">
        <f>HYPERLINK("http://pohv-school-3.minobr63.ru/wp-content/uploads/2016/01/%D1%83%D1%81%D1%82%D0%B0%D0%B2-%D0%BA%D0%B0%D0%B4%D0%B5%D1%82%D1%81%D0%BA%D0%BE%D0%B3%D0%BE-%D0%BA%D0%BB%D1%83%D0%B1%D0%B0-%D0%AE%D0%BD%D1%8B%D0%B9-%D0%BF%D0%BE%D0%B3%D1%80%D0%B0%D0%BD%D0%B8%D1%8"&amp;"7%D0%BD%D0%B8%D0%BA-%D0%93%D0%91%D0%9E%D0%A3-%D0%A1%D0%9E%D0%A8-%E2%84%963-%D0%B3%D0%BE%D1%82%D0%BE%D0%B2%D1%8B%D0%B9.pdf","Изучаем Устав ")</f>
        <v>#VALUE!</v>
      </c>
      <c r="H25" s="893" t="s">
        <v>104</v>
      </c>
      <c r="I25" s="86"/>
    </row>
    <row r="26" spans="1:9" ht="29.25" customHeight="1">
      <c r="A26" s="86"/>
      <c r="B26" s="887"/>
      <c r="C26" s="910"/>
      <c r="D26" s="903"/>
      <c r="E26" s="868"/>
      <c r="F26" s="868"/>
      <c r="G26" s="868"/>
      <c r="H26" s="868"/>
      <c r="I26" s="86"/>
    </row>
    <row r="27" spans="1:9" ht="38.25">
      <c r="A27" s="86"/>
      <c r="B27" s="868"/>
      <c r="C27" s="903"/>
      <c r="D27" s="278" t="s">
        <v>174</v>
      </c>
      <c r="E27" s="28" t="s">
        <v>1601</v>
      </c>
      <c r="F27" s="183" t="s">
        <v>1525</v>
      </c>
      <c r="G27" s="97" t="str">
        <f>HYPERLINK("https://subscribe.ru/group/uchimsya-delat-vse-sami/896505/","Посмотреть МК по ссылке https://subscribe.ru/group/uchimsya-delat-vse-sami/896505/")</f>
        <v>Посмотреть МК по ссылке https://subscribe.ru/group/uchimsya-delat-vse-sami/896505/</v>
      </c>
      <c r="H27" s="278" t="s">
        <v>104</v>
      </c>
      <c r="I27" s="86"/>
    </row>
    <row r="28" spans="1:9" ht="38.25">
      <c r="A28" s="86"/>
      <c r="B28" s="901" t="s">
        <v>1166</v>
      </c>
      <c r="C28" s="915" t="s">
        <v>1167</v>
      </c>
      <c r="D28" s="278" t="s">
        <v>255</v>
      </c>
      <c r="E28" s="28" t="s">
        <v>1606</v>
      </c>
      <c r="F28" s="38" t="s">
        <v>1607</v>
      </c>
      <c r="G28" s="84" t="e">
        <f>HYPERLINK("http://pohv-school-3.minobr63.ru/wp-content/uploads/2016/01/%D1%83%D1%81%D1%82%D0%B0%D0%B2-%D0%BA%D0%B0%D0%B4%D0%B5%D1%82%D1%81%D0%BA%D0%BE%D0%B3%D0%BE-%D0%BA%D0%BB%D1%83%D0%B1%D0%B0-%D0%AE%D0%BD%D1%8B%D0%B9-%D0%BF%D0%BE%D0%B3%D1%80%D0%B0%D0%BD%D0%B8%D1%8"&amp;"7%D0%BD%D0%B8%D0%BA-%D0%93%D0%91%D0%9E%D0%A3-%D0%A1%D0%9E%D0%A8-%E2%84%963-%D0%B3%D0%BE%D1%82%D0%BE%D0%B2%D1%8B%D0%B9.pdf","Изучаем устав ")</f>
        <v>#VALUE!</v>
      </c>
      <c r="H28" s="278" t="s">
        <v>104</v>
      </c>
      <c r="I28" s="86"/>
    </row>
    <row r="29" spans="1:9" ht="38.25">
      <c r="A29" s="86"/>
      <c r="B29" s="868"/>
      <c r="C29" s="903"/>
      <c r="D29" s="278" t="s">
        <v>255</v>
      </c>
      <c r="E29" s="38" t="s">
        <v>1613</v>
      </c>
      <c r="F29" s="32" t="s">
        <v>1525</v>
      </c>
      <c r="G29" s="58" t="s">
        <v>1531</v>
      </c>
      <c r="H29" s="278" t="s">
        <v>104</v>
      </c>
      <c r="I29" s="86"/>
    </row>
    <row r="30" spans="1:9" ht="18" customHeight="1">
      <c r="A30" s="321"/>
      <c r="B30" s="904" t="s">
        <v>273</v>
      </c>
      <c r="C30" s="905"/>
      <c r="D30" s="905"/>
      <c r="E30" s="905"/>
      <c r="F30" s="905"/>
      <c r="G30" s="905"/>
      <c r="H30" s="903"/>
      <c r="I30" s="321"/>
    </row>
    <row r="31" spans="1:9" ht="102">
      <c r="A31" s="156"/>
      <c r="B31" s="341" t="s">
        <v>16</v>
      </c>
      <c r="C31" s="281" t="s">
        <v>17</v>
      </c>
      <c r="D31" s="278" t="s">
        <v>174</v>
      </c>
      <c r="E31" s="383" t="s">
        <v>1614</v>
      </c>
      <c r="F31" s="32" t="s">
        <v>1563</v>
      </c>
      <c r="G31" s="366" t="s">
        <v>1617</v>
      </c>
      <c r="H31" s="343" t="s">
        <v>1566</v>
      </c>
      <c r="I31" s="156"/>
    </row>
    <row r="32" spans="1:9" ht="25.5">
      <c r="A32" s="86"/>
      <c r="B32" s="341" t="s">
        <v>31</v>
      </c>
      <c r="C32" s="281" t="s">
        <v>34</v>
      </c>
      <c r="D32" s="363" t="s">
        <v>255</v>
      </c>
      <c r="E32" s="383" t="s">
        <v>1624</v>
      </c>
      <c r="F32" s="18" t="s">
        <v>1556</v>
      </c>
      <c r="G32" s="353" t="s">
        <v>1557</v>
      </c>
      <c r="H32" s="343" t="s">
        <v>97</v>
      </c>
      <c r="I32" s="86"/>
    </row>
    <row r="33" spans="1:9" ht="25.5">
      <c r="A33" s="86"/>
      <c r="B33" s="341" t="s">
        <v>146</v>
      </c>
      <c r="C33" s="281" t="s">
        <v>148</v>
      </c>
      <c r="D33" s="363" t="s">
        <v>255</v>
      </c>
      <c r="E33" s="383" t="s">
        <v>1631</v>
      </c>
      <c r="F33" s="385" t="s">
        <v>1632</v>
      </c>
      <c r="G33" s="299" t="s">
        <v>1491</v>
      </c>
      <c r="H33" s="18" t="s">
        <v>97</v>
      </c>
      <c r="I33" s="86"/>
    </row>
    <row r="34" spans="1:9" ht="12.75">
      <c r="A34" s="239"/>
      <c r="B34" s="892" t="s">
        <v>160</v>
      </c>
      <c r="C34" s="864"/>
      <c r="D34" s="864"/>
      <c r="E34" s="864"/>
      <c r="F34" s="864"/>
      <c r="G34" s="864"/>
      <c r="H34" s="865"/>
      <c r="I34" s="239"/>
    </row>
    <row r="35" spans="1:9" ht="25.5">
      <c r="A35" s="86"/>
      <c r="B35" s="901" t="s">
        <v>170</v>
      </c>
      <c r="C35" s="906" t="s">
        <v>173</v>
      </c>
      <c r="D35" s="369" t="s">
        <v>274</v>
      </c>
      <c r="E35" s="358" t="s">
        <v>1636</v>
      </c>
      <c r="F35" s="278" t="s">
        <v>1546</v>
      </c>
      <c r="G35" s="278" t="s">
        <v>1637</v>
      </c>
      <c r="H35" s="278" t="s">
        <v>1638</v>
      </c>
      <c r="I35" s="86"/>
    </row>
    <row r="36" spans="1:9" ht="38.25">
      <c r="A36" s="25"/>
      <c r="B36" s="868"/>
      <c r="C36" s="903"/>
      <c r="D36" s="369" t="s">
        <v>684</v>
      </c>
      <c r="E36" s="10" t="s">
        <v>1641</v>
      </c>
      <c r="F36" s="122" t="s">
        <v>1456</v>
      </c>
      <c r="G36" s="10" t="s">
        <v>1552</v>
      </c>
      <c r="H36" s="10" t="s">
        <v>1553</v>
      </c>
      <c r="I36" s="25"/>
    </row>
    <row r="37" spans="1:9" ht="51">
      <c r="A37" s="86"/>
      <c r="B37" s="341" t="s">
        <v>202</v>
      </c>
      <c r="C37" s="347" t="s">
        <v>203</v>
      </c>
      <c r="D37" s="362" t="s">
        <v>1647</v>
      </c>
      <c r="E37" s="358" t="s">
        <v>1648</v>
      </c>
      <c r="F37" s="18" t="s">
        <v>1450</v>
      </c>
      <c r="G37" s="355" t="s">
        <v>1649</v>
      </c>
      <c r="H37" s="278" t="s">
        <v>1651</v>
      </c>
      <c r="I37" s="86"/>
    </row>
    <row r="38" spans="1:9" ht="25.5">
      <c r="A38" s="86"/>
      <c r="B38" s="341" t="s">
        <v>214</v>
      </c>
      <c r="C38" s="391" t="s">
        <v>1653</v>
      </c>
      <c r="D38" s="369" t="s">
        <v>255</v>
      </c>
      <c r="E38" s="358" t="s">
        <v>1654</v>
      </c>
      <c r="F38" s="278" t="s">
        <v>1538</v>
      </c>
      <c r="G38" s="278" t="s">
        <v>1539</v>
      </c>
      <c r="H38" s="278" t="s">
        <v>1540</v>
      </c>
      <c r="I38" s="86"/>
    </row>
    <row r="39" spans="1:9" ht="38.25">
      <c r="A39" s="199"/>
      <c r="B39" s="914">
        <v>7</v>
      </c>
      <c r="C39" s="914" t="s">
        <v>1655</v>
      </c>
      <c r="D39" s="369" t="s">
        <v>255</v>
      </c>
      <c r="E39" s="383" t="s">
        <v>1656</v>
      </c>
      <c r="F39" s="58" t="s">
        <v>1657</v>
      </c>
      <c r="G39" s="355" t="s">
        <v>1658</v>
      </c>
      <c r="H39" s="283" t="s">
        <v>104</v>
      </c>
      <c r="I39" s="199"/>
    </row>
    <row r="40" spans="1:9" ht="25.5">
      <c r="A40" s="199"/>
      <c r="B40" s="868"/>
      <c r="C40" s="868"/>
      <c r="D40" s="369" t="s">
        <v>255</v>
      </c>
      <c r="E40" s="358" t="s">
        <v>1659</v>
      </c>
      <c r="F40" s="66" t="s">
        <v>1660</v>
      </c>
      <c r="G40" s="19" t="s">
        <v>1661</v>
      </c>
      <c r="H40" s="283" t="s">
        <v>104</v>
      </c>
      <c r="I40" s="199"/>
    </row>
    <row r="41" spans="1:9" ht="51">
      <c r="A41" s="199"/>
      <c r="B41" s="901" t="s">
        <v>1166</v>
      </c>
      <c r="C41" s="915" t="s">
        <v>1167</v>
      </c>
      <c r="D41" s="369" t="s">
        <v>241</v>
      </c>
      <c r="E41" s="82" t="s">
        <v>1662</v>
      </c>
      <c r="F41" s="237" t="s">
        <v>1663</v>
      </c>
      <c r="G41" s="320" t="str">
        <f>HYPERLINK("https://x-minus.me/track/35637/нам-нужна-одна-победа","Выучить песню ""Мы за ценой не постоим""
https://x-minus.me/track/35637/нам-нужна-одна-победа")</f>
        <v>Выучить песню "Мы за ценой не постоим"
https://x-minus.me/track/35637/нам-нужна-одна-победа</v>
      </c>
      <c r="H41" s="283" t="s">
        <v>104</v>
      </c>
      <c r="I41" s="199"/>
    </row>
    <row r="42" spans="1:9" ht="38.25">
      <c r="A42" s="199"/>
      <c r="B42" s="887"/>
      <c r="C42" s="910"/>
      <c r="D42" s="278" t="s">
        <v>255</v>
      </c>
      <c r="E42" s="224" t="s">
        <v>1664</v>
      </c>
      <c r="F42" s="18" t="s">
        <v>1527</v>
      </c>
      <c r="G42" s="19" t="s">
        <v>1528</v>
      </c>
      <c r="H42" s="283" t="s">
        <v>104</v>
      </c>
      <c r="I42" s="199"/>
    </row>
    <row r="43" spans="1:9" ht="38.25">
      <c r="A43" s="321"/>
      <c r="B43" s="392">
        <v>9</v>
      </c>
      <c r="C43" s="392" t="s">
        <v>1532</v>
      </c>
      <c r="D43" s="393" t="s">
        <v>255</v>
      </c>
      <c r="E43" s="26" t="s">
        <v>1665</v>
      </c>
      <c r="F43" s="394" t="s">
        <v>1666</v>
      </c>
      <c r="G43" s="394" t="s">
        <v>1667</v>
      </c>
      <c r="H43" s="395" t="s">
        <v>104</v>
      </c>
      <c r="I43" s="380"/>
    </row>
    <row r="44" spans="1:9" ht="18">
      <c r="A44" s="321"/>
      <c r="B44" s="900" t="s">
        <v>441</v>
      </c>
      <c r="C44" s="864"/>
      <c r="D44" s="864"/>
      <c r="E44" s="864"/>
      <c r="F44" s="864"/>
      <c r="G44" s="864"/>
      <c r="H44" s="865"/>
      <c r="I44" s="321"/>
    </row>
    <row r="45" spans="1:9" ht="25.5">
      <c r="A45" s="100"/>
      <c r="B45" s="901" t="s">
        <v>16</v>
      </c>
      <c r="C45" s="902" t="s">
        <v>17</v>
      </c>
      <c r="D45" s="278" t="s">
        <v>274</v>
      </c>
      <c r="E45" s="40" t="s">
        <v>1668</v>
      </c>
      <c r="F45" s="24" t="s">
        <v>1669</v>
      </c>
      <c r="G45" s="19" t="s">
        <v>1670</v>
      </c>
      <c r="H45" s="24" t="s">
        <v>1671</v>
      </c>
      <c r="I45" s="100"/>
    </row>
    <row r="46" spans="1:9" ht="38.25">
      <c r="A46" s="86"/>
      <c r="B46" s="868"/>
      <c r="C46" s="903"/>
      <c r="D46" s="278" t="s">
        <v>684</v>
      </c>
      <c r="E46" s="282" t="s">
        <v>1672</v>
      </c>
      <c r="F46" s="58" t="s">
        <v>1593</v>
      </c>
      <c r="G46" s="375" t="s">
        <v>1597</v>
      </c>
      <c r="H46" s="343" t="s">
        <v>1598</v>
      </c>
      <c r="I46" s="86"/>
    </row>
    <row r="47" spans="1:9" ht="25.5">
      <c r="A47" s="100"/>
      <c r="B47" s="341" t="s">
        <v>31</v>
      </c>
      <c r="C47" s="281" t="s">
        <v>34</v>
      </c>
      <c r="D47" s="283" t="s">
        <v>1520</v>
      </c>
      <c r="E47" s="40" t="s">
        <v>1673</v>
      </c>
      <c r="F47" s="18" t="s">
        <v>1580</v>
      </c>
      <c r="G47" s="19" t="s">
        <v>1581</v>
      </c>
      <c r="H47" s="18" t="s">
        <v>1582</v>
      </c>
      <c r="I47" s="100"/>
    </row>
    <row r="48" spans="1:9" ht="38.25">
      <c r="A48" s="100"/>
      <c r="B48" s="341" t="s">
        <v>146</v>
      </c>
      <c r="C48" s="281" t="s">
        <v>148</v>
      </c>
      <c r="D48" s="283" t="s">
        <v>1520</v>
      </c>
      <c r="E48" s="40" t="s">
        <v>1674</v>
      </c>
      <c r="F48" s="24" t="s">
        <v>1675</v>
      </c>
      <c r="G48" s="24" t="s">
        <v>1676</v>
      </c>
      <c r="H48" s="24" t="s">
        <v>1469</v>
      </c>
      <c r="I48" s="100"/>
    </row>
    <row r="49" spans="1:9" ht="12.75">
      <c r="A49" s="239"/>
      <c r="B49" s="892" t="s">
        <v>160</v>
      </c>
      <c r="C49" s="864"/>
      <c r="D49" s="864"/>
      <c r="E49" s="864"/>
      <c r="F49" s="864"/>
      <c r="G49" s="864"/>
      <c r="H49" s="865"/>
      <c r="I49" s="239"/>
    </row>
    <row r="50" spans="1:9" ht="25.5">
      <c r="A50" s="86"/>
      <c r="B50" s="341" t="s">
        <v>170</v>
      </c>
      <c r="C50" s="347" t="s">
        <v>173</v>
      </c>
      <c r="D50" s="283" t="s">
        <v>174</v>
      </c>
      <c r="E50" s="343" t="s">
        <v>1677</v>
      </c>
      <c r="F50" s="361" t="s">
        <v>1678</v>
      </c>
      <c r="G50" s="396" t="s">
        <v>1679</v>
      </c>
      <c r="H50" s="278" t="s">
        <v>97</v>
      </c>
      <c r="I50" s="86"/>
    </row>
    <row r="51" spans="1:9" ht="25.5">
      <c r="A51" s="86"/>
      <c r="B51" s="341" t="s">
        <v>202</v>
      </c>
      <c r="C51" s="347" t="s">
        <v>203</v>
      </c>
      <c r="D51" s="278" t="s">
        <v>255</v>
      </c>
      <c r="E51" s="282" t="s">
        <v>1680</v>
      </c>
      <c r="F51" s="361" t="s">
        <v>1681</v>
      </c>
      <c r="G51" s="361" t="s">
        <v>1682</v>
      </c>
      <c r="H51" s="278" t="s">
        <v>1683</v>
      </c>
      <c r="I51" s="86"/>
    </row>
    <row r="52" spans="1:9" ht="38.25">
      <c r="A52" s="86"/>
      <c r="B52" s="341" t="s">
        <v>214</v>
      </c>
      <c r="C52" s="281" t="s">
        <v>215</v>
      </c>
      <c r="D52" s="278" t="s">
        <v>255</v>
      </c>
      <c r="E52" s="282" t="s">
        <v>1684</v>
      </c>
      <c r="F52" s="397" t="s">
        <v>1685</v>
      </c>
      <c r="G52" s="299" t="s">
        <v>1686</v>
      </c>
      <c r="H52" s="18" t="s">
        <v>97</v>
      </c>
      <c r="I52" s="86"/>
    </row>
    <row r="53" spans="1:9" ht="25.5">
      <c r="A53" s="86"/>
      <c r="B53" s="377" t="s">
        <v>239</v>
      </c>
      <c r="C53" s="391" t="s">
        <v>240</v>
      </c>
      <c r="D53" s="10" t="s">
        <v>303</v>
      </c>
      <c r="E53" s="31" t="s">
        <v>1687</v>
      </c>
      <c r="F53" s="10" t="s">
        <v>1470</v>
      </c>
      <c r="G53" s="332" t="s">
        <v>1688</v>
      </c>
      <c r="H53" s="18" t="s">
        <v>97</v>
      </c>
      <c r="I53" s="86"/>
    </row>
    <row r="54" spans="1:9" ht="25.5">
      <c r="A54" s="321"/>
      <c r="B54" s="916">
        <v>8</v>
      </c>
      <c r="C54" s="917" t="s">
        <v>1167</v>
      </c>
      <c r="D54" s="398" t="s">
        <v>241</v>
      </c>
      <c r="E54" s="82" t="s">
        <v>1689</v>
      </c>
      <c r="F54" s="395" t="s">
        <v>1690</v>
      </c>
      <c r="G54" s="399" t="str">
        <f>HYPERLINK(" https://www.youtube.com/watch?v=GxdspJJyD4Q","Выполнить урок, пройдя по ссылке
 https://www.youtube.com/watch?v=GxdspJJyD4Q")</f>
        <v>Выполнить урок, пройдя по ссылке
 https://www.youtube.com/watch?v=GxdspJJyD4Q</v>
      </c>
      <c r="H54" s="400" t="s">
        <v>104</v>
      </c>
      <c r="I54" s="321"/>
    </row>
    <row r="55" spans="1:9" ht="38.25">
      <c r="A55" s="321"/>
      <c r="B55" s="868"/>
      <c r="C55" s="887"/>
      <c r="D55" s="278" t="s">
        <v>174</v>
      </c>
      <c r="E55" s="191" t="s">
        <v>1691</v>
      </c>
      <c r="F55" s="26" t="s">
        <v>1612</v>
      </c>
      <c r="G55" s="379" t="str">
        <f>HYPERLINK("https://infourok.ru/prezentaciya_po_tehnologii_izonit_na_diskah-406096.htm","Посмотреть презентацию по ссылке https://infourok.ru/prezentaciya_po_tehnologii_izonit_na_diskah-406096.htm ")</f>
        <v xml:space="preserve">Посмотреть презентацию по ссылке https://infourok.ru/prezentaciya_po_tehnologii_izonit_na_diskah-406096.htm </v>
      </c>
      <c r="H55" s="343" t="s">
        <v>104</v>
      </c>
      <c r="I55" s="321"/>
    </row>
    <row r="56" spans="1:9" ht="25.5">
      <c r="A56" s="321"/>
      <c r="B56" s="916">
        <v>9</v>
      </c>
      <c r="C56" s="917" t="s">
        <v>1532</v>
      </c>
      <c r="D56" s="398" t="s">
        <v>241</v>
      </c>
      <c r="E56" s="82" t="s">
        <v>1692</v>
      </c>
      <c r="F56" s="395" t="s">
        <v>1690</v>
      </c>
      <c r="G56" s="401" t="str">
        <f>HYPERLINK(" https://www.youtube.com/watch?v=GxdspJJyD4Q","Выполнить урок, пройдя по ссылке
 https://www.youtube.com/watch?v=GxdspJJyD4Q")</f>
        <v>Выполнить урок, пройдя по ссылке
 https://www.youtube.com/watch?v=GxdspJJyD4Q</v>
      </c>
      <c r="H56" s="402" t="s">
        <v>104</v>
      </c>
      <c r="I56" s="321"/>
    </row>
    <row r="57" spans="1:9" ht="38.25">
      <c r="A57" s="321"/>
      <c r="B57" s="868"/>
      <c r="C57" s="868"/>
      <c r="D57" s="278" t="s">
        <v>255</v>
      </c>
      <c r="E57" s="191" t="s">
        <v>1693</v>
      </c>
      <c r="F57" s="26" t="s">
        <v>1612</v>
      </c>
      <c r="G57" s="384" t="s">
        <v>1616</v>
      </c>
      <c r="H57" s="343" t="s">
        <v>104</v>
      </c>
      <c r="I57" s="321"/>
    </row>
    <row r="58" spans="1:9" ht="18">
      <c r="A58" s="321"/>
      <c r="B58" s="904" t="s">
        <v>590</v>
      </c>
      <c r="C58" s="905"/>
      <c r="D58" s="905"/>
      <c r="E58" s="905"/>
      <c r="F58" s="905"/>
      <c r="G58" s="905"/>
      <c r="H58" s="903"/>
      <c r="I58" s="321"/>
    </row>
    <row r="59" spans="1:9" ht="25.5">
      <c r="A59" s="25"/>
      <c r="B59" s="37" t="s">
        <v>16</v>
      </c>
      <c r="C59" s="37" t="s">
        <v>17</v>
      </c>
      <c r="D59" s="192" t="s">
        <v>255</v>
      </c>
      <c r="E59" s="383" t="s">
        <v>1694</v>
      </c>
      <c r="F59" s="183" t="s">
        <v>1634</v>
      </c>
      <c r="G59" s="192" t="s">
        <v>1695</v>
      </c>
      <c r="H59" s="10" t="s">
        <v>97</v>
      </c>
      <c r="I59" s="25"/>
    </row>
    <row r="60" spans="1:9" ht="25.5">
      <c r="A60" s="25"/>
      <c r="B60" s="37" t="s">
        <v>31</v>
      </c>
      <c r="C60" s="37" t="s">
        <v>34</v>
      </c>
      <c r="D60" s="192" t="s">
        <v>255</v>
      </c>
      <c r="E60" s="383" t="s">
        <v>1696</v>
      </c>
      <c r="F60" s="32" t="s">
        <v>1629</v>
      </c>
      <c r="G60" s="170" t="s">
        <v>1630</v>
      </c>
      <c r="H60" s="10" t="s">
        <v>97</v>
      </c>
      <c r="I60" s="25"/>
    </row>
    <row r="61" spans="1:9" ht="38.25">
      <c r="A61" s="403"/>
      <c r="B61" s="37" t="s">
        <v>146</v>
      </c>
      <c r="C61" s="37" t="s">
        <v>148</v>
      </c>
      <c r="D61" s="10" t="s">
        <v>255</v>
      </c>
      <c r="E61" s="383" t="s">
        <v>1697</v>
      </c>
      <c r="F61" s="175" t="s">
        <v>1685</v>
      </c>
      <c r="G61" s="299" t="s">
        <v>1686</v>
      </c>
      <c r="H61" s="18" t="s">
        <v>97</v>
      </c>
      <c r="I61" s="403"/>
    </row>
    <row r="62" spans="1:9" ht="12.75">
      <c r="A62" s="239"/>
      <c r="B62" s="892" t="s">
        <v>160</v>
      </c>
      <c r="C62" s="864"/>
      <c r="D62" s="864"/>
      <c r="E62" s="864"/>
      <c r="F62" s="864"/>
      <c r="G62" s="864"/>
      <c r="H62" s="865"/>
      <c r="I62" s="239"/>
    </row>
    <row r="63" spans="1:9" ht="38.25">
      <c r="A63" s="403"/>
      <c r="B63" s="867" t="s">
        <v>170</v>
      </c>
      <c r="C63" s="867" t="s">
        <v>173</v>
      </c>
      <c r="D63" s="10" t="s">
        <v>684</v>
      </c>
      <c r="E63" s="358" t="s">
        <v>1698</v>
      </c>
      <c r="F63" s="10" t="s">
        <v>1699</v>
      </c>
      <c r="G63" s="15" t="s">
        <v>1623</v>
      </c>
      <c r="H63" s="10" t="s">
        <v>97</v>
      </c>
      <c r="I63" s="403"/>
    </row>
    <row r="64" spans="1:9" ht="38.25">
      <c r="A64" s="403"/>
      <c r="B64" s="868"/>
      <c r="C64" s="868"/>
      <c r="D64" s="278" t="s">
        <v>684</v>
      </c>
      <c r="E64" s="10" t="s">
        <v>1700</v>
      </c>
      <c r="F64" s="58" t="s">
        <v>1593</v>
      </c>
      <c r="G64" s="19" t="s">
        <v>1626</v>
      </c>
      <c r="H64" s="18" t="s">
        <v>1627</v>
      </c>
      <c r="I64" s="403"/>
    </row>
    <row r="65" spans="1:9" ht="25.5">
      <c r="A65" s="261"/>
      <c r="B65" s="37" t="s">
        <v>202</v>
      </c>
      <c r="C65" s="37" t="s">
        <v>203</v>
      </c>
      <c r="D65" s="18" t="s">
        <v>1507</v>
      </c>
      <c r="E65" s="358" t="s">
        <v>1701</v>
      </c>
      <c r="F65" s="32" t="s">
        <v>1450</v>
      </c>
      <c r="G65" s="404" t="s">
        <v>1560</v>
      </c>
      <c r="H65" s="58" t="s">
        <v>1469</v>
      </c>
      <c r="I65" s="261"/>
    </row>
    <row r="66" spans="1:9" ht="25.5">
      <c r="A66" s="261"/>
      <c r="B66" s="37" t="s">
        <v>214</v>
      </c>
      <c r="C66" s="37" t="s">
        <v>215</v>
      </c>
      <c r="D66" s="184" t="s">
        <v>1507</v>
      </c>
      <c r="E66" s="389" t="s">
        <v>1702</v>
      </c>
      <c r="F66" s="10" t="s">
        <v>1450</v>
      </c>
      <c r="G66" s="15" t="s">
        <v>1619</v>
      </c>
      <c r="H66" s="118" t="s">
        <v>1620</v>
      </c>
      <c r="I66" s="261"/>
    </row>
    <row r="67" spans="1:9" ht="38.25">
      <c r="A67" s="83"/>
      <c r="B67" s="867">
        <v>7</v>
      </c>
      <c r="C67" s="867" t="s">
        <v>240</v>
      </c>
      <c r="D67" s="10" t="s">
        <v>303</v>
      </c>
      <c r="E67" s="191" t="s">
        <v>1703</v>
      </c>
      <c r="F67" s="183" t="s">
        <v>1645</v>
      </c>
      <c r="G67" s="390" t="s">
        <v>1646</v>
      </c>
      <c r="H67" s="343" t="s">
        <v>104</v>
      </c>
      <c r="I67" s="83"/>
    </row>
    <row r="68" spans="1:9" ht="25.5">
      <c r="A68" s="83"/>
      <c r="B68" s="868"/>
      <c r="C68" s="868"/>
      <c r="D68" s="405" t="s">
        <v>1704</v>
      </c>
      <c r="E68" s="82" t="s">
        <v>1705</v>
      </c>
      <c r="F68" s="18" t="s">
        <v>1706</v>
      </c>
      <c r="G68" s="255" t="str">
        <f>HYPERLINK("https://www.youtube.com/watch?v=LTCHQ2vki9c","Выучить танцевальную схему
https://www.youtube.com/watch?v=LTCHQ2vki9c")</f>
        <v>Выучить танцевальную схему
https://www.youtube.com/watch?v=LTCHQ2vki9c</v>
      </c>
      <c r="H68" s="18" t="s">
        <v>104</v>
      </c>
      <c r="I68" s="83"/>
    </row>
    <row r="69" spans="1:9" ht="38.25">
      <c r="A69" s="83"/>
      <c r="B69" s="867">
        <v>8</v>
      </c>
      <c r="C69" s="867" t="s">
        <v>1167</v>
      </c>
      <c r="D69" s="18" t="s">
        <v>1507</v>
      </c>
      <c r="E69" s="191" t="s">
        <v>1707</v>
      </c>
      <c r="F69" s="183" t="s">
        <v>1645</v>
      </c>
      <c r="G69" s="19"/>
      <c r="H69" s="343" t="s">
        <v>104</v>
      </c>
      <c r="I69" s="83"/>
    </row>
    <row r="70" spans="1:9" ht="25.5">
      <c r="A70" s="83"/>
      <c r="B70" s="868"/>
      <c r="C70" s="868"/>
      <c r="D70" s="10" t="s">
        <v>1704</v>
      </c>
      <c r="E70" s="82" t="s">
        <v>1708</v>
      </c>
      <c r="F70" s="18" t="s">
        <v>1706</v>
      </c>
      <c r="G70" s="97" t="str">
        <f>HYPERLINK("https://www.youtube.com/watch?v=B92oAi8CI_k","Вучить танцевальную схему
https://www.youtube.com/watch?v=B92oAi8CI_k")</f>
        <v>Вучить танцевальную схему
https://www.youtube.com/watch?v=B92oAi8CI_k</v>
      </c>
      <c r="H70" s="18" t="s">
        <v>104</v>
      </c>
      <c r="I70" s="83"/>
    </row>
    <row r="71" spans="1:9" ht="12.75">
      <c r="A71" s="83"/>
      <c r="B71" s="63"/>
      <c r="C71" s="63"/>
      <c r="D71" s="63"/>
      <c r="E71" s="63"/>
      <c r="F71" s="63"/>
      <c r="G71" s="63"/>
      <c r="H71" s="63"/>
      <c r="I71" s="83"/>
    </row>
    <row r="72" spans="1:9" ht="12.75" customHeight="1">
      <c r="A72" s="83"/>
      <c r="B72" s="63"/>
      <c r="C72" s="63"/>
      <c r="D72" s="63"/>
      <c r="E72" s="63"/>
      <c r="F72" s="63"/>
      <c r="G72" s="63"/>
      <c r="H72" s="63"/>
      <c r="I72" s="83"/>
    </row>
    <row r="73" spans="1:9" ht="12.75">
      <c r="A73" s="83"/>
      <c r="B73" s="63"/>
      <c r="C73" s="63"/>
      <c r="D73" s="63"/>
      <c r="E73" s="63"/>
      <c r="F73" s="63"/>
      <c r="G73" s="63"/>
      <c r="H73" s="63"/>
      <c r="I73" s="83"/>
    </row>
    <row r="74" spans="1:9" ht="12.75">
      <c r="A74" s="83"/>
      <c r="B74" s="63"/>
      <c r="C74" s="63"/>
      <c r="D74" s="63"/>
      <c r="E74" s="63"/>
      <c r="F74" s="63"/>
      <c r="G74" s="63"/>
      <c r="H74" s="63"/>
      <c r="I74" s="83"/>
    </row>
    <row r="75" spans="1:9" ht="12.75">
      <c r="A75" s="83"/>
      <c r="B75" s="63"/>
      <c r="C75" s="63"/>
      <c r="D75" s="63"/>
      <c r="E75" s="63"/>
      <c r="F75" s="63"/>
      <c r="G75" s="63"/>
      <c r="H75" s="63"/>
      <c r="I75" s="83"/>
    </row>
    <row r="76" spans="1:9" ht="12.75">
      <c r="A76" s="83"/>
      <c r="B76" s="63"/>
      <c r="C76" s="63"/>
      <c r="D76" s="63"/>
      <c r="E76" s="63"/>
      <c r="F76" s="63"/>
      <c r="G76" s="63"/>
      <c r="H76" s="63"/>
      <c r="I76" s="83"/>
    </row>
    <row r="77" spans="1:9" ht="12.75">
      <c r="A77" s="83"/>
      <c r="B77" s="63"/>
      <c r="C77" s="63"/>
      <c r="D77" s="63"/>
      <c r="E77" s="63"/>
      <c r="F77" s="63"/>
      <c r="G77" s="63"/>
      <c r="H77" s="63"/>
      <c r="I77" s="83"/>
    </row>
    <row r="78" spans="1:9" ht="12.75">
      <c r="A78" s="83"/>
      <c r="B78" s="63"/>
      <c r="C78" s="63"/>
      <c r="D78" s="63"/>
      <c r="E78" s="63"/>
      <c r="F78" s="63"/>
      <c r="G78" s="63"/>
      <c r="H78" s="63"/>
      <c r="I78" s="83"/>
    </row>
    <row r="79" spans="1:9" ht="12.75">
      <c r="A79" s="83"/>
      <c r="B79" s="63"/>
      <c r="C79" s="63"/>
      <c r="D79" s="63"/>
      <c r="E79" s="63"/>
      <c r="F79" s="63"/>
      <c r="G79" s="63"/>
      <c r="H79" s="63"/>
      <c r="I79" s="83"/>
    </row>
    <row r="80" spans="1:9" ht="12.75">
      <c r="A80" s="83"/>
      <c r="B80" s="63"/>
      <c r="C80" s="63"/>
      <c r="D80" s="63"/>
      <c r="E80" s="63"/>
      <c r="F80" s="63"/>
      <c r="G80" s="63"/>
      <c r="H80" s="63"/>
      <c r="I80" s="83"/>
    </row>
    <row r="81" spans="1:9" ht="12.75">
      <c r="A81" s="83"/>
      <c r="B81" s="63"/>
      <c r="C81" s="63"/>
      <c r="D81" s="63"/>
      <c r="E81" s="63"/>
      <c r="F81" s="63"/>
      <c r="G81" s="63"/>
      <c r="H81" s="63"/>
      <c r="I81" s="83"/>
    </row>
    <row r="82" spans="1:9" ht="12.75">
      <c r="A82" s="83"/>
      <c r="B82" s="63"/>
      <c r="C82" s="63"/>
      <c r="D82" s="63"/>
      <c r="E82" s="63"/>
      <c r="F82" s="63"/>
      <c r="G82" s="63"/>
      <c r="H82" s="63"/>
      <c r="I82" s="83"/>
    </row>
    <row r="83" spans="1:9" ht="12.75">
      <c r="A83" s="83"/>
      <c r="B83" s="63"/>
      <c r="C83" s="63"/>
      <c r="D83" s="63"/>
      <c r="E83" s="63"/>
      <c r="F83" s="63"/>
      <c r="G83" s="63"/>
      <c r="H83" s="63"/>
      <c r="I83" s="83"/>
    </row>
    <row r="84" spans="1:9" ht="12.75">
      <c r="A84" s="83"/>
      <c r="B84" s="63"/>
      <c r="C84" s="63"/>
      <c r="D84" s="63"/>
      <c r="E84" s="63"/>
      <c r="F84" s="63"/>
      <c r="G84" s="63"/>
      <c r="H84" s="63"/>
      <c r="I84" s="83"/>
    </row>
    <row r="85" spans="1:9" ht="12.75">
      <c r="A85" s="83"/>
      <c r="B85" s="63"/>
      <c r="C85" s="63"/>
      <c r="D85" s="63"/>
      <c r="E85" s="63"/>
      <c r="F85" s="63"/>
      <c r="G85" s="63"/>
      <c r="H85" s="63"/>
      <c r="I85" s="83"/>
    </row>
    <row r="86" spans="1:9" ht="12.75">
      <c r="A86" s="83"/>
      <c r="B86" s="63"/>
      <c r="C86" s="63"/>
      <c r="D86" s="63"/>
      <c r="E86" s="63"/>
      <c r="F86" s="63"/>
      <c r="G86" s="63"/>
      <c r="H86" s="63"/>
      <c r="I86" s="83"/>
    </row>
    <row r="87" spans="1:9" ht="12.75">
      <c r="A87" s="83"/>
      <c r="B87" s="63"/>
      <c r="C87" s="63"/>
      <c r="D87" s="63"/>
      <c r="E87" s="63"/>
      <c r="F87" s="63"/>
      <c r="G87" s="63"/>
      <c r="H87" s="63"/>
      <c r="I87" s="83"/>
    </row>
    <row r="88" spans="1:9" ht="12.75">
      <c r="A88" s="83"/>
      <c r="B88" s="63"/>
      <c r="C88" s="63"/>
      <c r="D88" s="63"/>
      <c r="E88" s="63"/>
      <c r="F88" s="63"/>
      <c r="G88" s="63"/>
      <c r="H88" s="63"/>
      <c r="I88" s="83"/>
    </row>
    <row r="89" spans="1:9" ht="12.75">
      <c r="A89" s="63"/>
      <c r="B89" s="63"/>
      <c r="C89" s="63"/>
      <c r="D89" s="63"/>
      <c r="E89" s="63"/>
      <c r="F89" s="63"/>
      <c r="G89" s="63"/>
      <c r="H89" s="63"/>
      <c r="I89" s="83"/>
    </row>
    <row r="90" spans="1:9" ht="12.75">
      <c r="A90" s="63"/>
      <c r="B90" s="63"/>
      <c r="C90" s="63"/>
      <c r="D90" s="63"/>
      <c r="E90" s="63"/>
      <c r="F90" s="63"/>
      <c r="G90" s="63"/>
      <c r="H90" s="63"/>
      <c r="I90" s="83"/>
    </row>
    <row r="91" spans="1:9" ht="12.75">
      <c r="A91" s="63"/>
      <c r="B91" s="63"/>
      <c r="C91" s="63"/>
      <c r="D91" s="63"/>
      <c r="E91" s="63"/>
      <c r="F91" s="63"/>
      <c r="G91" s="63"/>
      <c r="H91" s="63"/>
      <c r="I91" s="83"/>
    </row>
    <row r="92" spans="1:9" ht="12.75">
      <c r="A92" s="63"/>
      <c r="B92" s="63"/>
      <c r="C92" s="63"/>
      <c r="D92" s="63"/>
      <c r="E92" s="63"/>
      <c r="F92" s="63"/>
      <c r="G92" s="63"/>
      <c r="H92" s="63"/>
      <c r="I92" s="83"/>
    </row>
    <row r="93" spans="1:9" ht="12.75">
      <c r="A93" s="63"/>
      <c r="B93" s="63"/>
      <c r="C93" s="63"/>
      <c r="D93" s="63"/>
      <c r="E93" s="63"/>
      <c r="F93" s="63"/>
      <c r="G93" s="63"/>
      <c r="H93" s="63"/>
      <c r="I93" s="83"/>
    </row>
    <row r="94" spans="1:9" ht="12.75">
      <c r="A94" s="63"/>
      <c r="B94" s="63"/>
      <c r="C94" s="63"/>
      <c r="D94" s="63"/>
      <c r="E94" s="63"/>
      <c r="F94" s="63"/>
      <c r="G94" s="63"/>
      <c r="H94" s="63"/>
      <c r="I94" s="83"/>
    </row>
    <row r="95" spans="1:9" ht="12.75">
      <c r="A95" s="63"/>
      <c r="B95" s="63"/>
      <c r="C95" s="63"/>
      <c r="D95" s="63"/>
      <c r="E95" s="63"/>
      <c r="F95" s="63"/>
      <c r="G95" s="63"/>
      <c r="H95" s="63"/>
      <c r="I95" s="83"/>
    </row>
    <row r="96" spans="1:9" ht="12.75">
      <c r="A96" s="63"/>
      <c r="B96" s="63"/>
      <c r="C96" s="63"/>
      <c r="D96" s="63"/>
      <c r="E96" s="63"/>
      <c r="F96" s="63"/>
      <c r="G96" s="63"/>
      <c r="H96" s="63"/>
      <c r="I96" s="83"/>
    </row>
    <row r="97" spans="1:9" ht="12.75">
      <c r="A97" s="63"/>
      <c r="B97" s="63"/>
      <c r="C97" s="63"/>
      <c r="D97" s="63"/>
      <c r="E97" s="63"/>
      <c r="F97" s="63"/>
      <c r="G97" s="63"/>
      <c r="H97" s="63"/>
      <c r="I97" s="83"/>
    </row>
    <row r="98" spans="1:9" ht="12.75">
      <c r="A98" s="63"/>
      <c r="B98" s="63"/>
      <c r="C98" s="63"/>
      <c r="D98" s="63"/>
      <c r="E98" s="63"/>
      <c r="F98" s="63"/>
      <c r="G98" s="63"/>
      <c r="H98" s="63"/>
      <c r="I98" s="83"/>
    </row>
    <row r="99" spans="1:9" ht="12.75">
      <c r="A99" s="63"/>
      <c r="B99" s="63"/>
      <c r="C99" s="63"/>
      <c r="D99" s="63"/>
      <c r="E99" s="63"/>
      <c r="F99" s="63"/>
      <c r="G99" s="63"/>
      <c r="H99" s="63"/>
      <c r="I99" s="83"/>
    </row>
    <row r="100" spans="1:9" ht="12.75">
      <c r="A100" s="63"/>
      <c r="B100" s="63"/>
      <c r="C100" s="63"/>
      <c r="D100" s="63"/>
      <c r="E100" s="63"/>
      <c r="F100" s="63"/>
      <c r="G100" s="63"/>
      <c r="H100" s="63"/>
      <c r="I100" s="83"/>
    </row>
    <row r="101" spans="1:9" ht="12.75">
      <c r="A101" s="63"/>
      <c r="B101" s="63"/>
      <c r="C101" s="63"/>
      <c r="D101" s="63"/>
      <c r="E101" s="63"/>
      <c r="F101" s="63"/>
      <c r="G101" s="63"/>
      <c r="H101" s="63"/>
      <c r="I101" s="83"/>
    </row>
    <row r="102" spans="1:9" ht="12.75">
      <c r="A102" s="63"/>
      <c r="B102" s="63"/>
      <c r="C102" s="63"/>
      <c r="D102" s="63"/>
      <c r="E102" s="63"/>
      <c r="F102" s="63"/>
      <c r="G102" s="63"/>
      <c r="H102" s="63"/>
      <c r="I102" s="83"/>
    </row>
    <row r="103" spans="1:9" ht="12.75">
      <c r="A103" s="63"/>
      <c r="B103" s="63"/>
      <c r="C103" s="63"/>
      <c r="D103" s="63"/>
      <c r="E103" s="63"/>
      <c r="F103" s="63"/>
      <c r="G103" s="63"/>
      <c r="H103" s="63"/>
      <c r="I103" s="83"/>
    </row>
    <row r="104" spans="1:9" ht="12.75">
      <c r="A104" s="63"/>
      <c r="B104" s="63"/>
      <c r="C104" s="63"/>
      <c r="D104" s="63"/>
      <c r="E104" s="63"/>
      <c r="F104" s="63"/>
      <c r="G104" s="63"/>
      <c r="H104" s="63"/>
      <c r="I104" s="83"/>
    </row>
    <row r="105" spans="1:9" ht="12.75">
      <c r="A105" s="63"/>
      <c r="B105" s="63"/>
      <c r="C105" s="63"/>
      <c r="D105" s="63"/>
      <c r="E105" s="63"/>
      <c r="F105" s="63"/>
      <c r="G105" s="63"/>
      <c r="H105" s="63"/>
      <c r="I105" s="83"/>
    </row>
    <row r="106" spans="1:9" ht="12.75">
      <c r="A106" s="63"/>
      <c r="B106" s="63"/>
      <c r="C106" s="63"/>
      <c r="D106" s="63"/>
      <c r="E106" s="63"/>
      <c r="F106" s="63"/>
      <c r="G106" s="63"/>
      <c r="H106" s="63"/>
      <c r="I106" s="83"/>
    </row>
    <row r="107" spans="1:9" ht="12.75">
      <c r="A107" s="63"/>
      <c r="B107" s="63"/>
      <c r="C107" s="63"/>
      <c r="D107" s="63"/>
      <c r="E107" s="63"/>
      <c r="F107" s="63"/>
      <c r="G107" s="63"/>
      <c r="H107" s="63"/>
      <c r="I107" s="83"/>
    </row>
    <row r="108" spans="1:9" ht="12.75">
      <c r="A108" s="63"/>
      <c r="B108" s="63"/>
      <c r="C108" s="63"/>
      <c r="D108" s="63"/>
      <c r="E108" s="63"/>
      <c r="F108" s="63"/>
      <c r="G108" s="63"/>
      <c r="H108" s="63"/>
      <c r="I108" s="83"/>
    </row>
    <row r="109" spans="1:9" ht="12.75">
      <c r="A109" s="63"/>
      <c r="B109" s="63"/>
      <c r="C109" s="63"/>
      <c r="D109" s="63"/>
      <c r="E109" s="63"/>
      <c r="F109" s="63"/>
      <c r="G109" s="63"/>
      <c r="H109" s="63"/>
      <c r="I109" s="83"/>
    </row>
    <row r="110" spans="1:9" ht="12.75">
      <c r="A110" s="63"/>
      <c r="B110" s="63"/>
      <c r="C110" s="63"/>
      <c r="D110" s="63"/>
      <c r="E110" s="63"/>
      <c r="F110" s="63"/>
      <c r="G110" s="63"/>
      <c r="H110" s="63"/>
      <c r="I110" s="83"/>
    </row>
    <row r="111" spans="1:9" ht="12.75">
      <c r="A111" s="63"/>
      <c r="B111" s="63"/>
      <c r="C111" s="63"/>
      <c r="D111" s="63"/>
      <c r="E111" s="63"/>
      <c r="F111" s="63"/>
      <c r="G111" s="63"/>
      <c r="H111" s="63"/>
      <c r="I111" s="83"/>
    </row>
    <row r="112" spans="1:9" ht="12.75">
      <c r="A112" s="63"/>
      <c r="B112" s="63"/>
      <c r="C112" s="63"/>
      <c r="D112" s="63"/>
      <c r="E112" s="63"/>
      <c r="F112" s="63"/>
      <c r="G112" s="63"/>
      <c r="H112" s="63"/>
      <c r="I112" s="83"/>
    </row>
    <row r="113" spans="1:9" ht="12.75">
      <c r="A113" s="63"/>
      <c r="B113" s="63"/>
      <c r="C113" s="63"/>
      <c r="D113" s="63"/>
      <c r="E113" s="63"/>
      <c r="F113" s="63"/>
      <c r="G113" s="63"/>
      <c r="H113" s="63"/>
      <c r="I113" s="83"/>
    </row>
    <row r="114" spans="1:9" ht="12.75">
      <c r="A114" s="63"/>
      <c r="B114" s="63"/>
      <c r="C114" s="63"/>
      <c r="D114" s="63"/>
      <c r="E114" s="63"/>
      <c r="F114" s="63"/>
      <c r="G114" s="63"/>
      <c r="H114" s="63"/>
      <c r="I114" s="83"/>
    </row>
    <row r="115" spans="1:9" ht="12.75">
      <c r="A115" s="63"/>
      <c r="B115" s="63"/>
      <c r="C115" s="63"/>
      <c r="D115" s="63"/>
      <c r="E115" s="63"/>
      <c r="F115" s="63"/>
      <c r="G115" s="63"/>
      <c r="H115" s="63"/>
      <c r="I115" s="83"/>
    </row>
    <row r="116" spans="1:9" ht="12.75">
      <c r="A116" s="63"/>
      <c r="B116" s="63"/>
      <c r="C116" s="63"/>
      <c r="D116" s="63"/>
      <c r="E116" s="63"/>
      <c r="F116" s="63"/>
      <c r="G116" s="63"/>
      <c r="H116" s="63"/>
      <c r="I116" s="83"/>
    </row>
    <row r="117" spans="1:9" ht="12.75">
      <c r="A117" s="63"/>
      <c r="B117" s="63"/>
      <c r="C117" s="63"/>
      <c r="D117" s="63"/>
      <c r="E117" s="63"/>
      <c r="F117" s="63"/>
      <c r="G117" s="63"/>
      <c r="H117" s="63"/>
      <c r="I117" s="83"/>
    </row>
    <row r="118" spans="1:9" ht="12.75">
      <c r="A118" s="63"/>
      <c r="B118" s="63"/>
      <c r="C118" s="63"/>
      <c r="D118" s="63"/>
      <c r="E118" s="63"/>
      <c r="F118" s="63"/>
      <c r="G118" s="63"/>
      <c r="H118" s="63"/>
      <c r="I118" s="83"/>
    </row>
    <row r="119" spans="1:9" ht="12.75">
      <c r="A119" s="63"/>
      <c r="B119" s="63"/>
      <c r="C119" s="63"/>
      <c r="D119" s="63"/>
      <c r="E119" s="63"/>
      <c r="F119" s="63"/>
      <c r="G119" s="63"/>
      <c r="H119" s="63"/>
      <c r="I119" s="83"/>
    </row>
    <row r="120" spans="1:9" ht="12.75">
      <c r="A120" s="63"/>
      <c r="B120" s="63"/>
      <c r="C120" s="63"/>
      <c r="D120" s="63"/>
      <c r="E120" s="63"/>
      <c r="F120" s="63"/>
      <c r="G120" s="63"/>
      <c r="H120" s="63"/>
      <c r="I120" s="83"/>
    </row>
    <row r="121" spans="1:9" ht="12.75">
      <c r="A121" s="63"/>
      <c r="B121" s="63"/>
      <c r="C121" s="63"/>
      <c r="D121" s="63"/>
      <c r="E121" s="63"/>
      <c r="F121" s="63"/>
      <c r="G121" s="63"/>
      <c r="H121" s="63"/>
      <c r="I121" s="83"/>
    </row>
    <row r="122" spans="1:9" ht="12.75">
      <c r="A122" s="63"/>
      <c r="B122" s="63"/>
      <c r="C122" s="63"/>
      <c r="D122" s="63"/>
      <c r="E122" s="63"/>
      <c r="F122" s="63"/>
      <c r="G122" s="63"/>
      <c r="H122" s="63"/>
      <c r="I122" s="83"/>
    </row>
    <row r="123" spans="1:9" ht="12.75">
      <c r="A123" s="63"/>
      <c r="B123" s="63"/>
      <c r="C123" s="63"/>
      <c r="D123" s="63"/>
      <c r="E123" s="63"/>
      <c r="F123" s="63"/>
      <c r="G123" s="63"/>
      <c r="H123" s="63"/>
      <c r="I123" s="83"/>
    </row>
    <row r="124" spans="1:9" ht="12.75">
      <c r="A124" s="63"/>
      <c r="B124" s="63"/>
      <c r="C124" s="63"/>
      <c r="D124" s="63"/>
      <c r="E124" s="63"/>
      <c r="F124" s="63"/>
      <c r="G124" s="63"/>
      <c r="H124" s="63"/>
      <c r="I124" s="83"/>
    </row>
    <row r="125" spans="1:9" ht="12.75">
      <c r="A125" s="63"/>
      <c r="B125" s="63"/>
      <c r="C125" s="63"/>
      <c r="D125" s="63"/>
      <c r="E125" s="63"/>
      <c r="F125" s="63"/>
      <c r="G125" s="63"/>
      <c r="H125" s="63"/>
      <c r="I125" s="83"/>
    </row>
    <row r="126" spans="1:9" ht="12.75">
      <c r="A126" s="63"/>
      <c r="B126" s="63"/>
      <c r="C126" s="63"/>
      <c r="D126" s="63"/>
      <c r="E126" s="63"/>
      <c r="F126" s="63"/>
      <c r="G126" s="63"/>
      <c r="H126" s="63"/>
      <c r="I126" s="83"/>
    </row>
    <row r="127" spans="1:9" ht="12.75">
      <c r="A127" s="63"/>
      <c r="B127" s="63"/>
      <c r="C127" s="63"/>
      <c r="D127" s="63"/>
      <c r="E127" s="63"/>
      <c r="F127" s="63"/>
      <c r="G127" s="63"/>
      <c r="H127" s="63"/>
      <c r="I127" s="83"/>
    </row>
    <row r="128" spans="1:9" ht="12.75">
      <c r="A128" s="63"/>
      <c r="B128" s="63"/>
      <c r="C128" s="63"/>
      <c r="D128" s="63"/>
      <c r="E128" s="63"/>
      <c r="F128" s="63"/>
      <c r="G128" s="63"/>
      <c r="H128" s="63"/>
      <c r="I128" s="83"/>
    </row>
    <row r="129" spans="1:9" ht="12.75">
      <c r="A129" s="63"/>
      <c r="B129" s="63"/>
      <c r="C129" s="63"/>
      <c r="D129" s="63"/>
      <c r="E129" s="63"/>
      <c r="F129" s="63"/>
      <c r="G129" s="63"/>
      <c r="H129" s="63"/>
      <c r="I129" s="83"/>
    </row>
    <row r="130" spans="1:9" ht="12.75">
      <c r="A130" s="63"/>
      <c r="B130" s="63"/>
      <c r="C130" s="63"/>
      <c r="D130" s="63"/>
      <c r="E130" s="63"/>
      <c r="F130" s="63"/>
      <c r="G130" s="63"/>
      <c r="H130" s="63"/>
      <c r="I130" s="83"/>
    </row>
    <row r="131" spans="1:9" ht="12.75">
      <c r="A131" s="63"/>
      <c r="B131" s="63"/>
      <c r="C131" s="63"/>
      <c r="D131" s="63"/>
      <c r="E131" s="63"/>
      <c r="F131" s="63"/>
      <c r="G131" s="63"/>
      <c r="H131" s="63"/>
      <c r="I131" s="83"/>
    </row>
    <row r="132" spans="1:9" ht="12.75">
      <c r="A132" s="63"/>
      <c r="B132" s="63"/>
      <c r="C132" s="63"/>
      <c r="D132" s="63"/>
      <c r="E132" s="63"/>
      <c r="F132" s="63"/>
      <c r="G132" s="63"/>
      <c r="H132" s="63"/>
      <c r="I132" s="83"/>
    </row>
    <row r="133" spans="1:9" ht="12.75">
      <c r="A133" s="63"/>
      <c r="B133" s="63"/>
      <c r="C133" s="63"/>
      <c r="D133" s="63"/>
      <c r="E133" s="63"/>
      <c r="F133" s="63"/>
      <c r="G133" s="63"/>
      <c r="H133" s="63"/>
      <c r="I133" s="83"/>
    </row>
    <row r="134" spans="1:9" ht="12.75">
      <c r="A134" s="63"/>
      <c r="B134" s="63"/>
      <c r="C134" s="63"/>
      <c r="D134" s="63"/>
      <c r="E134" s="63"/>
      <c r="F134" s="63"/>
      <c r="G134" s="63"/>
      <c r="H134" s="63"/>
      <c r="I134" s="83"/>
    </row>
    <row r="135" spans="1:9" ht="12.75">
      <c r="A135" s="63"/>
      <c r="B135" s="63"/>
      <c r="C135" s="63"/>
      <c r="D135" s="63"/>
      <c r="E135" s="63"/>
      <c r="F135" s="63"/>
      <c r="G135" s="63"/>
      <c r="H135" s="63"/>
      <c r="I135" s="83"/>
    </row>
    <row r="136" spans="1:9" ht="12.75">
      <c r="A136" s="63"/>
      <c r="B136" s="63"/>
      <c r="C136" s="63"/>
      <c r="D136" s="63"/>
      <c r="E136" s="63"/>
      <c r="F136" s="63"/>
      <c r="G136" s="63"/>
      <c r="H136" s="63"/>
      <c r="I136" s="83"/>
    </row>
    <row r="137" spans="1:9" ht="12.75">
      <c r="A137" s="63"/>
      <c r="B137" s="63"/>
      <c r="C137" s="63"/>
      <c r="D137" s="63"/>
      <c r="E137" s="63"/>
      <c r="F137" s="63"/>
      <c r="G137" s="63"/>
      <c r="H137" s="63"/>
      <c r="I137" s="83"/>
    </row>
    <row r="138" spans="1:9" ht="12.75">
      <c r="A138" s="63"/>
      <c r="B138" s="63"/>
      <c r="C138" s="63"/>
      <c r="D138" s="63"/>
      <c r="E138" s="63"/>
      <c r="F138" s="63"/>
      <c r="G138" s="63"/>
      <c r="H138" s="63"/>
      <c r="I138" s="83"/>
    </row>
    <row r="139" spans="1:9" ht="12.75">
      <c r="A139" s="63"/>
      <c r="B139" s="63"/>
      <c r="C139" s="63"/>
      <c r="D139" s="63"/>
      <c r="E139" s="63"/>
      <c r="F139" s="63"/>
      <c r="G139" s="63"/>
      <c r="H139" s="63"/>
      <c r="I139" s="83"/>
    </row>
    <row r="140" spans="1:9" ht="12.75">
      <c r="A140" s="63"/>
      <c r="B140" s="63"/>
      <c r="C140" s="63"/>
      <c r="D140" s="63"/>
      <c r="E140" s="63"/>
      <c r="F140" s="63"/>
      <c r="G140" s="63"/>
      <c r="H140" s="63"/>
      <c r="I140" s="83"/>
    </row>
    <row r="141" spans="1:9" ht="12.75">
      <c r="A141" s="63"/>
      <c r="B141" s="63"/>
      <c r="C141" s="63"/>
      <c r="D141" s="63"/>
      <c r="E141" s="63"/>
      <c r="F141" s="63"/>
      <c r="G141" s="63"/>
      <c r="H141" s="63"/>
      <c r="I141" s="83"/>
    </row>
    <row r="142" spans="1:9" ht="12.75">
      <c r="A142" s="63"/>
      <c r="B142" s="63"/>
      <c r="C142" s="63"/>
      <c r="D142" s="63"/>
      <c r="E142" s="63"/>
      <c r="F142" s="63"/>
      <c r="G142" s="63"/>
      <c r="H142" s="63"/>
      <c r="I142" s="83"/>
    </row>
    <row r="143" spans="1:9" ht="12.75">
      <c r="A143" s="63"/>
      <c r="B143" s="63"/>
      <c r="C143" s="63"/>
      <c r="D143" s="63"/>
      <c r="E143" s="63"/>
      <c r="F143" s="63"/>
      <c r="G143" s="63"/>
      <c r="H143" s="63"/>
      <c r="I143" s="83"/>
    </row>
    <row r="144" spans="1:9" ht="12.75">
      <c r="A144" s="63"/>
      <c r="B144" s="63"/>
      <c r="C144" s="63"/>
      <c r="D144" s="63"/>
      <c r="E144" s="63"/>
      <c r="F144" s="63"/>
      <c r="G144" s="63"/>
      <c r="H144" s="63"/>
      <c r="I144" s="83"/>
    </row>
    <row r="145" spans="1:9" ht="12.75">
      <c r="A145" s="63"/>
      <c r="B145" s="63"/>
      <c r="C145" s="63"/>
      <c r="D145" s="63"/>
      <c r="E145" s="63"/>
      <c r="F145" s="63"/>
      <c r="G145" s="63"/>
      <c r="H145" s="63"/>
      <c r="I145" s="83"/>
    </row>
    <row r="146" spans="1:9" ht="12.75">
      <c r="A146" s="63"/>
      <c r="B146" s="63"/>
      <c r="C146" s="63"/>
      <c r="D146" s="63"/>
      <c r="E146" s="63"/>
      <c r="F146" s="63"/>
      <c r="G146" s="63"/>
      <c r="H146" s="63"/>
      <c r="I146" s="83"/>
    </row>
    <row r="147" spans="1:9" ht="12.75">
      <c r="A147" s="63"/>
      <c r="B147" s="63"/>
      <c r="C147" s="63"/>
      <c r="D147" s="63"/>
      <c r="E147" s="63"/>
      <c r="F147" s="63"/>
      <c r="G147" s="63"/>
      <c r="H147" s="63"/>
      <c r="I147" s="83"/>
    </row>
    <row r="148" spans="1:9" ht="12.75">
      <c r="A148" s="63"/>
      <c r="B148" s="63"/>
      <c r="C148" s="63"/>
      <c r="D148" s="63"/>
      <c r="E148" s="63"/>
      <c r="F148" s="63"/>
      <c r="G148" s="63"/>
      <c r="H148" s="63"/>
      <c r="I148" s="83"/>
    </row>
    <row r="149" spans="1:9" ht="12.75">
      <c r="A149" s="63"/>
      <c r="B149" s="63"/>
      <c r="C149" s="63"/>
      <c r="D149" s="63"/>
      <c r="E149" s="63"/>
      <c r="F149" s="63"/>
      <c r="G149" s="63"/>
      <c r="H149" s="63"/>
      <c r="I149" s="83"/>
    </row>
    <row r="150" spans="1:9" ht="12.75">
      <c r="A150" s="63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6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6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6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6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6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6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6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6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6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6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6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6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6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6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6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6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6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6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6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6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6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6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6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6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6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6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6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6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6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6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6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6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6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6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6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6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6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6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6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6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6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6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6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6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6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6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6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6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6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6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6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6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6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6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6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6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6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6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6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6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6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6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6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6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6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6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6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6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6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6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6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6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6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6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6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6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6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6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6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6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6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6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6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6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6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6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6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6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6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6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6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6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6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6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6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6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6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6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6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6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6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6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6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6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6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6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6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6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6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6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6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6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6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6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6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6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6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6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6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6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6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6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6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6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6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6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6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6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6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6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6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6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6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6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6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6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6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6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6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6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6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6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6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6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6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6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6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6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6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6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6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6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6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6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6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6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6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6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6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6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6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6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6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6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6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6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6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6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6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6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6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6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6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6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6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6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6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6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6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6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6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6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6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6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6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6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6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6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6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6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6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6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6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6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6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6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6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6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6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6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6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6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6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6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6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6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6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6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6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6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6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6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6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6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6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6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6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6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6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6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6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6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6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6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6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6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6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6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6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6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6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6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6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6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6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6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6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6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6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6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6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6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6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6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6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6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6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6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6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6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6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6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6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6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6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6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6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6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6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6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6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6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6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6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6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6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6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6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6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6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6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6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6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6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6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6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6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6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6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6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6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6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6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6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6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6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6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6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6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6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6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6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6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6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6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6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6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6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6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6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6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6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6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6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6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6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6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6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6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6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6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6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6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6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6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6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6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6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6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6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6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6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6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6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6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6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6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6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6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6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6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6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6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6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6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6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6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6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6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6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6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6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6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6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6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6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6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6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6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6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6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6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6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6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6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6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6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6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6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6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6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6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6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6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6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6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6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6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6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6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6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6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6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6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6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6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6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6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6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6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6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6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6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6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6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6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6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6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6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6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6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6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6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6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6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6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6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6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6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6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6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6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6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6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6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6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6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6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6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6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6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6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6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6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6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6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6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6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6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6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6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6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6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6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6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6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6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6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6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6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6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6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6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6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6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6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6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6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6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6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6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6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6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6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6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6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6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6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6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6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6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6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6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6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6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6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6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6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6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6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6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6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6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6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6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6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6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6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6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6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6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6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6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6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6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6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6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6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6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6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6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6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6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6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6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6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6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6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6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6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6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6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6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6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6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6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6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6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6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6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6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6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6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6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6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6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6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6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6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6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6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6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6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6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6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6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6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6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6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6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6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6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6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6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6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6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6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6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6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6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6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6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6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6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6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6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6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6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6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6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6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6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6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6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6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6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6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6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6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6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6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6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6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6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6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6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6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6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6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6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6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6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6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6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6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6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6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6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6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6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6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6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6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6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6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6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6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6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6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6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6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6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6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6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6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6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6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6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6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6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6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6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6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6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6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6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6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6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6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6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6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6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6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6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6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6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6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6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6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6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6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6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6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6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6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6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6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6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6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6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6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6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6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6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6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6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6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6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6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6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6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6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6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6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6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6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6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6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6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6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6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6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6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6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6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6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6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6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6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6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6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6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6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6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6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6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6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6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6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6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6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6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6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6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6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6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6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6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6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6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6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6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6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6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6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6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6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6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6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6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6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6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6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6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6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6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6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6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6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6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6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6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6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6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6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6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6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6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6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6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6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6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6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6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6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6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6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6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6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6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6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6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6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6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6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6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6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6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6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6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6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6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6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6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6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6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6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6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6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6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6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6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6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6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6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6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6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6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6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6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6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6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6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6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6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6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6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6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6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6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6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6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6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6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6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6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6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6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6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6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6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6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6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6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6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6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6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6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6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6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6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6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6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6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6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6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6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6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6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6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6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6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6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6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6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6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6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6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6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6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6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6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6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6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6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6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6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6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6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6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6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6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6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63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63"/>
      <c r="B955" s="63"/>
      <c r="C955" s="63"/>
      <c r="D955" s="63"/>
      <c r="E955" s="63"/>
      <c r="F955" s="63"/>
      <c r="G955" s="63"/>
      <c r="H955" s="63"/>
      <c r="I955" s="83"/>
    </row>
    <row r="956" spans="1:9" ht="12.75">
      <c r="A956" s="63"/>
      <c r="B956" s="63"/>
      <c r="C956" s="63"/>
      <c r="D956" s="63"/>
      <c r="E956" s="63"/>
      <c r="F956" s="63"/>
      <c r="G956" s="63"/>
      <c r="H956" s="63"/>
      <c r="I956" s="83"/>
    </row>
    <row r="957" spans="1:9" ht="12.75">
      <c r="A957" s="63"/>
      <c r="B957" s="63"/>
      <c r="C957" s="63"/>
      <c r="D957" s="63"/>
      <c r="E957" s="63"/>
      <c r="F957" s="63"/>
      <c r="G957" s="63"/>
      <c r="H957" s="63"/>
      <c r="I957" s="83"/>
    </row>
    <row r="958" spans="1:9" ht="12.75">
      <c r="A958" s="63"/>
      <c r="B958" s="63"/>
      <c r="C958" s="63"/>
      <c r="D958" s="63"/>
      <c r="E958" s="63"/>
      <c r="F958" s="63"/>
      <c r="G958" s="63"/>
      <c r="H958" s="63"/>
      <c r="I958" s="83"/>
    </row>
    <row r="959" spans="1:9" ht="12.75">
      <c r="A959" s="63"/>
      <c r="B959" s="63"/>
      <c r="C959" s="63"/>
      <c r="D959" s="63"/>
      <c r="E959" s="63"/>
      <c r="F959" s="63"/>
      <c r="G959" s="63"/>
      <c r="H959" s="63"/>
      <c r="I959" s="83"/>
    </row>
    <row r="960" spans="1:9" ht="12.75">
      <c r="A960" s="63"/>
      <c r="B960" s="63"/>
      <c r="C960" s="63"/>
      <c r="D960" s="63"/>
      <c r="E960" s="63"/>
      <c r="F960" s="63"/>
      <c r="G960" s="63"/>
      <c r="H960" s="63"/>
      <c r="I960" s="83"/>
    </row>
    <row r="961" spans="1:9" ht="12.75">
      <c r="A961" s="63"/>
      <c r="B961" s="63"/>
      <c r="C961" s="63"/>
      <c r="D961" s="63"/>
      <c r="E961" s="63"/>
      <c r="F961" s="63"/>
      <c r="G961" s="63"/>
      <c r="H961" s="63"/>
      <c r="I961" s="83"/>
    </row>
    <row r="962" spans="1:9" ht="12.75">
      <c r="A962" s="63"/>
      <c r="B962" s="63"/>
      <c r="C962" s="63"/>
      <c r="D962" s="63"/>
      <c r="E962" s="63"/>
      <c r="F962" s="63"/>
      <c r="G962" s="63"/>
      <c r="H962" s="63"/>
      <c r="I962" s="83"/>
    </row>
    <row r="963" spans="1:9" ht="12.75">
      <c r="A963" s="63"/>
      <c r="B963" s="63"/>
      <c r="C963" s="63"/>
      <c r="D963" s="63"/>
      <c r="E963" s="63"/>
      <c r="F963" s="63"/>
      <c r="G963" s="63"/>
      <c r="H963" s="63"/>
      <c r="I963" s="83"/>
    </row>
    <row r="964" spans="1:9" ht="12.75">
      <c r="A964" s="63"/>
      <c r="B964" s="63"/>
      <c r="C964" s="63"/>
      <c r="D964" s="63"/>
      <c r="E964" s="63"/>
      <c r="F964" s="63"/>
      <c r="G964" s="63"/>
      <c r="H964" s="63"/>
      <c r="I964" s="83"/>
    </row>
    <row r="965" spans="1:9" ht="12.75">
      <c r="A965" s="63"/>
      <c r="B965" s="63"/>
      <c r="C965" s="63"/>
      <c r="D965" s="63"/>
      <c r="E965" s="63"/>
      <c r="F965" s="63"/>
      <c r="G965" s="63"/>
      <c r="H965" s="63"/>
      <c r="I965" s="83"/>
    </row>
    <row r="966" spans="1:9" ht="12.75">
      <c r="A966" s="63"/>
      <c r="B966" s="63"/>
      <c r="C966" s="63"/>
      <c r="D966" s="63"/>
      <c r="E966" s="63"/>
      <c r="F966" s="63"/>
      <c r="G966" s="63"/>
      <c r="H966" s="63"/>
      <c r="I966" s="83"/>
    </row>
    <row r="967" spans="1:9" ht="12.75">
      <c r="A967" s="63"/>
      <c r="B967" s="63"/>
      <c r="C967" s="63"/>
      <c r="D967" s="63"/>
      <c r="E967" s="63"/>
      <c r="F967" s="63"/>
      <c r="G967" s="63"/>
      <c r="H967" s="63"/>
      <c r="I967" s="83"/>
    </row>
    <row r="968" spans="1:9" ht="12.75">
      <c r="A968" s="63"/>
      <c r="B968" s="63"/>
      <c r="C968" s="63"/>
      <c r="D968" s="63"/>
      <c r="E968" s="63"/>
      <c r="F968" s="63"/>
      <c r="G968" s="63"/>
      <c r="H968" s="63"/>
      <c r="I968" s="83"/>
    </row>
  </sheetData>
  <mergeCells count="44">
    <mergeCell ref="B34:H34"/>
    <mergeCell ref="B1:H1"/>
    <mergeCell ref="B2:H2"/>
    <mergeCell ref="B5:B6"/>
    <mergeCell ref="B67:B68"/>
    <mergeCell ref="C67:C68"/>
    <mergeCell ref="B58:H58"/>
    <mergeCell ref="B62:H62"/>
    <mergeCell ref="B63:B64"/>
    <mergeCell ref="C63:C64"/>
    <mergeCell ref="B69:B70"/>
    <mergeCell ref="C69:C70"/>
    <mergeCell ref="B49:H49"/>
    <mergeCell ref="B54:B55"/>
    <mergeCell ref="C54:C55"/>
    <mergeCell ref="B56:B57"/>
    <mergeCell ref="C56:C57"/>
    <mergeCell ref="B39:B40"/>
    <mergeCell ref="C39:C40"/>
    <mergeCell ref="B41:B42"/>
    <mergeCell ref="C41:C42"/>
    <mergeCell ref="B44:H44"/>
    <mergeCell ref="B45:B46"/>
    <mergeCell ref="C45:C46"/>
    <mergeCell ref="B25:B27"/>
    <mergeCell ref="C25:C27"/>
    <mergeCell ref="D25:D26"/>
    <mergeCell ref="E25:E26"/>
    <mergeCell ref="B35:B36"/>
    <mergeCell ref="C35:C36"/>
    <mergeCell ref="F25:F26"/>
    <mergeCell ref="G25:G26"/>
    <mergeCell ref="H25:H26"/>
    <mergeCell ref="B28:B29"/>
    <mergeCell ref="C28:C29"/>
    <mergeCell ref="B30:H30"/>
    <mergeCell ref="C5:C6"/>
    <mergeCell ref="B8:H8"/>
    <mergeCell ref="B15:H15"/>
    <mergeCell ref="B19:H19"/>
    <mergeCell ref="C21:C22"/>
    <mergeCell ref="B21:B22"/>
    <mergeCell ref="B23:B24"/>
    <mergeCell ref="C23:C24"/>
  </mergeCells>
  <hyperlinks>
    <hyperlink ref="G14" r:id="rId1"/>
    <hyperlink ref="G18" r:id="rId2"/>
    <hyperlink ref="G20" r:id="rId3"/>
    <hyperlink ref="G31" r:id="rId4"/>
    <hyperlink ref="G50" r:id="rId5"/>
    <hyperlink ref="G53" r:id="rId6"/>
    <hyperlink ref="G67" r:id="rId7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</sheetPr>
  <dimension ref="A1:I954"/>
  <sheetViews>
    <sheetView topLeftCell="H1" workbookViewId="0">
      <selection activeCell="J3" sqref="J1:X1048576"/>
    </sheetView>
  </sheetViews>
  <sheetFormatPr defaultColWidth="14.42578125" defaultRowHeight="15.75" customHeight="1"/>
  <cols>
    <col min="1" max="1" width="10.28515625" customWidth="1"/>
    <col min="2" max="2" width="8.7109375" customWidth="1"/>
    <col min="3" max="3" width="18" customWidth="1"/>
    <col min="4" max="4" width="18.140625" customWidth="1"/>
    <col min="5" max="5" width="24" customWidth="1"/>
    <col min="6" max="6" width="33.28515625" customWidth="1"/>
    <col min="7" max="7" width="56.42578125" customWidth="1"/>
    <col min="8" max="8" width="31.5703125" customWidth="1"/>
    <col min="9" max="9" width="9" customWidth="1"/>
  </cols>
  <sheetData>
    <row r="1" spans="1:9" ht="30" customHeight="1">
      <c r="A1" s="1"/>
      <c r="B1" s="878" t="s">
        <v>1709</v>
      </c>
      <c r="C1" s="864"/>
      <c r="D1" s="864"/>
      <c r="E1" s="864"/>
      <c r="F1" s="864"/>
      <c r="G1" s="864"/>
      <c r="H1" s="865"/>
      <c r="I1" s="1"/>
    </row>
    <row r="2" spans="1:9" ht="18" customHeight="1">
      <c r="A2" s="16"/>
      <c r="B2" s="876" t="s">
        <v>37</v>
      </c>
      <c r="C2" s="864"/>
      <c r="D2" s="864"/>
      <c r="E2" s="864"/>
      <c r="F2" s="864"/>
      <c r="G2" s="864"/>
      <c r="H2" s="865"/>
      <c r="I2" s="16"/>
    </row>
    <row r="3" spans="1:9" ht="25.5">
      <c r="A3" s="21"/>
      <c r="B3" s="5" t="s">
        <v>61</v>
      </c>
      <c r="C3" s="5" t="s">
        <v>65</v>
      </c>
      <c r="D3" s="5" t="s">
        <v>67</v>
      </c>
      <c r="E3" s="5" t="s">
        <v>1445</v>
      </c>
      <c r="F3" s="5" t="s">
        <v>72</v>
      </c>
      <c r="G3" s="5" t="s">
        <v>704</v>
      </c>
      <c r="H3" s="5" t="s">
        <v>75</v>
      </c>
      <c r="I3" s="21"/>
    </row>
    <row r="4" spans="1:9" ht="25.5">
      <c r="A4" s="86"/>
      <c r="B4" s="5" t="s">
        <v>16</v>
      </c>
      <c r="C4" s="5" t="s">
        <v>17</v>
      </c>
      <c r="D4" s="18" t="s">
        <v>887</v>
      </c>
      <c r="E4" s="18" t="s">
        <v>1710</v>
      </c>
      <c r="F4" s="18" t="s">
        <v>1468</v>
      </c>
      <c r="G4" s="90" t="str">
        <f>HYPERLINK("https://www.youtube.com/watch?v=Qp6mxRMc3tw","Посмотреть видеоурок
https://www.youtube.com/watch?v=Qp6mxRMc3tw")</f>
        <v>Посмотреть видеоурок
https://www.youtube.com/watch?v=Qp6mxRMc3tw</v>
      </c>
      <c r="H4" s="18" t="s">
        <v>1469</v>
      </c>
      <c r="I4" s="86"/>
    </row>
    <row r="5" spans="1:9" ht="25.5">
      <c r="A5" s="344"/>
      <c r="B5" s="5" t="s">
        <v>31</v>
      </c>
      <c r="C5" s="5" t="s">
        <v>34</v>
      </c>
      <c r="D5" s="18" t="s">
        <v>1711</v>
      </c>
      <c r="E5" s="42" t="s">
        <v>1712</v>
      </c>
      <c r="F5" s="38" t="s">
        <v>1490</v>
      </c>
      <c r="G5" s="299" t="s">
        <v>1491</v>
      </c>
      <c r="H5" s="18" t="s">
        <v>97</v>
      </c>
      <c r="I5" s="344"/>
    </row>
    <row r="6" spans="1:9" ht="25.5">
      <c r="A6" s="183"/>
      <c r="B6" s="5" t="s">
        <v>146</v>
      </c>
      <c r="C6" s="5" t="s">
        <v>148</v>
      </c>
      <c r="D6" s="18" t="s">
        <v>255</v>
      </c>
      <c r="E6" s="38" t="s">
        <v>1713</v>
      </c>
      <c r="F6" s="10" t="s">
        <v>1714</v>
      </c>
      <c r="G6" s="18" t="s">
        <v>1715</v>
      </c>
      <c r="H6" s="32" t="s">
        <v>1716</v>
      </c>
      <c r="I6" s="183"/>
    </row>
    <row r="7" spans="1:9" ht="12.75" customHeight="1">
      <c r="A7" s="49"/>
      <c r="B7" s="874" t="s">
        <v>1717</v>
      </c>
      <c r="C7" s="864"/>
      <c r="D7" s="864"/>
      <c r="E7" s="864"/>
      <c r="F7" s="864"/>
      <c r="G7" s="864"/>
      <c r="H7" s="865"/>
      <c r="I7" s="49"/>
    </row>
    <row r="8" spans="1:9" ht="38.25">
      <c r="A8" s="86"/>
      <c r="B8" s="5" t="s">
        <v>170</v>
      </c>
      <c r="C8" s="5" t="s">
        <v>173</v>
      </c>
      <c r="D8" s="18" t="s">
        <v>684</v>
      </c>
      <c r="E8" s="18" t="s">
        <v>1718</v>
      </c>
      <c r="F8" s="18" t="s">
        <v>1452</v>
      </c>
      <c r="G8" s="18" t="s">
        <v>1453</v>
      </c>
      <c r="H8" s="18" t="s">
        <v>97</v>
      </c>
      <c r="I8" s="86"/>
    </row>
    <row r="9" spans="1:9" ht="38.25">
      <c r="A9" s="86"/>
      <c r="B9" s="5" t="s">
        <v>202</v>
      </c>
      <c r="C9" s="5" t="s">
        <v>203</v>
      </c>
      <c r="D9" s="18" t="s">
        <v>684</v>
      </c>
      <c r="E9" s="18" t="s">
        <v>1719</v>
      </c>
      <c r="F9" s="18" t="s">
        <v>1720</v>
      </c>
      <c r="G9" s="19" t="s">
        <v>1721</v>
      </c>
      <c r="H9" s="18" t="s">
        <v>1722</v>
      </c>
      <c r="I9" s="86"/>
    </row>
    <row r="10" spans="1:9" ht="25.5">
      <c r="A10" s="86"/>
      <c r="B10" s="5" t="s">
        <v>214</v>
      </c>
      <c r="C10" s="8" t="s">
        <v>215</v>
      </c>
      <c r="D10" s="10" t="s">
        <v>174</v>
      </c>
      <c r="E10" s="31" t="s">
        <v>1723</v>
      </c>
      <c r="F10" s="18" t="s">
        <v>1470</v>
      </c>
      <c r="G10" s="90" t="s">
        <v>1688</v>
      </c>
      <c r="H10" s="18" t="s">
        <v>97</v>
      </c>
      <c r="I10" s="86"/>
    </row>
    <row r="11" spans="1:9" ht="38.25">
      <c r="A11" s="86"/>
      <c r="B11" s="5" t="s">
        <v>239</v>
      </c>
      <c r="C11" s="5" t="s">
        <v>240</v>
      </c>
      <c r="D11" s="249" t="s">
        <v>174</v>
      </c>
      <c r="E11" s="171" t="s">
        <v>1724</v>
      </c>
      <c r="F11" s="18" t="s">
        <v>1535</v>
      </c>
      <c r="G11" s="90" t="s">
        <v>1536</v>
      </c>
      <c r="H11" s="18" t="s">
        <v>1107</v>
      </c>
      <c r="I11" s="86"/>
    </row>
    <row r="12" spans="1:9" ht="38.25">
      <c r="A12" s="86"/>
      <c r="B12" s="341" t="s">
        <v>1166</v>
      </c>
      <c r="C12" s="354" t="s">
        <v>1167</v>
      </c>
      <c r="D12" s="359" t="s">
        <v>274</v>
      </c>
      <c r="E12" s="171" t="s">
        <v>1725</v>
      </c>
      <c r="F12" s="18" t="s">
        <v>1527</v>
      </c>
      <c r="G12" s="18" t="s">
        <v>1528</v>
      </c>
      <c r="H12" s="18" t="s">
        <v>104</v>
      </c>
      <c r="I12" s="86"/>
    </row>
    <row r="13" spans="1:9" ht="18" customHeight="1">
      <c r="A13" s="321"/>
      <c r="B13" s="909" t="s">
        <v>245</v>
      </c>
      <c r="C13" s="864"/>
      <c r="D13" s="864"/>
      <c r="E13" s="864"/>
      <c r="F13" s="864"/>
      <c r="G13" s="864"/>
      <c r="H13" s="865"/>
      <c r="I13" s="321"/>
    </row>
    <row r="14" spans="1:9" ht="38.25">
      <c r="A14" s="266"/>
      <c r="B14" s="901" t="s">
        <v>16</v>
      </c>
      <c r="C14" s="902" t="s">
        <v>17</v>
      </c>
      <c r="D14" s="359" t="s">
        <v>684</v>
      </c>
      <c r="E14" s="278" t="s">
        <v>1726</v>
      </c>
      <c r="F14" s="183" t="s">
        <v>1727</v>
      </c>
      <c r="G14" s="97" t="str">
        <f>HYPERLINK("https://multiurok.ru/files/uchiebnik-tiekhnologhii-viedieniia-doma-5-klass-fgos-sinitsa-simonienko.html","В учебнике прочитать ""Обработка срезов лоскутного изделия"" на с. 175-177. В РТ письменно ответить на вопросы на с.177. Ответы прислать в ВК.")</f>
        <v>В учебнике прочитать "Обработка срезов лоскутного изделия" на с. 175-177. В РТ письменно ответить на вопросы на с.177. Ответы прислать в ВК.</v>
      </c>
      <c r="H14" s="66" t="s">
        <v>97</v>
      </c>
      <c r="I14" s="199"/>
    </row>
    <row r="15" spans="1:9" ht="38.25">
      <c r="A15" s="86"/>
      <c r="B15" s="868"/>
      <c r="C15" s="903"/>
      <c r="D15" s="278" t="s">
        <v>1728</v>
      </c>
      <c r="E15" s="343" t="s">
        <v>1729</v>
      </c>
      <c r="F15" s="38" t="s">
        <v>1541</v>
      </c>
      <c r="G15" s="370" t="str">
        <f>HYPERLINK("http://tepka.ru/tehnologiya_5m/36.html","Прочитать параграф №34.В рабочей тетради написать:Технологии ухода за одеждой и обувью. Прислать в АСУ РСО или на эл.почту.")</f>
        <v>Прочитать параграф №34.В рабочей тетради написать:Технологии ухода за одеждой и обувью. Прислать в АСУ РСО или на эл.почту.</v>
      </c>
      <c r="H15" s="38" t="s">
        <v>97</v>
      </c>
      <c r="I15" s="86"/>
    </row>
    <row r="16" spans="1:9" ht="38.25">
      <c r="A16" s="266"/>
      <c r="B16" s="901" t="s">
        <v>31</v>
      </c>
      <c r="C16" s="902" t="s">
        <v>34</v>
      </c>
      <c r="D16" s="359" t="s">
        <v>684</v>
      </c>
      <c r="E16" s="343" t="s">
        <v>1730</v>
      </c>
      <c r="F16" s="183" t="s">
        <v>1731</v>
      </c>
      <c r="G16" s="97" t="str">
        <f>HYPERLINK("https://multiurok.ru/files/uchiebnik-tiekhnologhii-viedieniia-doma-5-klass-fgos-sinitsa-simonienko.html","Прочитать в учебнике творческий проект ""Лоскутное изделие для кухни-столовой"" (с.178-184).")</f>
        <v>Прочитать в учебнике творческий проект "Лоскутное изделие для кухни-столовой" (с.178-184).</v>
      </c>
      <c r="H16" s="66" t="s">
        <v>97</v>
      </c>
      <c r="I16" s="199"/>
    </row>
    <row r="17" spans="1:9" ht="38.25">
      <c r="A17" s="86"/>
      <c r="B17" s="868"/>
      <c r="C17" s="903"/>
      <c r="D17" s="278" t="s">
        <v>1732</v>
      </c>
      <c r="E17" s="343" t="s">
        <v>1733</v>
      </c>
      <c r="F17" s="38" t="s">
        <v>1541</v>
      </c>
      <c r="G17" s="370" t="str">
        <f>HYPERLINK("http://tepka.ru/tehnologiya_5m/36.html"," Прочитать параграф №34. В рабочей тетради написать: Технологии ухода за одеждой и обувью. Прислать в АСУ РСО или на эл. почту. ")</f>
        <v xml:space="preserve"> Прочитать параграф №34. В рабочей тетради написать: Технологии ухода за одеждой и обувью. Прислать в АСУ РСО или на эл. почту. </v>
      </c>
      <c r="H17" s="38" t="s">
        <v>97</v>
      </c>
      <c r="I17" s="86"/>
    </row>
    <row r="18" spans="1:9" ht="51">
      <c r="A18" s="86"/>
      <c r="B18" s="341" t="s">
        <v>146</v>
      </c>
      <c r="C18" s="281" t="s">
        <v>148</v>
      </c>
      <c r="D18" s="278" t="s">
        <v>684</v>
      </c>
      <c r="E18" s="278" t="s">
        <v>1734</v>
      </c>
      <c r="F18" s="38" t="s">
        <v>1417</v>
      </c>
      <c r="G18" s="160" t="s">
        <v>1484</v>
      </c>
      <c r="H18" s="38" t="s">
        <v>1735</v>
      </c>
      <c r="I18" s="86"/>
    </row>
    <row r="19" spans="1:9" ht="12.75">
      <c r="A19" s="49"/>
      <c r="B19" s="874" t="s">
        <v>1717</v>
      </c>
      <c r="C19" s="864"/>
      <c r="D19" s="864"/>
      <c r="E19" s="864"/>
      <c r="F19" s="864"/>
      <c r="G19" s="864"/>
      <c r="H19" s="865"/>
      <c r="I19" s="49"/>
    </row>
    <row r="20" spans="1:9" ht="51">
      <c r="A20" s="86"/>
      <c r="B20" s="341" t="s">
        <v>170</v>
      </c>
      <c r="C20" s="347" t="s">
        <v>173</v>
      </c>
      <c r="D20" s="278" t="s">
        <v>1711</v>
      </c>
      <c r="E20" s="278" t="s">
        <v>1737</v>
      </c>
      <c r="F20" s="409" t="s">
        <v>1738</v>
      </c>
      <c r="G20" s="410" t="s">
        <v>1739</v>
      </c>
      <c r="H20" s="343" t="s">
        <v>1740</v>
      </c>
      <c r="I20" s="86"/>
    </row>
    <row r="21" spans="1:9" ht="25.5">
      <c r="A21" s="348"/>
      <c r="B21" s="341" t="s">
        <v>202</v>
      </c>
      <c r="C21" s="347" t="s">
        <v>203</v>
      </c>
      <c r="D21" s="278" t="s">
        <v>255</v>
      </c>
      <c r="E21" s="38" t="s">
        <v>1741</v>
      </c>
      <c r="F21" s="40" t="s">
        <v>1517</v>
      </c>
      <c r="G21" s="411" t="s">
        <v>1518</v>
      </c>
      <c r="H21" s="350" t="s">
        <v>1466</v>
      </c>
      <c r="I21" s="348"/>
    </row>
    <row r="22" spans="1:9" ht="51">
      <c r="A22" s="86"/>
      <c r="B22" s="341" t="s">
        <v>214</v>
      </c>
      <c r="C22" s="281" t="s">
        <v>215</v>
      </c>
      <c r="D22" s="278" t="s">
        <v>255</v>
      </c>
      <c r="E22" s="278" t="s">
        <v>1742</v>
      </c>
      <c r="F22" s="409" t="s">
        <v>255</v>
      </c>
      <c r="G22" s="412" t="s">
        <v>1743</v>
      </c>
      <c r="H22" s="343" t="s">
        <v>1469</v>
      </c>
      <c r="I22" s="86"/>
    </row>
    <row r="23" spans="1:9" ht="38.25">
      <c r="A23" s="100"/>
      <c r="B23" s="901" t="s">
        <v>239</v>
      </c>
      <c r="C23" s="906" t="s">
        <v>240</v>
      </c>
      <c r="D23" s="911" t="s">
        <v>1711</v>
      </c>
      <c r="E23" s="162" t="s">
        <v>1744</v>
      </c>
      <c r="F23" s="24" t="s">
        <v>1235</v>
      </c>
      <c r="G23" s="264" t="s">
        <v>1236</v>
      </c>
      <c r="H23" s="24" t="s">
        <v>1107</v>
      </c>
      <c r="I23" s="100"/>
    </row>
    <row r="24" spans="1:9" ht="38.25">
      <c r="A24" s="100"/>
      <c r="B24" s="868"/>
      <c r="C24" s="903"/>
      <c r="D24" s="903"/>
      <c r="E24" s="18" t="s">
        <v>1745</v>
      </c>
      <c r="F24" s="204" t="s">
        <v>1525</v>
      </c>
      <c r="G24" s="236" t="str">
        <f>HYPERLINK("https://subscribe.ru/group/uchimsya-delat-vse-sami/896505/","Посмотреть МК по ссылке https://subscribe.ru/group/uchimsya-delat-vse-sami/896505/")</f>
        <v>Посмотреть МК по ссылке https://subscribe.ru/group/uchimsya-delat-vse-sami/896505/</v>
      </c>
      <c r="H24" s="413" t="s">
        <v>1107</v>
      </c>
      <c r="I24" s="100"/>
    </row>
    <row r="25" spans="1:9" ht="38.25">
      <c r="A25" s="100"/>
      <c r="B25" s="901" t="s">
        <v>1166</v>
      </c>
      <c r="C25" s="915" t="s">
        <v>1167</v>
      </c>
      <c r="D25" s="278"/>
      <c r="E25" s="171" t="s">
        <v>1746</v>
      </c>
      <c r="F25" s="32" t="s">
        <v>1292</v>
      </c>
      <c r="G25" s="32" t="s">
        <v>1293</v>
      </c>
      <c r="H25" s="413" t="s">
        <v>1107</v>
      </c>
      <c r="I25" s="100"/>
    </row>
    <row r="26" spans="1:9" ht="38.25">
      <c r="A26" s="100"/>
      <c r="B26" s="868"/>
      <c r="C26" s="903"/>
      <c r="D26" s="278" t="s">
        <v>255</v>
      </c>
      <c r="E26" s="18" t="s">
        <v>1747</v>
      </c>
      <c r="F26" s="205" t="s">
        <v>1525</v>
      </c>
      <c r="G26" s="32" t="s">
        <v>1531</v>
      </c>
      <c r="H26" s="413" t="s">
        <v>1107</v>
      </c>
      <c r="I26" s="100"/>
    </row>
    <row r="27" spans="1:9" ht="18">
      <c r="A27" s="321"/>
      <c r="B27" s="904" t="s">
        <v>273</v>
      </c>
      <c r="C27" s="905"/>
      <c r="D27" s="905"/>
      <c r="E27" s="905"/>
      <c r="F27" s="905"/>
      <c r="G27" s="905"/>
      <c r="H27" s="903"/>
      <c r="I27" s="321"/>
    </row>
    <row r="28" spans="1:9" ht="63.75">
      <c r="A28" s="86"/>
      <c r="B28" s="341" t="s">
        <v>16</v>
      </c>
      <c r="C28" s="281" t="s">
        <v>17</v>
      </c>
      <c r="D28" s="278" t="s">
        <v>684</v>
      </c>
      <c r="E28" s="283" t="s">
        <v>1748</v>
      </c>
      <c r="F28" s="413" t="s">
        <v>1417</v>
      </c>
      <c r="G28" s="413" t="s">
        <v>1749</v>
      </c>
      <c r="H28" s="278" t="s">
        <v>1750</v>
      </c>
      <c r="I28" s="86"/>
    </row>
    <row r="29" spans="1:9" ht="25.5">
      <c r="A29" s="199"/>
      <c r="B29" s="341" t="s">
        <v>31</v>
      </c>
      <c r="C29" s="281" t="s">
        <v>34</v>
      </c>
      <c r="D29" s="278" t="s">
        <v>255</v>
      </c>
      <c r="E29" s="283" t="s">
        <v>1751</v>
      </c>
      <c r="F29" s="67" t="s">
        <v>1632</v>
      </c>
      <c r="G29" s="414" t="s">
        <v>1491</v>
      </c>
      <c r="H29" s="18" t="s">
        <v>97</v>
      </c>
      <c r="I29" s="199"/>
    </row>
    <row r="30" spans="1:9" ht="25.5">
      <c r="A30" s="86"/>
      <c r="B30" s="341" t="s">
        <v>146</v>
      </c>
      <c r="C30" s="281" t="s">
        <v>148</v>
      </c>
      <c r="D30" s="278" t="s">
        <v>255</v>
      </c>
      <c r="E30" s="283" t="s">
        <v>1752</v>
      </c>
      <c r="F30" s="413" t="s">
        <v>1538</v>
      </c>
      <c r="G30" s="413" t="s">
        <v>1539</v>
      </c>
      <c r="H30" s="278" t="s">
        <v>1540</v>
      </c>
      <c r="I30" s="86"/>
    </row>
    <row r="31" spans="1:9" ht="12.75">
      <c r="A31" s="415"/>
      <c r="B31" s="919" t="s">
        <v>1717</v>
      </c>
      <c r="C31" s="905"/>
      <c r="D31" s="905"/>
      <c r="E31" s="905"/>
      <c r="F31" s="905"/>
      <c r="G31" s="905"/>
      <c r="H31" s="903"/>
      <c r="I31" s="415"/>
    </row>
    <row r="32" spans="1:9" ht="38.25">
      <c r="A32" s="86"/>
      <c r="B32" s="341" t="s">
        <v>170</v>
      </c>
      <c r="C32" s="347" t="s">
        <v>173</v>
      </c>
      <c r="D32" s="278" t="s">
        <v>255</v>
      </c>
      <c r="E32" s="10" t="s">
        <v>1753</v>
      </c>
      <c r="F32" s="278" t="s">
        <v>1450</v>
      </c>
      <c r="G32" s="278" t="s">
        <v>1509</v>
      </c>
      <c r="H32" s="278" t="s">
        <v>1510</v>
      </c>
      <c r="I32" s="86"/>
    </row>
    <row r="33" spans="1:9" ht="51">
      <c r="A33" s="86"/>
      <c r="B33" s="341" t="s">
        <v>202</v>
      </c>
      <c r="C33" s="347" t="s">
        <v>203</v>
      </c>
      <c r="D33" s="10" t="s">
        <v>684</v>
      </c>
      <c r="E33" s="10" t="s">
        <v>1754</v>
      </c>
      <c r="F33" s="57" t="s">
        <v>1755</v>
      </c>
      <c r="G33" s="15" t="s">
        <v>1461</v>
      </c>
      <c r="H33" s="10" t="s">
        <v>1462</v>
      </c>
      <c r="I33" s="86"/>
    </row>
    <row r="34" spans="1:9" ht="51">
      <c r="A34" s="86"/>
      <c r="B34" s="341" t="s">
        <v>214</v>
      </c>
      <c r="C34" s="281" t="s">
        <v>215</v>
      </c>
      <c r="D34" s="278" t="s">
        <v>174</v>
      </c>
      <c r="E34" s="278" t="s">
        <v>1756</v>
      </c>
      <c r="F34" s="38" t="s">
        <v>1757</v>
      </c>
      <c r="G34" s="416" t="s">
        <v>1758</v>
      </c>
      <c r="H34" s="343" t="s">
        <v>97</v>
      </c>
      <c r="I34" s="86"/>
    </row>
    <row r="35" spans="1:9" ht="38.25">
      <c r="A35" s="86"/>
      <c r="B35" s="341" t="s">
        <v>239</v>
      </c>
      <c r="C35" s="347" t="s">
        <v>240</v>
      </c>
      <c r="D35" s="278" t="s">
        <v>174</v>
      </c>
      <c r="E35" s="82" t="s">
        <v>1759</v>
      </c>
      <c r="F35" s="58" t="s">
        <v>1657</v>
      </c>
      <c r="G35" s="355" t="s">
        <v>1658</v>
      </c>
      <c r="H35" s="343" t="s">
        <v>104</v>
      </c>
      <c r="I35" s="86"/>
    </row>
    <row r="36" spans="1:9" ht="38.25">
      <c r="A36" s="86"/>
      <c r="B36" s="901" t="s">
        <v>1166</v>
      </c>
      <c r="C36" s="915" t="s">
        <v>1167</v>
      </c>
      <c r="D36" s="278" t="s">
        <v>1760</v>
      </c>
      <c r="E36" s="18" t="s">
        <v>1761</v>
      </c>
      <c r="F36" s="118" t="s">
        <v>1762</v>
      </c>
      <c r="G36" s="46" t="s">
        <v>1523</v>
      </c>
      <c r="H36" s="343" t="s">
        <v>104</v>
      </c>
      <c r="I36" s="86"/>
    </row>
    <row r="37" spans="1:9" ht="25.5">
      <c r="A37" s="86"/>
      <c r="B37" s="868"/>
      <c r="C37" s="903"/>
      <c r="D37" s="278" t="s">
        <v>174</v>
      </c>
      <c r="E37" s="278" t="s">
        <v>1763</v>
      </c>
      <c r="F37" s="66" t="s">
        <v>1660</v>
      </c>
      <c r="G37" s="38" t="s">
        <v>1764</v>
      </c>
      <c r="H37" s="343" t="s">
        <v>104</v>
      </c>
      <c r="I37" s="86"/>
    </row>
    <row r="38" spans="1:9" ht="18">
      <c r="A38" s="321"/>
      <c r="B38" s="900" t="s">
        <v>441</v>
      </c>
      <c r="C38" s="864"/>
      <c r="D38" s="864"/>
      <c r="E38" s="864"/>
      <c r="F38" s="864"/>
      <c r="G38" s="864"/>
      <c r="H38" s="865"/>
      <c r="I38" s="321"/>
    </row>
    <row r="39" spans="1:9" ht="25.5">
      <c r="A39" s="199"/>
      <c r="B39" s="341" t="s">
        <v>16</v>
      </c>
      <c r="C39" s="281" t="s">
        <v>17</v>
      </c>
      <c r="D39" s="278" t="s">
        <v>255</v>
      </c>
      <c r="E39" s="292" t="s">
        <v>1765</v>
      </c>
      <c r="F39" s="67" t="s">
        <v>1632</v>
      </c>
      <c r="G39" s="299" t="s">
        <v>1686</v>
      </c>
      <c r="H39" s="24" t="s">
        <v>97</v>
      </c>
      <c r="I39" s="199"/>
    </row>
    <row r="40" spans="1:9" ht="25.5">
      <c r="A40" s="86"/>
      <c r="B40" s="341" t="s">
        <v>31</v>
      </c>
      <c r="C40" s="281" t="s">
        <v>34</v>
      </c>
      <c r="D40" s="283" t="s">
        <v>174</v>
      </c>
      <c r="E40" s="292" t="s">
        <v>1766</v>
      </c>
      <c r="F40" s="409" t="s">
        <v>1767</v>
      </c>
      <c r="G40" s="417" t="str">
        <f>HYPERLINK("https://youtu.be/Z1Q27onr17Y","посмотреть видео")</f>
        <v>посмотреть видео</v>
      </c>
      <c r="H40" s="409" t="s">
        <v>97</v>
      </c>
      <c r="I40" s="86"/>
    </row>
    <row r="41" spans="1:9" ht="25.5">
      <c r="A41" s="86"/>
      <c r="B41" s="341" t="s">
        <v>146</v>
      </c>
      <c r="C41" s="281" t="s">
        <v>148</v>
      </c>
      <c r="D41" s="283" t="s">
        <v>1768</v>
      </c>
      <c r="E41" s="292" t="s">
        <v>1769</v>
      </c>
      <c r="F41" s="413" t="s">
        <v>1770</v>
      </c>
      <c r="G41" s="418" t="s">
        <v>1771</v>
      </c>
      <c r="H41" s="409" t="s">
        <v>97</v>
      </c>
      <c r="I41" s="86"/>
    </row>
    <row r="42" spans="1:9" ht="12.75">
      <c r="A42" s="415"/>
      <c r="B42" s="919" t="s">
        <v>1717</v>
      </c>
      <c r="C42" s="905"/>
      <c r="D42" s="905"/>
      <c r="E42" s="905"/>
      <c r="F42" s="905"/>
      <c r="G42" s="905"/>
      <c r="H42" s="903"/>
      <c r="I42" s="415"/>
    </row>
    <row r="43" spans="1:9" ht="25.5">
      <c r="A43" s="86"/>
      <c r="B43" s="341" t="s">
        <v>170</v>
      </c>
      <c r="C43" s="347" t="s">
        <v>173</v>
      </c>
      <c r="D43" s="278" t="s">
        <v>255</v>
      </c>
      <c r="E43" s="343" t="s">
        <v>1772</v>
      </c>
      <c r="F43" s="278" t="s">
        <v>1773</v>
      </c>
      <c r="G43" s="278" t="s">
        <v>1774</v>
      </c>
      <c r="H43" s="278" t="s">
        <v>1775</v>
      </c>
      <c r="I43" s="86"/>
    </row>
    <row r="44" spans="1:9" ht="38.25">
      <c r="A44" s="86"/>
      <c r="B44" s="341" t="s">
        <v>202</v>
      </c>
      <c r="C44" s="347" t="s">
        <v>203</v>
      </c>
      <c r="D44" s="278" t="s">
        <v>684</v>
      </c>
      <c r="E44" s="10" t="s">
        <v>1776</v>
      </c>
      <c r="F44" s="122" t="s">
        <v>1456</v>
      </c>
      <c r="G44" s="10" t="s">
        <v>1552</v>
      </c>
      <c r="H44" s="10" t="s">
        <v>1553</v>
      </c>
      <c r="I44" s="86"/>
    </row>
    <row r="45" spans="1:9" ht="38.25">
      <c r="A45" s="86"/>
      <c r="B45" s="341" t="s">
        <v>214</v>
      </c>
      <c r="C45" s="347" t="s">
        <v>215</v>
      </c>
      <c r="D45" s="278" t="s">
        <v>274</v>
      </c>
      <c r="E45" s="343" t="s">
        <v>1777</v>
      </c>
      <c r="F45" s="419" t="s">
        <v>1450</v>
      </c>
      <c r="G45" s="19" t="s">
        <v>1543</v>
      </c>
      <c r="H45" s="18" t="s">
        <v>1544</v>
      </c>
      <c r="I45" s="86"/>
    </row>
    <row r="46" spans="1:9" ht="25.5">
      <c r="A46" s="86"/>
      <c r="B46" s="341" t="s">
        <v>239</v>
      </c>
      <c r="C46" s="347" t="s">
        <v>240</v>
      </c>
      <c r="D46" s="361" t="s">
        <v>255</v>
      </c>
      <c r="E46" s="31" t="s">
        <v>1778</v>
      </c>
      <c r="F46" s="422" t="s">
        <v>1470</v>
      </c>
      <c r="G46" s="423" t="s">
        <v>1779</v>
      </c>
      <c r="H46" s="424" t="s">
        <v>97</v>
      </c>
      <c r="I46" s="86"/>
    </row>
    <row r="47" spans="1:9" ht="38.25">
      <c r="A47" s="321"/>
      <c r="B47" s="377" t="s">
        <v>1166</v>
      </c>
      <c r="C47" s="420" t="s">
        <v>1167</v>
      </c>
      <c r="D47" s="10" t="s">
        <v>274</v>
      </c>
      <c r="E47" s="171" t="s">
        <v>1780</v>
      </c>
      <c r="F47" s="18" t="s">
        <v>1535</v>
      </c>
      <c r="G47" s="90" t="s">
        <v>1536</v>
      </c>
      <c r="H47" s="424" t="s">
        <v>104</v>
      </c>
      <c r="I47" s="321"/>
    </row>
    <row r="48" spans="1:9" ht="25.5">
      <c r="A48" s="386"/>
      <c r="B48" s="920" t="s">
        <v>1530</v>
      </c>
      <c r="C48" s="921" t="s">
        <v>1532</v>
      </c>
      <c r="D48" s="278" t="s">
        <v>174</v>
      </c>
      <c r="E48" s="278" t="s">
        <v>1781</v>
      </c>
      <c r="F48" s="304"/>
      <c r="G48" s="31"/>
      <c r="H48" s="343" t="s">
        <v>104</v>
      </c>
      <c r="I48" s="386"/>
    </row>
    <row r="49" spans="1:9" ht="38.25">
      <c r="A49" s="25"/>
      <c r="B49" s="868"/>
      <c r="C49" s="903"/>
      <c r="D49" s="278" t="s">
        <v>174</v>
      </c>
      <c r="E49" s="191" t="s">
        <v>1782</v>
      </c>
      <c r="F49" s="26" t="s">
        <v>1612</v>
      </c>
      <c r="G49" s="379" t="str">
        <f>HYPERLINK("https://infourok.ru/prezentaciya_po_tehnologii_izonit_na_diskah-406096.htm","Посмотреть презентацию по ссылке https://infourok.ru/prezentaciya_po_tehnologii_izonit_na_diskah-406096.htm ")</f>
        <v xml:space="preserve">Посмотреть презентацию по ссылке https://infourok.ru/prezentaciya_po_tehnologii_izonit_na_diskah-406096.htm </v>
      </c>
      <c r="H49" s="343" t="s">
        <v>104</v>
      </c>
      <c r="I49" s="25"/>
    </row>
    <row r="50" spans="1:9" ht="25.5">
      <c r="A50" s="60"/>
      <c r="B50" s="425" t="s">
        <v>1783</v>
      </c>
      <c r="C50" s="426" t="s">
        <v>1784</v>
      </c>
      <c r="D50" s="10" t="s">
        <v>274</v>
      </c>
      <c r="E50" s="427" t="s">
        <v>1785</v>
      </c>
      <c r="F50" s="26" t="s">
        <v>1612</v>
      </c>
      <c r="G50" s="384" t="s">
        <v>1616</v>
      </c>
      <c r="H50" s="343" t="s">
        <v>104</v>
      </c>
      <c r="I50" s="60"/>
    </row>
    <row r="51" spans="1:9" ht="18">
      <c r="A51" s="415"/>
      <c r="B51" s="904" t="s">
        <v>346</v>
      </c>
      <c r="C51" s="905"/>
      <c r="D51" s="905"/>
      <c r="E51" s="905"/>
      <c r="F51" s="905"/>
      <c r="G51" s="905"/>
      <c r="H51" s="903"/>
      <c r="I51" s="415"/>
    </row>
    <row r="52" spans="1:9" ht="38.25">
      <c r="A52" s="25"/>
      <c r="B52" s="37" t="s">
        <v>16</v>
      </c>
      <c r="C52" s="37" t="s">
        <v>17</v>
      </c>
      <c r="D52" s="278" t="s">
        <v>684</v>
      </c>
      <c r="E52" s="283" t="s">
        <v>1786</v>
      </c>
      <c r="F52" s="10" t="s">
        <v>1787</v>
      </c>
      <c r="G52" s="221" t="s">
        <v>1788</v>
      </c>
      <c r="H52" s="262" t="s">
        <v>97</v>
      </c>
      <c r="I52" s="25"/>
    </row>
    <row r="53" spans="1:9" ht="25.5">
      <c r="A53" s="25"/>
      <c r="B53" s="37" t="s">
        <v>31</v>
      </c>
      <c r="C53" s="37" t="s">
        <v>34</v>
      </c>
      <c r="D53" s="278" t="s">
        <v>255</v>
      </c>
      <c r="E53" s="283" t="s">
        <v>1789</v>
      </c>
      <c r="F53" s="428" t="s">
        <v>1685</v>
      </c>
      <c r="G53" s="299" t="s">
        <v>1686</v>
      </c>
      <c r="H53" s="18" t="s">
        <v>97</v>
      </c>
      <c r="I53" s="25"/>
    </row>
    <row r="54" spans="1:9" ht="25.5">
      <c r="A54" s="114"/>
      <c r="B54" s="37" t="s">
        <v>146</v>
      </c>
      <c r="C54" s="37" t="s">
        <v>148</v>
      </c>
      <c r="D54" s="10"/>
      <c r="E54" s="283" t="s">
        <v>1790</v>
      </c>
      <c r="F54" s="10" t="s">
        <v>1450</v>
      </c>
      <c r="G54" s="15" t="s">
        <v>1619</v>
      </c>
      <c r="H54" s="118" t="s">
        <v>1620</v>
      </c>
      <c r="I54" s="114"/>
    </row>
    <row r="55" spans="1:9" ht="12.75">
      <c r="A55" s="83"/>
      <c r="B55" s="919" t="s">
        <v>1717</v>
      </c>
      <c r="C55" s="905"/>
      <c r="D55" s="905"/>
      <c r="E55" s="905"/>
      <c r="F55" s="905"/>
      <c r="G55" s="905"/>
      <c r="H55" s="903"/>
      <c r="I55" s="83"/>
    </row>
    <row r="56" spans="1:9" ht="38.25">
      <c r="A56" s="83"/>
      <c r="B56" s="37" t="s">
        <v>170</v>
      </c>
      <c r="C56" s="37" t="s">
        <v>173</v>
      </c>
      <c r="D56" s="10" t="s">
        <v>255</v>
      </c>
      <c r="E56" s="10" t="s">
        <v>1791</v>
      </c>
      <c r="F56" s="10" t="s">
        <v>1450</v>
      </c>
      <c r="G56" s="15" t="s">
        <v>1649</v>
      </c>
      <c r="H56" s="10" t="s">
        <v>1469</v>
      </c>
      <c r="I56" s="83"/>
    </row>
    <row r="57" spans="1:9" ht="38.25">
      <c r="A57" s="83"/>
      <c r="B57" s="37" t="s">
        <v>202</v>
      </c>
      <c r="C57" s="37" t="s">
        <v>203</v>
      </c>
      <c r="D57" s="278" t="s">
        <v>684</v>
      </c>
      <c r="E57" s="282" t="s">
        <v>1792</v>
      </c>
      <c r="F57" s="118" t="s">
        <v>1593</v>
      </c>
      <c r="G57" s="375" t="s">
        <v>1597</v>
      </c>
      <c r="H57" s="343" t="s">
        <v>1598</v>
      </c>
      <c r="I57" s="83"/>
    </row>
    <row r="58" spans="1:9" ht="38.25">
      <c r="A58" s="83"/>
      <c r="B58" s="129" t="s">
        <v>214</v>
      </c>
      <c r="C58" s="37" t="s">
        <v>215</v>
      </c>
      <c r="D58" s="278" t="s">
        <v>684</v>
      </c>
      <c r="E58" s="343" t="s">
        <v>1793</v>
      </c>
      <c r="F58" s="10" t="s">
        <v>1736</v>
      </c>
      <c r="G58" s="10" t="s">
        <v>1794</v>
      </c>
      <c r="H58" s="18" t="s">
        <v>1469</v>
      </c>
      <c r="I58" s="83"/>
    </row>
    <row r="59" spans="1:9" ht="38.25">
      <c r="A59" s="83"/>
      <c r="B59" s="5">
        <v>7</v>
      </c>
      <c r="C59" s="347" t="s">
        <v>240</v>
      </c>
      <c r="D59" s="278" t="s">
        <v>174</v>
      </c>
      <c r="E59" s="191" t="s">
        <v>1795</v>
      </c>
      <c r="F59" s="108" t="s">
        <v>1645</v>
      </c>
      <c r="G59" s="429" t="s">
        <v>1646</v>
      </c>
      <c r="H59" s="413" t="s">
        <v>1107</v>
      </c>
      <c r="I59" s="83"/>
    </row>
    <row r="60" spans="1:9" ht="38.25">
      <c r="A60" s="63"/>
      <c r="B60" s="5">
        <v>8</v>
      </c>
      <c r="C60" s="426" t="s">
        <v>1167</v>
      </c>
      <c r="D60" s="278" t="s">
        <v>255</v>
      </c>
      <c r="E60" s="191" t="s">
        <v>1796</v>
      </c>
      <c r="F60" s="26" t="s">
        <v>1645</v>
      </c>
      <c r="G60" s="10" t="s">
        <v>1652</v>
      </c>
      <c r="H60" s="413" t="s">
        <v>1107</v>
      </c>
      <c r="I60" s="83"/>
    </row>
    <row r="61" spans="1:9" ht="12.75">
      <c r="A61" s="63"/>
      <c r="B61" s="63"/>
      <c r="C61" s="63"/>
      <c r="D61" s="63"/>
      <c r="E61" s="63"/>
      <c r="F61" s="63"/>
      <c r="G61" s="63"/>
      <c r="H61" s="63"/>
      <c r="I61" s="83"/>
    </row>
    <row r="62" spans="1:9" ht="12.75">
      <c r="A62" s="63"/>
      <c r="B62" s="63"/>
      <c r="C62" s="63"/>
      <c r="D62" s="63"/>
      <c r="E62" s="63"/>
      <c r="F62" s="63"/>
      <c r="G62" s="63"/>
      <c r="H62" s="63"/>
      <c r="I62" s="83"/>
    </row>
    <row r="63" spans="1:9" ht="12.75">
      <c r="A63" s="63"/>
      <c r="B63" s="63"/>
      <c r="C63" s="63"/>
      <c r="D63" s="63"/>
      <c r="E63" s="63"/>
      <c r="F63" s="63"/>
      <c r="G63" s="63"/>
      <c r="H63" s="63"/>
      <c r="I63" s="83"/>
    </row>
    <row r="64" spans="1:9" ht="12.75">
      <c r="A64" s="63"/>
      <c r="B64" s="63"/>
      <c r="C64" s="63"/>
      <c r="D64" s="63"/>
      <c r="E64" s="63"/>
      <c r="F64" s="63"/>
      <c r="G64" s="63"/>
      <c r="H64" s="63"/>
      <c r="I64" s="83"/>
    </row>
    <row r="65" spans="1:9" ht="12.75">
      <c r="A65" s="63"/>
      <c r="B65" s="63"/>
      <c r="C65" s="63"/>
      <c r="D65" s="63"/>
      <c r="E65" s="63"/>
      <c r="F65" s="63"/>
      <c r="G65" s="63"/>
      <c r="H65" s="63"/>
      <c r="I65" s="83"/>
    </row>
    <row r="66" spans="1:9" ht="12.75">
      <c r="A66" s="63"/>
      <c r="B66" s="63"/>
      <c r="C66" s="63"/>
      <c r="D66" s="63"/>
      <c r="E66" s="63"/>
      <c r="F66" s="63"/>
      <c r="G66" s="63"/>
      <c r="H66" s="63"/>
      <c r="I66" s="83"/>
    </row>
    <row r="67" spans="1:9" ht="12.75">
      <c r="A67" s="63"/>
      <c r="B67" s="63"/>
      <c r="C67" s="63"/>
      <c r="D67" s="63"/>
      <c r="E67" s="63"/>
      <c r="F67" s="63"/>
      <c r="G67" s="63"/>
      <c r="H67" s="63"/>
      <c r="I67" s="83"/>
    </row>
    <row r="68" spans="1:9" ht="12.75">
      <c r="A68" s="63"/>
      <c r="B68" s="63"/>
      <c r="C68" s="63"/>
      <c r="D68" s="63"/>
      <c r="E68" s="63"/>
      <c r="F68" s="63"/>
      <c r="G68" s="63"/>
      <c r="H68" s="63"/>
      <c r="I68" s="83"/>
    </row>
    <row r="69" spans="1:9" ht="12.75">
      <c r="A69" s="63"/>
      <c r="B69" s="63"/>
      <c r="C69" s="63"/>
      <c r="D69" s="63"/>
      <c r="E69" s="63"/>
      <c r="F69" s="63"/>
      <c r="G69" s="63"/>
      <c r="H69" s="63"/>
      <c r="I69" s="83"/>
    </row>
    <row r="70" spans="1:9" ht="12.75">
      <c r="A70" s="63"/>
      <c r="B70" s="63"/>
      <c r="C70" s="63"/>
      <c r="D70" s="63"/>
      <c r="E70" s="63"/>
      <c r="F70" s="63"/>
      <c r="G70" s="63"/>
      <c r="H70" s="63"/>
      <c r="I70" s="83"/>
    </row>
    <row r="71" spans="1:9" ht="12.75">
      <c r="A71" s="63"/>
      <c r="B71" s="63"/>
      <c r="C71" s="63"/>
      <c r="D71" s="63"/>
      <c r="E71" s="63"/>
      <c r="F71" s="63"/>
      <c r="G71" s="63"/>
      <c r="H71" s="63"/>
      <c r="I71" s="83"/>
    </row>
    <row r="72" spans="1:9" ht="12.75">
      <c r="A72" s="63"/>
      <c r="I72" s="83"/>
    </row>
    <row r="73" spans="1:9" ht="12.75">
      <c r="A73" s="63"/>
      <c r="I73" s="83"/>
    </row>
    <row r="74" spans="1:9" ht="12.75">
      <c r="A74" s="63"/>
      <c r="I74" s="83"/>
    </row>
    <row r="75" spans="1:9" ht="12.75">
      <c r="A75" s="63"/>
      <c r="I75" s="83"/>
    </row>
    <row r="76" spans="1:9" ht="12.75">
      <c r="A76" s="63"/>
      <c r="I76" s="83"/>
    </row>
    <row r="77" spans="1:9" ht="12.75">
      <c r="A77" s="63"/>
      <c r="I77" s="83"/>
    </row>
    <row r="78" spans="1:9" ht="12.75">
      <c r="A78" s="63"/>
      <c r="I78" s="83"/>
    </row>
    <row r="79" spans="1:9" ht="12.75">
      <c r="A79" s="63"/>
      <c r="I79" s="83"/>
    </row>
    <row r="80" spans="1:9" ht="12.75">
      <c r="A80" s="63"/>
      <c r="I80" s="83"/>
    </row>
    <row r="81" spans="1:9" ht="12.75">
      <c r="A81" s="63"/>
      <c r="I81" s="83"/>
    </row>
    <row r="82" spans="1:9" ht="12.75">
      <c r="A82" s="63"/>
      <c r="I82" s="83"/>
    </row>
    <row r="83" spans="1:9" ht="12.75">
      <c r="A83" s="63"/>
      <c r="I83" s="83"/>
    </row>
    <row r="84" spans="1:9" ht="12.75">
      <c r="A84" s="63"/>
      <c r="I84" s="83"/>
    </row>
    <row r="85" spans="1:9" ht="12.75">
      <c r="A85" s="63"/>
      <c r="I85" s="83"/>
    </row>
    <row r="86" spans="1:9" ht="12.75">
      <c r="A86" s="63"/>
      <c r="I86" s="83"/>
    </row>
    <row r="87" spans="1:9" ht="12.75">
      <c r="A87" s="63"/>
      <c r="I87" s="83"/>
    </row>
    <row r="88" spans="1:9" ht="12.75">
      <c r="A88" s="63"/>
      <c r="I88" s="83"/>
    </row>
    <row r="89" spans="1:9" ht="12.75">
      <c r="A89" s="63"/>
      <c r="I89" s="83"/>
    </row>
    <row r="90" spans="1:9" ht="12.75">
      <c r="A90" s="63"/>
      <c r="I90" s="83"/>
    </row>
    <row r="91" spans="1:9" ht="12.75">
      <c r="A91" s="63"/>
      <c r="I91" s="83"/>
    </row>
    <row r="92" spans="1:9" ht="12.75">
      <c r="A92" s="63"/>
      <c r="I92" s="83"/>
    </row>
    <row r="93" spans="1:9" ht="12.75">
      <c r="A93" s="63"/>
      <c r="I93" s="83"/>
    </row>
    <row r="94" spans="1:9" ht="12.75">
      <c r="A94" s="63"/>
      <c r="I94" s="83"/>
    </row>
    <row r="95" spans="1:9" ht="12.75">
      <c r="A95" s="63"/>
      <c r="I95" s="83"/>
    </row>
    <row r="96" spans="1:9" ht="12.75">
      <c r="A96" s="63"/>
      <c r="I96" s="83"/>
    </row>
    <row r="97" spans="1:9" ht="12.75">
      <c r="A97" s="63"/>
      <c r="I97" s="83"/>
    </row>
    <row r="98" spans="1:9" ht="12.75">
      <c r="A98" s="63"/>
      <c r="I98" s="83"/>
    </row>
    <row r="99" spans="1:9" ht="12.75">
      <c r="A99" s="63"/>
      <c r="I99" s="83"/>
    </row>
    <row r="100" spans="1:9" ht="12.75">
      <c r="A100" s="63"/>
      <c r="I100" s="83"/>
    </row>
    <row r="101" spans="1:9" ht="12.75">
      <c r="A101" s="63"/>
      <c r="I101" s="83"/>
    </row>
    <row r="102" spans="1:9" ht="12.75">
      <c r="A102" s="63"/>
      <c r="I102" s="83"/>
    </row>
    <row r="103" spans="1:9" ht="12.75">
      <c r="A103" s="63"/>
      <c r="I103" s="83"/>
    </row>
    <row r="104" spans="1:9" ht="12.75">
      <c r="A104" s="63"/>
      <c r="I104" s="83"/>
    </row>
    <row r="105" spans="1:9" ht="12.75">
      <c r="A105" s="63"/>
      <c r="I105" s="83"/>
    </row>
    <row r="106" spans="1:9" ht="12.75">
      <c r="A106" s="63"/>
      <c r="I106" s="83"/>
    </row>
    <row r="107" spans="1:9" ht="12.75">
      <c r="A107" s="63"/>
      <c r="I107" s="83"/>
    </row>
    <row r="108" spans="1:9" ht="12.75">
      <c r="A108" s="63"/>
      <c r="I108" s="83"/>
    </row>
    <row r="109" spans="1:9" ht="12.75">
      <c r="A109" s="63"/>
      <c r="I109" s="83"/>
    </row>
    <row r="110" spans="1:9" ht="12.75">
      <c r="A110" s="63"/>
      <c r="I110" s="83"/>
    </row>
    <row r="111" spans="1:9" ht="12.75">
      <c r="A111" s="63"/>
      <c r="I111" s="83"/>
    </row>
    <row r="112" spans="1:9" ht="12.75">
      <c r="A112" s="63"/>
      <c r="I112" s="83"/>
    </row>
    <row r="113" spans="1:9" ht="12.75">
      <c r="A113" s="63"/>
      <c r="I113" s="83"/>
    </row>
    <row r="114" spans="1:9" ht="12.75">
      <c r="A114" s="63"/>
      <c r="I114" s="83"/>
    </row>
    <row r="115" spans="1:9" ht="12.75">
      <c r="A115" s="63"/>
      <c r="I115" s="83"/>
    </row>
    <row r="116" spans="1:9" ht="12.75">
      <c r="A116" s="63"/>
      <c r="I116" s="83"/>
    </row>
    <row r="117" spans="1:9" ht="12.75">
      <c r="A117" s="63"/>
      <c r="I117" s="83"/>
    </row>
    <row r="118" spans="1:9" ht="12.75">
      <c r="A118" s="63"/>
      <c r="I118" s="83"/>
    </row>
    <row r="119" spans="1:9" ht="12.75">
      <c r="A119" s="63"/>
      <c r="I119" s="83"/>
    </row>
    <row r="120" spans="1:9" ht="12.75">
      <c r="A120" s="63"/>
      <c r="I120" s="83"/>
    </row>
    <row r="121" spans="1:9" ht="12.75">
      <c r="A121" s="63"/>
      <c r="I121" s="83"/>
    </row>
    <row r="122" spans="1:9" ht="12.75">
      <c r="A122" s="63"/>
      <c r="I122" s="83"/>
    </row>
    <row r="123" spans="1:9" ht="12.75">
      <c r="A123" s="63"/>
      <c r="I123" s="83"/>
    </row>
    <row r="124" spans="1:9" ht="12.75">
      <c r="A124" s="63"/>
      <c r="I124" s="83"/>
    </row>
    <row r="125" spans="1:9" ht="12.75">
      <c r="A125" s="63"/>
      <c r="I125" s="83"/>
    </row>
    <row r="126" spans="1:9" ht="12.75">
      <c r="A126" s="63"/>
      <c r="I126" s="83"/>
    </row>
    <row r="127" spans="1:9" ht="12.75">
      <c r="A127" s="63"/>
      <c r="I127" s="83"/>
    </row>
    <row r="128" spans="1:9" ht="12.75">
      <c r="A128" s="63"/>
      <c r="I128" s="83"/>
    </row>
    <row r="129" spans="1:9" ht="12.75">
      <c r="A129" s="63"/>
      <c r="I129" s="83"/>
    </row>
    <row r="130" spans="1:9" ht="12.75">
      <c r="A130" s="63"/>
      <c r="I130" s="83"/>
    </row>
    <row r="131" spans="1:9" ht="12.75">
      <c r="A131" s="63"/>
      <c r="I131" s="83"/>
    </row>
    <row r="132" spans="1:9" ht="12.75">
      <c r="A132" s="63"/>
      <c r="B132" s="63"/>
      <c r="C132" s="63"/>
      <c r="D132" s="63"/>
      <c r="E132" s="63"/>
      <c r="F132" s="63"/>
      <c r="G132" s="63"/>
      <c r="H132" s="63"/>
      <c r="I132" s="83"/>
    </row>
    <row r="133" spans="1:9" ht="12.75">
      <c r="A133" s="63"/>
      <c r="B133" s="63"/>
      <c r="C133" s="63"/>
      <c r="D133" s="63"/>
      <c r="E133" s="63"/>
      <c r="F133" s="63"/>
      <c r="G133" s="63"/>
      <c r="H133" s="63"/>
      <c r="I133" s="83"/>
    </row>
    <row r="134" spans="1:9" ht="12.75">
      <c r="A134" s="63"/>
      <c r="B134" s="63"/>
      <c r="C134" s="63"/>
      <c r="D134" s="63"/>
      <c r="E134" s="63"/>
      <c r="F134" s="63"/>
      <c r="G134" s="63"/>
      <c r="H134" s="63"/>
      <c r="I134" s="83"/>
    </row>
    <row r="135" spans="1:9" ht="12.75">
      <c r="A135" s="63"/>
      <c r="B135" s="63"/>
      <c r="C135" s="63"/>
      <c r="D135" s="63"/>
      <c r="E135" s="63"/>
      <c r="F135" s="63"/>
      <c r="G135" s="63"/>
      <c r="H135" s="63"/>
      <c r="I135" s="83"/>
    </row>
    <row r="136" spans="1:9" ht="12.75">
      <c r="A136" s="63"/>
      <c r="B136" s="63"/>
      <c r="C136" s="63"/>
      <c r="D136" s="63"/>
      <c r="E136" s="63"/>
      <c r="F136" s="63"/>
      <c r="G136" s="63"/>
      <c r="H136" s="63"/>
      <c r="I136" s="83"/>
    </row>
    <row r="137" spans="1:9" ht="12.75">
      <c r="A137" s="63"/>
      <c r="B137" s="63"/>
      <c r="C137" s="63"/>
      <c r="D137" s="63"/>
      <c r="E137" s="63"/>
      <c r="F137" s="63"/>
      <c r="G137" s="63"/>
      <c r="H137" s="63"/>
      <c r="I137" s="83"/>
    </row>
    <row r="138" spans="1:9" ht="12.75">
      <c r="A138" s="63"/>
      <c r="B138" s="63"/>
      <c r="C138" s="63"/>
      <c r="D138" s="63"/>
      <c r="E138" s="63"/>
      <c r="F138" s="63"/>
      <c r="G138" s="63"/>
      <c r="H138" s="63"/>
      <c r="I138" s="83"/>
    </row>
    <row r="139" spans="1:9" ht="12.75">
      <c r="A139" s="63"/>
      <c r="B139" s="63"/>
      <c r="C139" s="63"/>
      <c r="D139" s="63"/>
      <c r="E139" s="63"/>
      <c r="F139" s="63"/>
      <c r="G139" s="63"/>
      <c r="H139" s="63"/>
      <c r="I139" s="83"/>
    </row>
    <row r="140" spans="1:9" ht="12.75">
      <c r="A140" s="63"/>
      <c r="B140" s="63"/>
      <c r="C140" s="63"/>
      <c r="D140" s="63"/>
      <c r="E140" s="63"/>
      <c r="F140" s="63"/>
      <c r="G140" s="63"/>
      <c r="H140" s="63"/>
      <c r="I140" s="83"/>
    </row>
    <row r="141" spans="1:9" ht="12.75">
      <c r="A141" s="63"/>
      <c r="B141" s="63"/>
      <c r="C141" s="63"/>
      <c r="D141" s="63"/>
      <c r="E141" s="63"/>
      <c r="F141" s="63"/>
      <c r="G141" s="63"/>
      <c r="H141" s="63"/>
      <c r="I141" s="83"/>
    </row>
    <row r="142" spans="1:9" ht="12.75">
      <c r="A142" s="63"/>
      <c r="B142" s="63"/>
      <c r="C142" s="63"/>
      <c r="D142" s="63"/>
      <c r="E142" s="63"/>
      <c r="F142" s="63"/>
      <c r="G142" s="63"/>
      <c r="H142" s="63"/>
      <c r="I142" s="83"/>
    </row>
    <row r="143" spans="1:9" ht="12.75">
      <c r="A143" s="63"/>
      <c r="B143" s="63"/>
      <c r="C143" s="63"/>
      <c r="D143" s="63"/>
      <c r="E143" s="63"/>
      <c r="F143" s="63"/>
      <c r="G143" s="63"/>
      <c r="H143" s="63"/>
      <c r="I143" s="83"/>
    </row>
    <row r="144" spans="1:9" ht="12.75">
      <c r="A144" s="63"/>
      <c r="B144" s="63"/>
      <c r="C144" s="63"/>
      <c r="D144" s="63"/>
      <c r="E144" s="63"/>
      <c r="F144" s="63"/>
      <c r="G144" s="63"/>
      <c r="H144" s="63"/>
      <c r="I144" s="83"/>
    </row>
    <row r="145" spans="1:9" ht="12.75">
      <c r="A145" s="63"/>
      <c r="B145" s="63"/>
      <c r="C145" s="63"/>
      <c r="D145" s="63"/>
      <c r="E145" s="63"/>
      <c r="F145" s="63"/>
      <c r="G145" s="63"/>
      <c r="H145" s="63"/>
      <c r="I145" s="83"/>
    </row>
    <row r="146" spans="1:9" ht="12.75">
      <c r="A146" s="63"/>
      <c r="B146" s="63"/>
      <c r="C146" s="63"/>
      <c r="D146" s="63"/>
      <c r="E146" s="63"/>
      <c r="F146" s="63"/>
      <c r="G146" s="63"/>
      <c r="H146" s="63"/>
      <c r="I146" s="83"/>
    </row>
    <row r="147" spans="1:9" ht="12.75">
      <c r="A147" s="63"/>
      <c r="B147" s="63"/>
      <c r="C147" s="63"/>
      <c r="D147" s="63"/>
      <c r="E147" s="63"/>
      <c r="F147" s="63"/>
      <c r="G147" s="63"/>
      <c r="H147" s="63"/>
      <c r="I147" s="83"/>
    </row>
    <row r="148" spans="1:9" ht="12.75">
      <c r="A148" s="63"/>
      <c r="B148" s="63"/>
      <c r="C148" s="63"/>
      <c r="D148" s="63"/>
      <c r="E148" s="63"/>
      <c r="F148" s="63"/>
      <c r="G148" s="63"/>
      <c r="H148" s="63"/>
      <c r="I148" s="83"/>
    </row>
    <row r="149" spans="1:9" ht="12.75">
      <c r="A149" s="63"/>
      <c r="B149" s="63"/>
      <c r="C149" s="63"/>
      <c r="D149" s="63"/>
      <c r="E149" s="63"/>
      <c r="F149" s="63"/>
      <c r="G149" s="63"/>
      <c r="H149" s="63"/>
      <c r="I149" s="83"/>
    </row>
    <row r="150" spans="1:9" ht="12.75">
      <c r="A150" s="63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6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6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6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6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6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6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6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6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6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6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6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6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6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6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6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6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6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6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6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6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6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6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6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6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6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6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6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6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6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6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6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6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6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6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6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6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6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6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6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6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6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6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6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6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6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6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6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6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6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6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6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6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6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6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6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6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6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6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6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6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6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6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6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6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6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6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6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6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6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6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6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6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6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6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6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6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6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6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6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6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6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6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6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6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6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6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6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6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6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6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6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6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6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6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6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6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6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6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6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6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6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6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6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6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6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6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6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6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6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6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6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6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6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6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6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6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6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6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6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6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6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6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6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6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6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6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6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6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6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6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6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6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6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6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6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6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6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6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6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6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6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6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6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6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6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6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6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6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6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6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6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6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6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6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6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6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6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6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6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6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6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6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6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6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6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6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6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6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6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6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6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6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6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6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6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6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6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6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6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6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6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6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6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6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6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6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6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6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6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6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6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6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6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6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6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6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6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6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6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6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6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6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6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6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6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6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6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6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6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6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6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6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6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6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6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6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6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6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6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6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6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6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6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6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6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6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6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6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6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6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6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6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6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6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6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6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6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6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6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6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6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6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6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6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6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6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6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6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6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6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6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6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6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6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6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6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6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6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6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6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6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6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6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6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6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6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6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6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6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6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6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6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6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6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6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6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6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6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6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6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6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6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6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6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6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6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6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6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6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6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6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6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6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6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6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6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6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6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6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6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6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6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6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6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6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6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6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6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6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6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6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6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6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6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6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6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6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6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6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6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6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6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6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6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6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6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6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6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6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6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6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6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6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6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6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6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6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6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6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6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6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6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6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6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6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6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6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6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6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6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6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6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6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6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6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6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6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6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6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6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6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6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6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6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6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6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6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6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6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6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6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6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6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6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6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6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6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6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6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6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6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6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6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6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6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6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6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6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6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6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6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6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6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6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6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6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6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6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6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6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6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6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6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6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6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6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6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6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6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6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6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6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6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6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6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6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6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6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6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6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6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6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6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6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6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6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6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6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6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6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6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6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6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6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6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6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6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6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6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6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6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6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6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6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6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6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6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6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6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6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6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6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6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6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6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6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6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6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6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6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6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6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6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6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6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6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6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6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6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6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6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6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6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6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6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6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6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6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6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6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6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6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6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6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6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6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6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6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6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6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6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6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6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6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6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6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6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6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6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6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6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6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6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6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6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6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6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6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6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6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6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6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6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6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6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6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6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6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6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6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6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6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6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6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6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6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6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6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6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6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6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6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6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6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6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6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6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6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6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6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6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6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6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6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6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6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6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6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6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6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6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6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6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6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6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6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6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6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6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6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6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6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6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6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6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6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6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6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6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6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6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6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6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6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6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6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6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6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6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6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6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6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6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6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6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6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6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6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6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6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6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6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6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6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6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6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6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6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6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6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6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6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6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6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6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6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6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6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6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6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6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6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6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6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6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6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6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6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6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6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6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6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6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6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6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6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6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6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6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6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6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6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6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6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6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6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6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6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6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6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6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6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6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6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6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6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6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6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6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6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6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6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6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6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6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6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6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6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6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6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6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6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6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6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6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6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6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6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6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6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6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6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6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6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6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6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6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6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6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6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6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6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6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6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6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6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6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6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6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6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6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6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6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6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6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6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6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6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6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6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6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6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6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6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6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6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6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6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6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6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6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6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6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6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6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6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6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6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6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6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6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6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6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6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6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6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6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6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6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6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6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6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6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6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6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6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6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6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6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6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6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6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6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6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6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6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6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6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6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6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6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6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6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6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6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6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6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6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6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6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6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6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6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6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6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6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6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6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6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6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6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6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6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6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6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6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6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6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6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6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6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6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6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6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6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6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6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6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6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6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6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6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6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6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6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6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6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6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6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6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6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6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6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63"/>
      <c r="B954" s="63"/>
      <c r="C954" s="63"/>
      <c r="D954" s="63"/>
      <c r="E954" s="63"/>
      <c r="F954" s="63"/>
      <c r="G954" s="63"/>
      <c r="H954" s="63"/>
      <c r="I954" s="83"/>
    </row>
  </sheetData>
  <mergeCells count="24">
    <mergeCell ref="B48:B49"/>
    <mergeCell ref="C48:C49"/>
    <mergeCell ref="B51:H51"/>
    <mergeCell ref="B55:H55"/>
    <mergeCell ref="B36:B37"/>
    <mergeCell ref="C36:C37"/>
    <mergeCell ref="B38:H38"/>
    <mergeCell ref="B42:H42"/>
    <mergeCell ref="B19:H19"/>
    <mergeCell ref="B13:H13"/>
    <mergeCell ref="B2:H2"/>
    <mergeCell ref="B7:H7"/>
    <mergeCell ref="B31:H31"/>
    <mergeCell ref="B1:H1"/>
    <mergeCell ref="B14:B15"/>
    <mergeCell ref="C14:C15"/>
    <mergeCell ref="B16:B17"/>
    <mergeCell ref="C16:C17"/>
    <mergeCell ref="B25:B26"/>
    <mergeCell ref="C25:C26"/>
    <mergeCell ref="B27:H27"/>
    <mergeCell ref="B23:B24"/>
    <mergeCell ref="C23:C24"/>
    <mergeCell ref="D23:D24"/>
  </mergeCells>
  <hyperlinks>
    <hyperlink ref="G10" r:id="rId1"/>
    <hyperlink ref="G11" r:id="rId2"/>
    <hyperlink ref="G18" r:id="rId3"/>
    <hyperlink ref="G20" r:id="rId4"/>
    <hyperlink ref="G22" r:id="rId5"/>
    <hyperlink ref="G23" r:id="rId6"/>
    <hyperlink ref="G34" r:id="rId7"/>
    <hyperlink ref="G47" r:id="rId8"/>
    <hyperlink ref="G59" r:id="rId9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</sheetPr>
  <dimension ref="A1:I964"/>
  <sheetViews>
    <sheetView topLeftCell="H1" workbookViewId="0">
      <selection activeCell="J3" sqref="J1:X1048576"/>
    </sheetView>
  </sheetViews>
  <sheetFormatPr defaultColWidth="14.42578125" defaultRowHeight="15.75" customHeight="1"/>
  <cols>
    <col min="1" max="1" width="11.7109375" customWidth="1"/>
    <col min="2" max="2" width="10.85546875" customWidth="1"/>
    <col min="4" max="4" width="23.42578125" customWidth="1"/>
    <col min="5" max="5" width="21.7109375" customWidth="1"/>
    <col min="6" max="6" width="26.7109375" customWidth="1"/>
    <col min="7" max="7" width="49.42578125" customWidth="1"/>
    <col min="8" max="8" width="32.7109375" customWidth="1"/>
    <col min="9" max="9" width="18" customWidth="1"/>
  </cols>
  <sheetData>
    <row r="1" spans="1:9" ht="23.25" customHeight="1">
      <c r="A1" s="430"/>
      <c r="B1" s="929" t="s">
        <v>1797</v>
      </c>
      <c r="C1" s="864"/>
      <c r="D1" s="864"/>
      <c r="E1" s="864"/>
      <c r="F1" s="864"/>
      <c r="G1" s="864"/>
      <c r="H1" s="865"/>
      <c r="I1" s="431"/>
    </row>
    <row r="2" spans="1:9" ht="18" customHeight="1">
      <c r="A2" s="432"/>
      <c r="B2" s="907" t="s">
        <v>37</v>
      </c>
      <c r="C2" s="864"/>
      <c r="D2" s="864"/>
      <c r="E2" s="864"/>
      <c r="F2" s="864"/>
      <c r="G2" s="864"/>
      <c r="H2" s="865"/>
      <c r="I2" s="85"/>
    </row>
    <row r="3" spans="1:9" ht="25.5">
      <c r="A3" s="433"/>
      <c r="B3" s="5" t="s">
        <v>61</v>
      </c>
      <c r="C3" s="5" t="s">
        <v>65</v>
      </c>
      <c r="D3" s="5" t="s">
        <v>67</v>
      </c>
      <c r="E3" s="5" t="s">
        <v>1445</v>
      </c>
      <c r="F3" s="5" t="s">
        <v>72</v>
      </c>
      <c r="G3" s="5" t="s">
        <v>704</v>
      </c>
      <c r="H3" s="5" t="s">
        <v>75</v>
      </c>
      <c r="I3" s="21"/>
    </row>
    <row r="4" spans="1:9" ht="38.25">
      <c r="A4" s="434"/>
      <c r="B4" s="867" t="s">
        <v>16</v>
      </c>
      <c r="C4" s="867" t="s">
        <v>17</v>
      </c>
      <c r="D4" s="20" t="s">
        <v>684</v>
      </c>
      <c r="E4" s="435" t="s">
        <v>1798</v>
      </c>
      <c r="F4" s="436" t="s">
        <v>1799</v>
      </c>
      <c r="G4" s="124" t="s">
        <v>1800</v>
      </c>
      <c r="H4" s="24" t="s">
        <v>1801</v>
      </c>
      <c r="I4" s="25"/>
    </row>
    <row r="5" spans="1:9" ht="25.5">
      <c r="A5" s="434"/>
      <c r="B5" s="868"/>
      <c r="C5" s="868"/>
      <c r="D5" s="18" t="s">
        <v>174</v>
      </c>
      <c r="E5" s="42" t="s">
        <v>1805</v>
      </c>
      <c r="F5" s="18" t="s">
        <v>1806</v>
      </c>
      <c r="G5" s="97" t="str">
        <f>HYPERLINK("https://infourok.ru/prezentaciya-izvestnie-geroi-nemeckih-skazok-715382.html","https://infourok.ru/prezentaciya-izvestnie-geroi-nemeckih-skazok-715382.html")</f>
        <v>https://infourok.ru/prezentaciya-izvestnie-geroi-nemeckih-skazok-715382.html</v>
      </c>
      <c r="H5" s="18" t="s">
        <v>1807</v>
      </c>
      <c r="I5" s="25"/>
    </row>
    <row r="6" spans="1:9" ht="38.25">
      <c r="A6" s="434"/>
      <c r="B6" s="5" t="s">
        <v>31</v>
      </c>
      <c r="C6" s="5" t="s">
        <v>34</v>
      </c>
      <c r="D6" s="24" t="s">
        <v>405</v>
      </c>
      <c r="E6" s="94" t="s">
        <v>1809</v>
      </c>
      <c r="F6" s="18" t="s">
        <v>1810</v>
      </c>
      <c r="G6" s="236" t="str">
        <f>HYPERLINK("https://videouroki.net/video/84-pravopisanie-glasnyh-v-suffiksah-glagolov.html","Посмотреть видеоурок по ссылке или ознакомиться с материалами п. 98. Выполнить упр.579. Присылать не нужно")</f>
        <v>Посмотреть видеоурок по ссылке или ознакомиться с материалами п. 98. Выполнить упр.579. Присылать не нужно</v>
      </c>
      <c r="H6" s="18" t="s">
        <v>97</v>
      </c>
      <c r="I6" s="25"/>
    </row>
    <row r="7" spans="1:9" ht="42.75" customHeight="1">
      <c r="A7" s="438"/>
      <c r="B7" s="5" t="s">
        <v>146</v>
      </c>
      <c r="C7" s="5" t="s">
        <v>148</v>
      </c>
      <c r="D7" s="18" t="s">
        <v>684</v>
      </c>
      <c r="E7" s="42" t="s">
        <v>1811</v>
      </c>
      <c r="F7" s="18" t="s">
        <v>1812</v>
      </c>
      <c r="G7" s="18" t="s">
        <v>1813</v>
      </c>
      <c r="H7" s="19" t="s">
        <v>1814</v>
      </c>
      <c r="I7" s="439"/>
    </row>
    <row r="8" spans="1:9" ht="51.75" customHeight="1">
      <c r="A8" s="434"/>
      <c r="B8" s="925" t="s">
        <v>160</v>
      </c>
      <c r="C8" s="864"/>
      <c r="D8" s="864"/>
      <c r="E8" s="864"/>
      <c r="F8" s="864"/>
      <c r="G8" s="864"/>
      <c r="H8" s="865"/>
      <c r="I8" s="25"/>
    </row>
    <row r="9" spans="1:9" ht="25.5">
      <c r="A9" s="440"/>
      <c r="B9" s="5" t="s">
        <v>170</v>
      </c>
      <c r="C9" s="5" t="s">
        <v>173</v>
      </c>
      <c r="D9" s="18" t="s">
        <v>255</v>
      </c>
      <c r="E9" s="38" t="s">
        <v>1815</v>
      </c>
      <c r="F9" s="18" t="s">
        <v>1810</v>
      </c>
      <c r="G9" s="112" t="s">
        <v>1816</v>
      </c>
      <c r="H9" s="18" t="s">
        <v>1817</v>
      </c>
      <c r="I9" s="86"/>
    </row>
    <row r="10" spans="1:9" ht="25.5">
      <c r="A10" s="441"/>
      <c r="B10" s="5" t="s">
        <v>202</v>
      </c>
      <c r="C10" s="5" t="s">
        <v>203</v>
      </c>
      <c r="D10" s="18" t="s">
        <v>1818</v>
      </c>
      <c r="E10" s="442" t="s">
        <v>1819</v>
      </c>
      <c r="F10" s="20" t="s">
        <v>1820</v>
      </c>
      <c r="G10" s="443" t="e">
        <f>HYPERLINK("https://yandex.ru/video/preview/?filmId=10313780484394492416&amp;text=мир+музыкального+театра+6+класс+учебник&amp;path=wizard&amp;parent-reqid=1589195084556364-1824140693998361935600121-production-app-host-vla-web-yp-280&amp;redircnt=1589195248.1","Посмотреть видеоурок. Ответить на вопросы письменно (файл прикреплён в АСУ РСО) Прислать в ВК или на вочту в АСУ РСО https://yandex.ru/video/preview/?filmId=10313780484394492416&amp;text=мир+музыкального+театра+6+класс+учебник&amp;path=wizard&amp;parent-reqid=1589195"&amp;"084556364-1824140693998361935600121-production-app-host-vla-web-yp-280&amp;redircnt=1589195248.1")</f>
        <v>#VALUE!</v>
      </c>
      <c r="H10" s="124" t="s">
        <v>97</v>
      </c>
      <c r="I10" s="444"/>
    </row>
    <row r="11" spans="1:9" ht="38.25">
      <c r="A11" s="445"/>
      <c r="B11" s="5" t="s">
        <v>214</v>
      </c>
      <c r="C11" s="8" t="s">
        <v>215</v>
      </c>
      <c r="D11" s="18" t="s">
        <v>684</v>
      </c>
      <c r="E11" s="446" t="s">
        <v>1821</v>
      </c>
      <c r="F11" s="20" t="s">
        <v>1803</v>
      </c>
      <c r="G11" s="251" t="s">
        <v>1822</v>
      </c>
      <c r="H11" s="20" t="s">
        <v>97</v>
      </c>
      <c r="I11" s="339"/>
    </row>
    <row r="12" spans="1:9" ht="51">
      <c r="A12" s="447"/>
      <c r="B12" s="867" t="s">
        <v>239</v>
      </c>
      <c r="C12" s="867" t="s">
        <v>240</v>
      </c>
      <c r="D12" s="24" t="s">
        <v>255</v>
      </c>
      <c r="E12" s="448" t="s">
        <v>1823</v>
      </c>
      <c r="F12" s="20" t="s">
        <v>1824</v>
      </c>
      <c r="G12" s="251" t="s">
        <v>1825</v>
      </c>
      <c r="H12" s="449" t="s">
        <v>104</v>
      </c>
      <c r="I12" s="100"/>
    </row>
    <row r="13" spans="1:9" ht="25.5">
      <c r="A13" s="440"/>
      <c r="B13" s="868"/>
      <c r="C13" s="887"/>
      <c r="D13" s="24" t="s">
        <v>303</v>
      </c>
      <c r="E13" s="233" t="s">
        <v>1826</v>
      </c>
      <c r="F13" s="451" t="s">
        <v>1827</v>
      </c>
      <c r="G13" s="285" t="str">
        <f>HYPERLINK("https://www.google.com/search?sxsrf=ALeKk02OGEcf7QvdnpwOT9go2xxVfHhTnQ%3A1589187671858&amp;ei=VxS5Xr7SM4G43APL1YDYAw&amp;q","Посмотреть мастер-класс")</f>
        <v>Посмотреть мастер-класс</v>
      </c>
      <c r="H13" s="449" t="s">
        <v>104</v>
      </c>
      <c r="I13" s="86"/>
    </row>
    <row r="14" spans="1:9" ht="25.5">
      <c r="A14" s="452"/>
      <c r="B14" s="867" t="s">
        <v>1166</v>
      </c>
      <c r="C14" s="867" t="s">
        <v>1167</v>
      </c>
      <c r="D14" s="18" t="s">
        <v>1828</v>
      </c>
      <c r="E14" s="233" t="s">
        <v>1829</v>
      </c>
      <c r="F14" s="108" t="s">
        <v>1830</v>
      </c>
      <c r="G14" s="453" t="str">
        <f>HYPERLINK("https://www.youtube.com/watch?v=dHhaCcxhJW4","Посмотрите мастер-класс, перейдя по ссылке")</f>
        <v>Посмотрите мастер-класс, перейдя по ссылке</v>
      </c>
      <c r="H14" s="20" t="s">
        <v>104</v>
      </c>
      <c r="I14" s="454"/>
    </row>
    <row r="15" spans="1:9" ht="38.25">
      <c r="A15" s="447"/>
      <c r="B15" s="868"/>
      <c r="C15" s="868"/>
      <c r="D15" s="18" t="s">
        <v>174</v>
      </c>
      <c r="E15" s="455" t="s">
        <v>1831</v>
      </c>
      <c r="F15" s="20" t="s">
        <v>1832</v>
      </c>
      <c r="G15" s="352" t="e">
        <f>HYPERLINK("https://yandex.ru/video/preview/?filmId=5846415962507997272&amp;from=tabbar&amp;parent-reqid=1589126591843256-1599100179134431096000287-production-app-host-vla-web-yp-172&amp;text=%D0%B4%D0%B5%D1%82%D0%B8+%D0%B2%D0%BE+%D0%B2%D1%80%D0%B5%D0%BC%D1%8F+%D0%B2%D0%BE%D0%B9"&amp;"%D0%BD%D1%8B","посмотреть фильм")</f>
        <v>#VALUE!</v>
      </c>
      <c r="H15" s="20" t="s">
        <v>104</v>
      </c>
      <c r="I15" s="100"/>
    </row>
    <row r="16" spans="1:9" ht="15.75" customHeight="1">
      <c r="A16" s="447"/>
      <c r="B16" s="876" t="s">
        <v>1833</v>
      </c>
      <c r="C16" s="864"/>
      <c r="D16" s="864"/>
      <c r="E16" s="864"/>
      <c r="F16" s="864"/>
      <c r="G16" s="864"/>
      <c r="H16" s="865"/>
      <c r="I16" s="100"/>
    </row>
    <row r="17" spans="1:9" ht="25.5">
      <c r="A17" s="447"/>
      <c r="B17" s="279" t="s">
        <v>16</v>
      </c>
      <c r="C17" s="281" t="s">
        <v>17</v>
      </c>
      <c r="D17" s="278" t="s">
        <v>684</v>
      </c>
      <c r="E17" s="383" t="s">
        <v>1834</v>
      </c>
      <c r="F17" s="18" t="s">
        <v>1803</v>
      </c>
      <c r="G17" s="18" t="s">
        <v>1835</v>
      </c>
      <c r="H17" s="18" t="s">
        <v>97</v>
      </c>
      <c r="I17" s="100"/>
    </row>
    <row r="18" spans="1:9" ht="38.25">
      <c r="A18" s="456"/>
      <c r="B18" s="923" t="s">
        <v>31</v>
      </c>
      <c r="C18" s="902" t="s">
        <v>34</v>
      </c>
      <c r="D18" s="278" t="s">
        <v>274</v>
      </c>
      <c r="E18" s="42" t="s">
        <v>1836</v>
      </c>
      <c r="F18" s="18" t="s">
        <v>1837</v>
      </c>
      <c r="G18" s="19" t="s">
        <v>1838</v>
      </c>
      <c r="H18" s="18" t="s">
        <v>97</v>
      </c>
      <c r="I18" s="457"/>
    </row>
    <row r="19" spans="1:9" ht="63.75">
      <c r="A19" s="440"/>
      <c r="B19" s="868"/>
      <c r="C19" s="903"/>
      <c r="D19" s="20" t="s">
        <v>684</v>
      </c>
      <c r="E19" s="435" t="s">
        <v>1839</v>
      </c>
      <c r="F19" s="450" t="s">
        <v>1840</v>
      </c>
      <c r="G19" s="124" t="s">
        <v>1841</v>
      </c>
      <c r="H19" s="24" t="s">
        <v>1842</v>
      </c>
      <c r="I19" s="86"/>
    </row>
    <row r="20" spans="1:9" ht="29.25" customHeight="1">
      <c r="A20" s="459"/>
      <c r="B20" s="279" t="s">
        <v>146</v>
      </c>
      <c r="C20" s="281" t="s">
        <v>148</v>
      </c>
      <c r="D20" s="413" t="s">
        <v>1843</v>
      </c>
      <c r="E20" s="23" t="s">
        <v>1844</v>
      </c>
      <c r="F20" s="24" t="s">
        <v>1845</v>
      </c>
      <c r="G20" s="460" t="s">
        <v>1846</v>
      </c>
      <c r="H20" s="24" t="s">
        <v>1847</v>
      </c>
      <c r="I20" s="461"/>
    </row>
    <row r="21" spans="1:9" ht="12.75">
      <c r="A21" s="440"/>
      <c r="B21" s="925" t="s">
        <v>160</v>
      </c>
      <c r="C21" s="864"/>
      <c r="D21" s="864"/>
      <c r="E21" s="864"/>
      <c r="F21" s="864"/>
      <c r="G21" s="864"/>
      <c r="H21" s="865"/>
      <c r="I21" s="86"/>
    </row>
    <row r="22" spans="1:9" ht="38.25">
      <c r="A22" s="440"/>
      <c r="B22" s="279" t="s">
        <v>170</v>
      </c>
      <c r="C22" s="281" t="s">
        <v>173</v>
      </c>
      <c r="D22" s="10" t="s">
        <v>274</v>
      </c>
      <c r="E22" s="23" t="s">
        <v>1848</v>
      </c>
      <c r="F22" s="24" t="s">
        <v>1849</v>
      </c>
      <c r="G22" s="251" t="s">
        <v>1850</v>
      </c>
      <c r="H22" s="112" t="s">
        <v>1851</v>
      </c>
      <c r="I22" s="86"/>
    </row>
    <row r="23" spans="1:9" ht="25.5">
      <c r="A23" s="440"/>
      <c r="B23" s="279" t="s">
        <v>202</v>
      </c>
      <c r="C23" s="281" t="s">
        <v>203</v>
      </c>
      <c r="D23" s="24" t="s">
        <v>255</v>
      </c>
      <c r="E23" s="437" t="s">
        <v>1852</v>
      </c>
      <c r="F23" s="18" t="s">
        <v>1810</v>
      </c>
      <c r="G23" s="112" t="s">
        <v>1853</v>
      </c>
      <c r="H23" s="18" t="s">
        <v>1854</v>
      </c>
      <c r="I23" s="86"/>
    </row>
    <row r="24" spans="1:9" ht="51">
      <c r="A24" s="440"/>
      <c r="B24" s="279" t="s">
        <v>214</v>
      </c>
      <c r="C24" s="281" t="s">
        <v>215</v>
      </c>
      <c r="D24" s="278" t="s">
        <v>174</v>
      </c>
      <c r="E24" s="23" t="s">
        <v>1855</v>
      </c>
      <c r="F24" s="24" t="s">
        <v>1856</v>
      </c>
      <c r="G24" s="24" t="s">
        <v>1857</v>
      </c>
      <c r="H24" s="24" t="s">
        <v>1858</v>
      </c>
      <c r="I24" s="86"/>
    </row>
    <row r="25" spans="1:9" ht="38.25">
      <c r="A25" s="464"/>
      <c r="B25" s="351">
        <v>7</v>
      </c>
      <c r="C25" s="281" t="s">
        <v>240</v>
      </c>
      <c r="D25" s="278" t="s">
        <v>174</v>
      </c>
      <c r="E25" s="76" t="s">
        <v>1859</v>
      </c>
      <c r="F25" s="24" t="s">
        <v>1860</v>
      </c>
      <c r="G25" s="465" t="s">
        <v>1861</v>
      </c>
      <c r="H25" s="24" t="s">
        <v>104</v>
      </c>
      <c r="I25" s="466"/>
    </row>
    <row r="26" spans="1:9" ht="38.25">
      <c r="A26" s="440"/>
      <c r="B26" s="351">
        <v>8</v>
      </c>
      <c r="C26" s="468" t="s">
        <v>1167</v>
      </c>
      <c r="D26" s="278" t="s">
        <v>174</v>
      </c>
      <c r="E26" s="76" t="s">
        <v>1863</v>
      </c>
      <c r="F26" s="24" t="s">
        <v>1864</v>
      </c>
      <c r="G26" s="236" t="str">
        <f>HYPERLINK("https://samsud.ru/blogs/hroniki-samarochki/yekskursija-po-ulicam-samary.html", "пройти по ссылке, и прочитать информацию ")</f>
        <v xml:space="preserve">пройти по ссылке, и прочитать информацию </v>
      </c>
      <c r="H26" s="24" t="s">
        <v>746</v>
      </c>
      <c r="I26" s="86"/>
    </row>
    <row r="27" spans="1:9" ht="25.5">
      <c r="A27" s="440"/>
      <c r="B27" s="923" t="s">
        <v>1530</v>
      </c>
      <c r="C27" s="914" t="s">
        <v>1532</v>
      </c>
      <c r="D27" s="278" t="s">
        <v>174</v>
      </c>
      <c r="E27" s="470" t="s">
        <v>1868</v>
      </c>
      <c r="F27" s="108" t="s">
        <v>1870</v>
      </c>
      <c r="G27" s="453" t="str">
        <f>HYPERLINK("https://www.youtube.com/watch?v=dHhaCcxhJW4","Посмотрите мастер-класс, перейдя по ссылке")</f>
        <v>Посмотрите мастер-класс, перейдя по ссылке</v>
      </c>
      <c r="H27" s="20" t="s">
        <v>746</v>
      </c>
      <c r="I27" s="86"/>
    </row>
    <row r="28" spans="1:9" ht="25.5">
      <c r="A28" s="447"/>
      <c r="B28" s="868"/>
      <c r="C28" s="868"/>
      <c r="D28" s="18" t="s">
        <v>174</v>
      </c>
      <c r="E28" s="470" t="s">
        <v>1873</v>
      </c>
      <c r="F28" s="133" t="s">
        <v>1827</v>
      </c>
      <c r="G28" s="285" t="str">
        <f>HYPERLINK("https://www.google.com/search?sxsrf=ALeKk02OGEcf7QvdnpwOT9go2xxVfHhTnQ%3A1589187671858&amp;ei=VxS5Xr7SM4G43APL1YDYAw&amp;q","Посмотреть мастер-класс")</f>
        <v>Посмотреть мастер-класс</v>
      </c>
      <c r="H28" s="20" t="s">
        <v>746</v>
      </c>
      <c r="I28" s="100"/>
    </row>
    <row r="29" spans="1:9" ht="13.5">
      <c r="A29" s="447"/>
      <c r="B29" s="924" t="s">
        <v>273</v>
      </c>
      <c r="C29" s="905"/>
      <c r="D29" s="905"/>
      <c r="E29" s="905"/>
      <c r="F29" s="905"/>
      <c r="G29" s="905"/>
      <c r="H29" s="903"/>
      <c r="I29" s="100"/>
    </row>
    <row r="30" spans="1:9" ht="38.25">
      <c r="A30" s="438"/>
      <c r="B30" s="279" t="s">
        <v>16</v>
      </c>
      <c r="C30" s="281" t="s">
        <v>17</v>
      </c>
      <c r="D30" s="278" t="s">
        <v>1802</v>
      </c>
      <c r="E30" s="383" t="s">
        <v>1878</v>
      </c>
      <c r="F30" s="278" t="s">
        <v>1803</v>
      </c>
      <c r="G30" s="355" t="s">
        <v>1879</v>
      </c>
      <c r="H30" s="278" t="s">
        <v>1880</v>
      </c>
      <c r="I30" s="439"/>
    </row>
    <row r="31" spans="1:9" ht="25.5">
      <c r="A31" s="452"/>
      <c r="B31" s="279" t="s">
        <v>31</v>
      </c>
      <c r="C31" s="281" t="s">
        <v>34</v>
      </c>
      <c r="D31" s="278" t="s">
        <v>174</v>
      </c>
      <c r="E31" s="383" t="s">
        <v>1881</v>
      </c>
      <c r="F31" s="278" t="s">
        <v>1882</v>
      </c>
      <c r="G31" s="475" t="s">
        <v>1883</v>
      </c>
      <c r="H31" s="278" t="s">
        <v>97</v>
      </c>
      <c r="I31" s="454"/>
    </row>
    <row r="32" spans="1:9" ht="25.5">
      <c r="A32" s="447"/>
      <c r="B32" s="279" t="s">
        <v>146</v>
      </c>
      <c r="C32" s="281" t="s">
        <v>148</v>
      </c>
      <c r="D32" s="24" t="s">
        <v>405</v>
      </c>
      <c r="E32" s="437" t="s">
        <v>1885</v>
      </c>
      <c r="F32" s="18" t="s">
        <v>1417</v>
      </c>
      <c r="G32" s="18" t="s">
        <v>1886</v>
      </c>
      <c r="H32" s="465" t="s">
        <v>1887</v>
      </c>
      <c r="I32" s="100"/>
    </row>
    <row r="33" spans="1:9" ht="12.75">
      <c r="A33" s="447"/>
      <c r="B33" s="925" t="s">
        <v>160</v>
      </c>
      <c r="C33" s="864"/>
      <c r="D33" s="864"/>
      <c r="E33" s="864"/>
      <c r="F33" s="864"/>
      <c r="G33" s="864"/>
      <c r="H33" s="865"/>
      <c r="I33" s="100"/>
    </row>
    <row r="34" spans="1:9" ht="38.25">
      <c r="A34" s="447"/>
      <c r="B34" s="279" t="s">
        <v>170</v>
      </c>
      <c r="C34" s="281" t="s">
        <v>173</v>
      </c>
      <c r="D34" s="278" t="s">
        <v>1872</v>
      </c>
      <c r="E34" s="383" t="s">
        <v>1892</v>
      </c>
      <c r="F34" s="278" t="s">
        <v>1803</v>
      </c>
      <c r="G34" s="355" t="s">
        <v>1893</v>
      </c>
      <c r="H34" s="278" t="s">
        <v>1880</v>
      </c>
      <c r="I34" s="100"/>
    </row>
    <row r="35" spans="1:9" ht="38.25">
      <c r="A35" s="447"/>
      <c r="B35" s="279" t="s">
        <v>202</v>
      </c>
      <c r="C35" s="281" t="s">
        <v>203</v>
      </c>
      <c r="D35" s="24" t="s">
        <v>405</v>
      </c>
      <c r="E35" s="480" t="s">
        <v>1895</v>
      </c>
      <c r="F35" s="462" t="s">
        <v>1897</v>
      </c>
      <c r="G35" s="482" t="s">
        <v>1899</v>
      </c>
      <c r="H35" s="462" t="s">
        <v>1902</v>
      </c>
      <c r="I35" s="100"/>
    </row>
    <row r="36" spans="1:9" ht="38.25">
      <c r="A36" s="447"/>
      <c r="B36" s="923" t="s">
        <v>214</v>
      </c>
      <c r="C36" s="902" t="s">
        <v>215</v>
      </c>
      <c r="D36" s="413" t="s">
        <v>1905</v>
      </c>
      <c r="E36" s="42" t="s">
        <v>1906</v>
      </c>
      <c r="F36" s="473" t="s">
        <v>1907</v>
      </c>
      <c r="G36" s="46" t="s">
        <v>1909</v>
      </c>
      <c r="H36" s="343" t="s">
        <v>1910</v>
      </c>
      <c r="I36" s="100"/>
    </row>
    <row r="37" spans="1:9" ht="25.5">
      <c r="A37" s="447"/>
      <c r="B37" s="868"/>
      <c r="C37" s="903"/>
      <c r="D37" s="413" t="s">
        <v>1872</v>
      </c>
      <c r="E37" s="42" t="s">
        <v>1913</v>
      </c>
      <c r="F37" s="58" t="s">
        <v>1914</v>
      </c>
      <c r="G37" s="353" t="s">
        <v>1915</v>
      </c>
      <c r="H37" s="343" t="s">
        <v>1916</v>
      </c>
      <c r="I37" s="100"/>
    </row>
    <row r="38" spans="1:9" ht="38.25">
      <c r="A38" s="464"/>
      <c r="B38" s="923">
        <v>7</v>
      </c>
      <c r="C38" s="926" t="s">
        <v>240</v>
      </c>
      <c r="D38" s="413" t="s">
        <v>274</v>
      </c>
      <c r="E38" s="448" t="s">
        <v>1917</v>
      </c>
      <c r="F38" s="18" t="s">
        <v>1918</v>
      </c>
      <c r="G38" s="251" t="s">
        <v>1825</v>
      </c>
      <c r="H38" s="413" t="s">
        <v>104</v>
      </c>
      <c r="I38" s="466"/>
    </row>
    <row r="39" spans="1:9" ht="38.25">
      <c r="A39" s="440"/>
      <c r="B39" s="887"/>
      <c r="C39" s="903"/>
      <c r="D39" s="20"/>
      <c r="E39" s="448" t="s">
        <v>1920</v>
      </c>
      <c r="F39" s="278"/>
      <c r="G39" s="418"/>
      <c r="H39" s="413" t="s">
        <v>104</v>
      </c>
      <c r="I39" s="86"/>
    </row>
    <row r="40" spans="1:9" ht="38.25">
      <c r="A40" s="440"/>
      <c r="B40" s="172">
        <v>8</v>
      </c>
      <c r="C40" s="172" t="s">
        <v>1532</v>
      </c>
      <c r="D40" s="413" t="s">
        <v>274</v>
      </c>
      <c r="E40" s="448" t="s">
        <v>1921</v>
      </c>
      <c r="F40" s="20" t="s">
        <v>1922</v>
      </c>
      <c r="G40" s="251" t="s">
        <v>1825</v>
      </c>
      <c r="H40" s="413" t="s">
        <v>746</v>
      </c>
      <c r="I40" s="86"/>
    </row>
    <row r="41" spans="1:9" ht="13.5">
      <c r="A41" s="440"/>
      <c r="B41" s="876" t="s">
        <v>441</v>
      </c>
      <c r="C41" s="864"/>
      <c r="D41" s="864"/>
      <c r="E41" s="864"/>
      <c r="F41" s="864"/>
      <c r="G41" s="864"/>
      <c r="H41" s="865"/>
      <c r="I41" s="86"/>
    </row>
    <row r="42" spans="1:9" ht="25.5" customHeight="1">
      <c r="A42" s="438"/>
      <c r="B42" s="487" t="s">
        <v>16</v>
      </c>
      <c r="C42" s="487" t="s">
        <v>17</v>
      </c>
      <c r="D42" s="218" t="s">
        <v>174</v>
      </c>
      <c r="E42" s="488" t="s">
        <v>1926</v>
      </c>
      <c r="F42" s="218" t="s">
        <v>1927</v>
      </c>
      <c r="G42" s="218" t="s">
        <v>1928</v>
      </c>
      <c r="H42" s="489" t="s">
        <v>97</v>
      </c>
      <c r="I42" s="439"/>
    </row>
    <row r="43" spans="1:9" ht="38.25">
      <c r="A43" s="440"/>
      <c r="B43" s="487" t="s">
        <v>31</v>
      </c>
      <c r="C43" s="487" t="s">
        <v>34</v>
      </c>
      <c r="D43" s="24" t="s">
        <v>405</v>
      </c>
      <c r="E43" s="43" t="s">
        <v>1929</v>
      </c>
      <c r="F43" s="18" t="s">
        <v>1417</v>
      </c>
      <c r="G43" s="492" t="str">
        <f>HYPERLINK("https://resh.edu.ru/subject/lesson/7020/start/282630/","Посмотреть видеоурок, пройдя по ссылке,  в случае отсутствия связи повторить все о глаголе. Выполнить упр. 587. Прислать в ВК")</f>
        <v>Посмотреть видеоурок, пройдя по ссылке,  в случае отсутствия связи повторить все о глаголе. Выполнить упр. 587. Прислать в ВК</v>
      </c>
      <c r="H43" s="218" t="s">
        <v>97</v>
      </c>
      <c r="I43" s="86"/>
    </row>
    <row r="44" spans="1:9" ht="38.25">
      <c r="A44" s="440"/>
      <c r="B44" s="487" t="s">
        <v>146</v>
      </c>
      <c r="C44" s="487" t="s">
        <v>148</v>
      </c>
      <c r="D44" s="218" t="s">
        <v>255</v>
      </c>
      <c r="E44" s="488" t="s">
        <v>1931</v>
      </c>
      <c r="F44" s="218" t="s">
        <v>1803</v>
      </c>
      <c r="G44" s="218" t="s">
        <v>1932</v>
      </c>
      <c r="H44" s="218" t="s">
        <v>1934</v>
      </c>
      <c r="I44" s="444"/>
    </row>
    <row r="45" spans="1:9">
      <c r="A45" s="440"/>
      <c r="B45" s="927" t="s">
        <v>160</v>
      </c>
      <c r="C45" s="864"/>
      <c r="D45" s="864"/>
      <c r="E45" s="864"/>
      <c r="F45" s="864"/>
      <c r="G45" s="864"/>
      <c r="H45" s="865"/>
      <c r="I45" s="86"/>
    </row>
    <row r="46" spans="1:9" ht="38.25">
      <c r="A46" s="447"/>
      <c r="B46" s="302" t="s">
        <v>170</v>
      </c>
      <c r="C46" s="302" t="s">
        <v>173</v>
      </c>
      <c r="D46" s="20" t="s">
        <v>405</v>
      </c>
      <c r="E46" s="437" t="s">
        <v>1935</v>
      </c>
      <c r="F46" s="237" t="s">
        <v>1936</v>
      </c>
      <c r="G46" s="169" t="s">
        <v>1937</v>
      </c>
      <c r="H46" s="462" t="s">
        <v>1902</v>
      </c>
      <c r="I46" s="100"/>
    </row>
    <row r="47" spans="1:9" ht="51">
      <c r="A47" s="447"/>
      <c r="B47" s="895" t="s">
        <v>202</v>
      </c>
      <c r="C47" s="895" t="s">
        <v>203</v>
      </c>
      <c r="D47" s="304" t="s">
        <v>684</v>
      </c>
      <c r="E47" s="499" t="s">
        <v>1944</v>
      </c>
      <c r="F47" s="32" t="s">
        <v>1947</v>
      </c>
      <c r="G47" s="19" t="s">
        <v>1948</v>
      </c>
      <c r="H47" s="307" t="s">
        <v>97</v>
      </c>
      <c r="I47" s="100"/>
    </row>
    <row r="48" spans="1:9" ht="63.75">
      <c r="A48" s="464"/>
      <c r="B48" s="868"/>
      <c r="C48" s="868"/>
      <c r="D48" s="218" t="s">
        <v>1949</v>
      </c>
      <c r="E48" s="499" t="s">
        <v>1950</v>
      </c>
      <c r="F48" s="218" t="s">
        <v>1951</v>
      </c>
      <c r="G48" s="214" t="s">
        <v>1952</v>
      </c>
      <c r="H48" s="307" t="s">
        <v>97</v>
      </c>
      <c r="I48" s="466"/>
    </row>
    <row r="49" spans="1:9" ht="51">
      <c r="A49" s="433"/>
      <c r="B49" s="895" t="s">
        <v>214</v>
      </c>
      <c r="C49" s="895" t="s">
        <v>215</v>
      </c>
      <c r="D49" s="304" t="s">
        <v>684</v>
      </c>
      <c r="E49" s="499" t="s">
        <v>1955</v>
      </c>
      <c r="F49" s="32" t="s">
        <v>1947</v>
      </c>
      <c r="G49" s="19" t="s">
        <v>1957</v>
      </c>
      <c r="H49" s="307" t="s">
        <v>97</v>
      </c>
      <c r="I49" s="501"/>
    </row>
    <row r="50" spans="1:9" ht="64.5" customHeight="1">
      <c r="A50" s="440"/>
      <c r="B50" s="868"/>
      <c r="C50" s="868"/>
      <c r="D50" s="218" t="s">
        <v>1949</v>
      </c>
      <c r="E50" s="499" t="s">
        <v>1963</v>
      </c>
      <c r="F50" s="218" t="s">
        <v>1951</v>
      </c>
      <c r="G50" s="214" t="s">
        <v>1952</v>
      </c>
      <c r="H50" s="307" t="s">
        <v>97</v>
      </c>
      <c r="I50" s="57"/>
    </row>
    <row r="51" spans="1:9" ht="63.75" customHeight="1">
      <c r="A51" s="434"/>
      <c r="B51" s="895" t="s">
        <v>239</v>
      </c>
      <c r="C51" s="895" t="s">
        <v>240</v>
      </c>
      <c r="D51" s="218" t="s">
        <v>255</v>
      </c>
      <c r="E51" s="171" t="s">
        <v>1964</v>
      </c>
      <c r="F51" s="18" t="s">
        <v>1965</v>
      </c>
      <c r="G51" s="251" t="s">
        <v>1825</v>
      </c>
      <c r="H51" s="310" t="s">
        <v>746</v>
      </c>
      <c r="I51" s="57"/>
    </row>
    <row r="52" spans="1:9" ht="42.75" customHeight="1">
      <c r="A52" s="434"/>
      <c r="B52" s="868"/>
      <c r="C52" s="868"/>
      <c r="D52" s="218" t="s">
        <v>174</v>
      </c>
      <c r="E52" s="171" t="s">
        <v>1966</v>
      </c>
      <c r="F52" s="237" t="s">
        <v>1967</v>
      </c>
      <c r="G52" s="506" t="s">
        <v>1969</v>
      </c>
      <c r="H52" s="310" t="s">
        <v>104</v>
      </c>
      <c r="I52" s="507"/>
    </row>
    <row r="53" spans="1:9" ht="25.5">
      <c r="A53" s="438"/>
      <c r="B53" s="895" t="s">
        <v>1166</v>
      </c>
      <c r="C53" s="895" t="s">
        <v>1167</v>
      </c>
      <c r="D53" s="218" t="s">
        <v>174</v>
      </c>
      <c r="E53" s="171" t="s">
        <v>1972</v>
      </c>
      <c r="F53" s="26" t="s">
        <v>1973</v>
      </c>
      <c r="G53" s="453" t="str">
        <f>HYPERLINK("https://www.youtube.com/watch?v=dHhaCcxhJW4","Посмотрите мастер-класс, перейдя по ссылке")</f>
        <v>Посмотрите мастер-класс, перейдя по ссылке</v>
      </c>
      <c r="H53" s="310" t="s">
        <v>104</v>
      </c>
      <c r="I53" s="509"/>
    </row>
    <row r="54" spans="1:9" ht="25.5">
      <c r="A54" s="510"/>
      <c r="B54" s="868"/>
      <c r="C54" s="868"/>
      <c r="D54" s="218" t="s">
        <v>174</v>
      </c>
      <c r="E54" s="171" t="s">
        <v>1978</v>
      </c>
      <c r="F54" s="128" t="s">
        <v>1827</v>
      </c>
      <c r="G54" s="285" t="str">
        <f>HYPERLINK("https://www.google.com/search?sxsrf=ALeKk02OGEcf7QvdnpwOT9go2xxVfHhTnQ%3A1589187671858&amp;ei=VxS5Xr7SM4G43APL1YDYAw&amp;q","Посмотреть мастер-класс")</f>
        <v>Посмотреть мастер-класс</v>
      </c>
      <c r="H54" s="310" t="s">
        <v>104</v>
      </c>
      <c r="I54" s="511"/>
    </row>
    <row r="55" spans="1:9" ht="18">
      <c r="A55" s="512"/>
      <c r="B55" s="900" t="s">
        <v>346</v>
      </c>
      <c r="C55" s="864"/>
      <c r="D55" s="864"/>
      <c r="E55" s="864"/>
      <c r="F55" s="864"/>
      <c r="G55" s="864"/>
      <c r="H55" s="865"/>
      <c r="I55" s="317"/>
    </row>
    <row r="56" spans="1:9" ht="38.25">
      <c r="A56" s="440"/>
      <c r="B56" s="302" t="s">
        <v>16</v>
      </c>
      <c r="C56" s="302" t="s">
        <v>17</v>
      </c>
      <c r="D56" s="18" t="s">
        <v>1905</v>
      </c>
      <c r="E56" s="383" t="s">
        <v>1979</v>
      </c>
      <c r="F56" s="66" t="s">
        <v>1980</v>
      </c>
      <c r="G56" s="66" t="s">
        <v>1981</v>
      </c>
      <c r="H56" s="66" t="s">
        <v>97</v>
      </c>
      <c r="I56" s="511"/>
    </row>
    <row r="57" spans="1:9" ht="25.5">
      <c r="A57" s="512"/>
      <c r="B57" s="302" t="s">
        <v>31</v>
      </c>
      <c r="C57" s="302" t="s">
        <v>34</v>
      </c>
      <c r="D57" s="218" t="s">
        <v>174</v>
      </c>
      <c r="E57" s="383" t="s">
        <v>1983</v>
      </c>
      <c r="F57" s="278" t="s">
        <v>1882</v>
      </c>
      <c r="G57" s="475" t="s">
        <v>1883</v>
      </c>
      <c r="H57" s="278" t="s">
        <v>97</v>
      </c>
      <c r="I57" s="317"/>
    </row>
    <row r="58" spans="1:9" ht="25.5">
      <c r="A58" s="440"/>
      <c r="B58" s="302" t="s">
        <v>146</v>
      </c>
      <c r="C58" s="302" t="s">
        <v>148</v>
      </c>
      <c r="D58" s="18" t="s">
        <v>274</v>
      </c>
      <c r="E58" s="437" t="s">
        <v>1988</v>
      </c>
      <c r="F58" s="515" t="s">
        <v>1768</v>
      </c>
      <c r="G58" s="516" t="s">
        <v>1989</v>
      </c>
      <c r="H58" s="278" t="s">
        <v>97</v>
      </c>
      <c r="I58" s="317"/>
    </row>
    <row r="59" spans="1:9">
      <c r="A59" s="476"/>
      <c r="B59" s="928" t="s">
        <v>160</v>
      </c>
      <c r="C59" s="864"/>
      <c r="D59" s="864"/>
      <c r="E59" s="864"/>
      <c r="F59" s="864"/>
      <c r="G59" s="864"/>
      <c r="H59" s="865"/>
      <c r="I59" s="317"/>
    </row>
    <row r="60" spans="1:9" ht="38.25">
      <c r="A60" s="476"/>
      <c r="B60" s="279" t="s">
        <v>170</v>
      </c>
      <c r="C60" s="281" t="s">
        <v>173</v>
      </c>
      <c r="D60" s="278" t="s">
        <v>1905</v>
      </c>
      <c r="E60" s="383" t="s">
        <v>1995</v>
      </c>
      <c r="F60" s="278" t="s">
        <v>1803</v>
      </c>
      <c r="G60" s="355" t="s">
        <v>1996</v>
      </c>
      <c r="H60" s="278" t="s">
        <v>97</v>
      </c>
      <c r="I60" s="321"/>
    </row>
    <row r="61" spans="1:9" ht="25.5">
      <c r="A61" s="464"/>
      <c r="B61" s="279" t="s">
        <v>202</v>
      </c>
      <c r="C61" s="281" t="s">
        <v>203</v>
      </c>
      <c r="D61" s="413" t="s">
        <v>174</v>
      </c>
      <c r="E61" s="91" t="s">
        <v>1999</v>
      </c>
      <c r="F61" s="18" t="s">
        <v>2000</v>
      </c>
      <c r="G61" s="460" t="s">
        <v>2001</v>
      </c>
      <c r="H61" s="462" t="s">
        <v>2003</v>
      </c>
      <c r="I61" s="199"/>
    </row>
    <row r="62" spans="1:9" ht="25.5">
      <c r="A62" s="447"/>
      <c r="B62" s="923" t="s">
        <v>214</v>
      </c>
      <c r="C62" s="902" t="s">
        <v>215</v>
      </c>
      <c r="D62" s="514" t="s">
        <v>1905</v>
      </c>
      <c r="E62" s="42" t="s">
        <v>2005</v>
      </c>
      <c r="F62" s="436" t="s">
        <v>2006</v>
      </c>
      <c r="G62" s="495" t="s">
        <v>2007</v>
      </c>
      <c r="H62" s="376" t="s">
        <v>2008</v>
      </c>
      <c r="I62" s="317"/>
    </row>
    <row r="63" spans="1:9" ht="25.5">
      <c r="A63" s="447"/>
      <c r="B63" s="868"/>
      <c r="C63" s="903"/>
      <c r="D63" s="278" t="s">
        <v>255</v>
      </c>
      <c r="E63" s="42" t="s">
        <v>2009</v>
      </c>
      <c r="F63" s="18" t="s">
        <v>2010</v>
      </c>
      <c r="G63" s="112" t="s">
        <v>2011</v>
      </c>
      <c r="H63" s="278" t="s">
        <v>97</v>
      </c>
      <c r="I63" s="317"/>
    </row>
    <row r="64" spans="1:9">
      <c r="A64" s="447"/>
      <c r="I64" s="507"/>
    </row>
    <row r="65" spans="1:9">
      <c r="A65" s="438"/>
      <c r="I65" s="86"/>
    </row>
    <row r="66" spans="1:9" ht="12.75">
      <c r="A66" s="452"/>
      <c r="I66" s="444"/>
    </row>
    <row r="67" spans="1:9" ht="12.75">
      <c r="A67" s="517"/>
      <c r="I67" s="120"/>
    </row>
    <row r="68" spans="1:9" ht="12.75">
      <c r="A68" s="517"/>
      <c r="I68" s="120"/>
    </row>
    <row r="69" spans="1:9" ht="12.75">
      <c r="A69" s="517"/>
      <c r="I69" s="120"/>
    </row>
    <row r="70" spans="1:9" ht="12.75">
      <c r="A70" s="517"/>
      <c r="I70" s="120"/>
    </row>
    <row r="71" spans="1:9" ht="12.75">
      <c r="A71" s="517"/>
      <c r="I71" s="120"/>
    </row>
    <row r="72" spans="1:9" ht="12.75">
      <c r="A72" s="517"/>
      <c r="I72" s="120"/>
    </row>
    <row r="73" spans="1:9" ht="12.75">
      <c r="A73" s="517"/>
      <c r="I73" s="120"/>
    </row>
    <row r="74" spans="1:9" ht="12.75">
      <c r="A74" s="517"/>
      <c r="I74" s="120"/>
    </row>
    <row r="75" spans="1:9" ht="12.75">
      <c r="A75" s="517"/>
      <c r="I75" s="120"/>
    </row>
    <row r="76" spans="1:9" ht="12.75">
      <c r="A76" s="517"/>
      <c r="I76" s="120"/>
    </row>
    <row r="77" spans="1:9" ht="12.75">
      <c r="A77" s="517"/>
      <c r="I77" s="120"/>
    </row>
    <row r="78" spans="1:9" ht="12.75">
      <c r="A78" s="517"/>
      <c r="I78" s="120"/>
    </row>
    <row r="79" spans="1:9" ht="12.75">
      <c r="A79" s="517"/>
      <c r="I79" s="120"/>
    </row>
    <row r="80" spans="1:9" ht="12.75">
      <c r="A80" s="517"/>
      <c r="I80" s="120"/>
    </row>
    <row r="81" spans="1:9" ht="12.75">
      <c r="A81" s="517"/>
      <c r="I81" s="120"/>
    </row>
    <row r="82" spans="1:9" ht="12.75">
      <c r="A82" s="517"/>
      <c r="I82" s="120"/>
    </row>
    <row r="83" spans="1:9" ht="12.75">
      <c r="A83" s="517"/>
      <c r="I83" s="120"/>
    </row>
    <row r="84" spans="1:9" ht="12.75">
      <c r="A84" s="517"/>
      <c r="I84" s="120"/>
    </row>
    <row r="85" spans="1:9" ht="12.75">
      <c r="A85" s="517"/>
      <c r="I85" s="120"/>
    </row>
    <row r="86" spans="1:9" ht="12.75">
      <c r="A86" s="517"/>
      <c r="I86" s="120"/>
    </row>
    <row r="87" spans="1:9" ht="12.75">
      <c r="A87" s="517"/>
      <c r="I87" s="120"/>
    </row>
    <row r="88" spans="1:9" ht="12.75">
      <c r="A88" s="517"/>
      <c r="I88" s="120"/>
    </row>
    <row r="89" spans="1:9" ht="12.75">
      <c r="A89" s="517"/>
      <c r="I89" s="120"/>
    </row>
    <row r="90" spans="1:9" ht="12.75">
      <c r="A90" s="517"/>
      <c r="I90" s="120"/>
    </row>
    <row r="91" spans="1:9" ht="12.75">
      <c r="A91" s="517"/>
      <c r="I91" s="120"/>
    </row>
    <row r="92" spans="1:9" ht="12.75">
      <c r="A92" s="517"/>
      <c r="I92" s="120"/>
    </row>
    <row r="93" spans="1:9" ht="12.75">
      <c r="A93" s="517"/>
      <c r="I93" s="120"/>
    </row>
    <row r="94" spans="1:9" ht="12.75">
      <c r="A94" s="517"/>
      <c r="I94" s="120"/>
    </row>
    <row r="95" spans="1:9" ht="12.75">
      <c r="A95" s="517"/>
      <c r="I95" s="120"/>
    </row>
    <row r="96" spans="1:9" ht="12.75">
      <c r="A96" s="517"/>
      <c r="I96" s="120"/>
    </row>
    <row r="97" spans="1:9" ht="12.75">
      <c r="A97" s="517"/>
      <c r="I97" s="120"/>
    </row>
    <row r="98" spans="1:9" ht="12.75">
      <c r="A98" s="517"/>
      <c r="I98" s="120"/>
    </row>
    <row r="99" spans="1:9" ht="12.75">
      <c r="A99" s="517"/>
      <c r="I99" s="120"/>
    </row>
    <row r="100" spans="1:9" ht="12.75">
      <c r="A100" s="517"/>
      <c r="I100" s="120"/>
    </row>
    <row r="101" spans="1:9" ht="12.75">
      <c r="A101" s="517"/>
      <c r="I101" s="120"/>
    </row>
    <row r="102" spans="1:9" ht="12.75">
      <c r="A102" s="517"/>
      <c r="I102" s="120"/>
    </row>
    <row r="103" spans="1:9" ht="12.75">
      <c r="A103" s="517"/>
      <c r="I103" s="120"/>
    </row>
    <row r="104" spans="1:9" ht="12.75">
      <c r="A104" s="517"/>
      <c r="I104" s="120"/>
    </row>
    <row r="105" spans="1:9" ht="12.75">
      <c r="A105" s="517"/>
      <c r="I105" s="120"/>
    </row>
    <row r="106" spans="1:9" ht="12.75">
      <c r="A106" s="517"/>
      <c r="I106" s="120"/>
    </row>
    <row r="107" spans="1:9" ht="12.75">
      <c r="A107" s="517"/>
      <c r="I107" s="120"/>
    </row>
    <row r="108" spans="1:9" ht="12.75">
      <c r="A108" s="517"/>
      <c r="I108" s="120"/>
    </row>
    <row r="109" spans="1:9" ht="12.75">
      <c r="A109" s="517"/>
      <c r="I109" s="120"/>
    </row>
    <row r="110" spans="1:9" ht="12.75">
      <c r="A110" s="517"/>
      <c r="I110" s="120"/>
    </row>
    <row r="111" spans="1:9" ht="12.75">
      <c r="A111" s="517"/>
      <c r="I111" s="120"/>
    </row>
    <row r="112" spans="1:9" ht="12.75">
      <c r="A112" s="517"/>
      <c r="I112" s="120"/>
    </row>
    <row r="113" spans="1:9" ht="12.75">
      <c r="A113" s="517"/>
      <c r="I113" s="83"/>
    </row>
    <row r="114" spans="1:9" ht="12.75">
      <c r="A114" s="517"/>
      <c r="I114" s="83"/>
    </row>
    <row r="115" spans="1:9" ht="12.75">
      <c r="A115" s="517"/>
      <c r="I115" s="83"/>
    </row>
    <row r="116" spans="1:9" ht="12.75">
      <c r="A116" s="517"/>
      <c r="I116" s="83"/>
    </row>
    <row r="117" spans="1:9" ht="12.75">
      <c r="A117" s="517"/>
      <c r="I117" s="83"/>
    </row>
    <row r="118" spans="1:9" ht="12.75">
      <c r="A118" s="517"/>
      <c r="I118" s="83"/>
    </row>
    <row r="119" spans="1:9" ht="12.75">
      <c r="A119" s="517"/>
      <c r="I119" s="83"/>
    </row>
    <row r="120" spans="1:9" ht="12.75">
      <c r="A120" s="517"/>
      <c r="I120" s="83"/>
    </row>
    <row r="121" spans="1:9" ht="12.75">
      <c r="A121" s="517"/>
      <c r="I121" s="83"/>
    </row>
    <row r="122" spans="1:9" ht="12.75">
      <c r="A122" s="517"/>
      <c r="I122" s="83"/>
    </row>
    <row r="123" spans="1:9" ht="12.75">
      <c r="A123" s="517"/>
      <c r="I123" s="83"/>
    </row>
    <row r="124" spans="1:9" ht="12.75">
      <c r="A124" s="517"/>
      <c r="I124" s="83"/>
    </row>
    <row r="125" spans="1:9" ht="12.75">
      <c r="A125" s="517"/>
      <c r="I125" s="83"/>
    </row>
    <row r="126" spans="1:9" ht="12.75">
      <c r="A126" s="517"/>
      <c r="I126" s="83"/>
    </row>
    <row r="127" spans="1:9" ht="12.75">
      <c r="A127" s="517"/>
      <c r="I127" s="83"/>
    </row>
    <row r="128" spans="1:9" ht="12.75">
      <c r="A128" s="517"/>
      <c r="I128" s="83"/>
    </row>
    <row r="129" spans="1:9" ht="12.75">
      <c r="A129" s="517"/>
      <c r="I129" s="83"/>
    </row>
    <row r="130" spans="1:9" ht="12.75">
      <c r="A130" s="517"/>
      <c r="I130" s="83"/>
    </row>
    <row r="131" spans="1:9" ht="12.75">
      <c r="A131" s="517"/>
      <c r="I131" s="83"/>
    </row>
    <row r="132" spans="1:9" ht="12.75">
      <c r="A132" s="517"/>
      <c r="I132" s="83"/>
    </row>
    <row r="133" spans="1:9" ht="12.75">
      <c r="A133" s="517"/>
      <c r="B133" s="63"/>
      <c r="C133" s="63"/>
      <c r="D133" s="63"/>
      <c r="E133" s="63"/>
      <c r="F133" s="63"/>
      <c r="G133" s="63"/>
      <c r="H133" s="63"/>
      <c r="I133" s="83"/>
    </row>
    <row r="134" spans="1:9" ht="12.75">
      <c r="A134" s="517"/>
      <c r="B134" s="63"/>
      <c r="C134" s="63"/>
      <c r="D134" s="63"/>
      <c r="E134" s="63"/>
      <c r="F134" s="63"/>
      <c r="G134" s="63"/>
      <c r="H134" s="63"/>
      <c r="I134" s="83"/>
    </row>
    <row r="135" spans="1:9" ht="12.75">
      <c r="A135" s="517"/>
      <c r="B135" s="63"/>
      <c r="C135" s="63"/>
      <c r="D135" s="63"/>
      <c r="E135" s="63"/>
      <c r="F135" s="63"/>
      <c r="G135" s="63"/>
      <c r="H135" s="63"/>
      <c r="I135" s="83"/>
    </row>
    <row r="136" spans="1:9" ht="12.75">
      <c r="A136" s="517"/>
      <c r="B136" s="63"/>
      <c r="C136" s="63"/>
      <c r="D136" s="63"/>
      <c r="E136" s="63"/>
      <c r="F136" s="63"/>
      <c r="G136" s="63"/>
      <c r="H136" s="63"/>
      <c r="I136" s="83"/>
    </row>
    <row r="137" spans="1:9" ht="12.75">
      <c r="A137" s="517"/>
      <c r="B137" s="63"/>
      <c r="C137" s="63"/>
      <c r="D137" s="63"/>
      <c r="E137" s="63"/>
      <c r="F137" s="63"/>
      <c r="G137" s="63"/>
      <c r="H137" s="63"/>
      <c r="I137" s="83"/>
    </row>
    <row r="138" spans="1:9" ht="12.75">
      <c r="A138" s="517"/>
      <c r="B138" s="63"/>
      <c r="C138" s="63"/>
      <c r="D138" s="63"/>
      <c r="E138" s="63"/>
      <c r="F138" s="63"/>
      <c r="G138" s="63"/>
      <c r="H138" s="63"/>
      <c r="I138" s="83"/>
    </row>
    <row r="139" spans="1:9" ht="12.75">
      <c r="A139" s="517"/>
      <c r="B139" s="63"/>
      <c r="C139" s="63"/>
      <c r="D139" s="63"/>
      <c r="E139" s="63"/>
      <c r="F139" s="63"/>
      <c r="G139" s="63"/>
      <c r="H139" s="63"/>
      <c r="I139" s="83"/>
    </row>
    <row r="140" spans="1:9" ht="12.75">
      <c r="A140" s="517"/>
      <c r="B140" s="63"/>
      <c r="C140" s="63"/>
      <c r="D140" s="63"/>
      <c r="E140" s="63"/>
      <c r="F140" s="63"/>
      <c r="G140" s="63"/>
      <c r="H140" s="63"/>
      <c r="I140" s="83"/>
    </row>
    <row r="141" spans="1:9" ht="12.75">
      <c r="A141" s="517"/>
      <c r="B141" s="63"/>
      <c r="C141" s="63"/>
      <c r="D141" s="63"/>
      <c r="E141" s="63"/>
      <c r="F141" s="63"/>
      <c r="G141" s="63"/>
      <c r="H141" s="63"/>
      <c r="I141" s="83"/>
    </row>
    <row r="142" spans="1:9" ht="12.75">
      <c r="A142" s="517"/>
      <c r="B142" s="63"/>
      <c r="C142" s="63"/>
      <c r="D142" s="63"/>
      <c r="E142" s="63"/>
      <c r="F142" s="63"/>
      <c r="G142" s="63"/>
      <c r="H142" s="63"/>
      <c r="I142" s="83"/>
    </row>
    <row r="143" spans="1:9" ht="12.75">
      <c r="A143" s="517"/>
      <c r="B143" s="63"/>
      <c r="C143" s="63"/>
      <c r="D143" s="63"/>
      <c r="E143" s="63"/>
      <c r="F143" s="63"/>
      <c r="G143" s="63"/>
      <c r="H143" s="63"/>
      <c r="I143" s="83"/>
    </row>
    <row r="144" spans="1:9" ht="12.75">
      <c r="A144" s="517"/>
      <c r="B144" s="63"/>
      <c r="C144" s="63"/>
      <c r="D144" s="63"/>
      <c r="E144" s="63"/>
      <c r="F144" s="63"/>
      <c r="G144" s="63"/>
      <c r="H144" s="63"/>
      <c r="I144" s="83"/>
    </row>
    <row r="145" spans="1:9" ht="12.75">
      <c r="A145" s="517"/>
      <c r="B145" s="63"/>
      <c r="C145" s="63"/>
      <c r="D145" s="63"/>
      <c r="E145" s="63"/>
      <c r="F145" s="63"/>
      <c r="G145" s="63"/>
      <c r="H145" s="63"/>
      <c r="I145" s="83"/>
    </row>
    <row r="146" spans="1:9" ht="12.75">
      <c r="A146" s="517"/>
      <c r="B146" s="63"/>
      <c r="C146" s="63"/>
      <c r="D146" s="63"/>
      <c r="E146" s="63"/>
      <c r="F146" s="63"/>
      <c r="G146" s="63"/>
      <c r="H146" s="63"/>
      <c r="I146" s="83"/>
    </row>
    <row r="147" spans="1:9" ht="12.75">
      <c r="A147" s="517"/>
      <c r="B147" s="63"/>
      <c r="C147" s="63"/>
      <c r="D147" s="63"/>
      <c r="E147" s="63"/>
      <c r="F147" s="63"/>
      <c r="G147" s="63"/>
      <c r="H147" s="63"/>
      <c r="I147" s="83"/>
    </row>
    <row r="148" spans="1:9" ht="12.75">
      <c r="A148" s="517"/>
      <c r="B148" s="63"/>
      <c r="C148" s="63"/>
      <c r="D148" s="63"/>
      <c r="E148" s="63"/>
      <c r="F148" s="63"/>
      <c r="G148" s="63"/>
      <c r="H148" s="63"/>
      <c r="I148" s="83"/>
    </row>
    <row r="149" spans="1:9" ht="12.75">
      <c r="A149" s="517"/>
      <c r="B149" s="63"/>
      <c r="C149" s="63"/>
      <c r="D149" s="63"/>
      <c r="E149" s="63"/>
      <c r="F149" s="63"/>
      <c r="G149" s="63"/>
      <c r="H149" s="63"/>
      <c r="I149" s="83"/>
    </row>
    <row r="150" spans="1:9" ht="12.75">
      <c r="A150" s="517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517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517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517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517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517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517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517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517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517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517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517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517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517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517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517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517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517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517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517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517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517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517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517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517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517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517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517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517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517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517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517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517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517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517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517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517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517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517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517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517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517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517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517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517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517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517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517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517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517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517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517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517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517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517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517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517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517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517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517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517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517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517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517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517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517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517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517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517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517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517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517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517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517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517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517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517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517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517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517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517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517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517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517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517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517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517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517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517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517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517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517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517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517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517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517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517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517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517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517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517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517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517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517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517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517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517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517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517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517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517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517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517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517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517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517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517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517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517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517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517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517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517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517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517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517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517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517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517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517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517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517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517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517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517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517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517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517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517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517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517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517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517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517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517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517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517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517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517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517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517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517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517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517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517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517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517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517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517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517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517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517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517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517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517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517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517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517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517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517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517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517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517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517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517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517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517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517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517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517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517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517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517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517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517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517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517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517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517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517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517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517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517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517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517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517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517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517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517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517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517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517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517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517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517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517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517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517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517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517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517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517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517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517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517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517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517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517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517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517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517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517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517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517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517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517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517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517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517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517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517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517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517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517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517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517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517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517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517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517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517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517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517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517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517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517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517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517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517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517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517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517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517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517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517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517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517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517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517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517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517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517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517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517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517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517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517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517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517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517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517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517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517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517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517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517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517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517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517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517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517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517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517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517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517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517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517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517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517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517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517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517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517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517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517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517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517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517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517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517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517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517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517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517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517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517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517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517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517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517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517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517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517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517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517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517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517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517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517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517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517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517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517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517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517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517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517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517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517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517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517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517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517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517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517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517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517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517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517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517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517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517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517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517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517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517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517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517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517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517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517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517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517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517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517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517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517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517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517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517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517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517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517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517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517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517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517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517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517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517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517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517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517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517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517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517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517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517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517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517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517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517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517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517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517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517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517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517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517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517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517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517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517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517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517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517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517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517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517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517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517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517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517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517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517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517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517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517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517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517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517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517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517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517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517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517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517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517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517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517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517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517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517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517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517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517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517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517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517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517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517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517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517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517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517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517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517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517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517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517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517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517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517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517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517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517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517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517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517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517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517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517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517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517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517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517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517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517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517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517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517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517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517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517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517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517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517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517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517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517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517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517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517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517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517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517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517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517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517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517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517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517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517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517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517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517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517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517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517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517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517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517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517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517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517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517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517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517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517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517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517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517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517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517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517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517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517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517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517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517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517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517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517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517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517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517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517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517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517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517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517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517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517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517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517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517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517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517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517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517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517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517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517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517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517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517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517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517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517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517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517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517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517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517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517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517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517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517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517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517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517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517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517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517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517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517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517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517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517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517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517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517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517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517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517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517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517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517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517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517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517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517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517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517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517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517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517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517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517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517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517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517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517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517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517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517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517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517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517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517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517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517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517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517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517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517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517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517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517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517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517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517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517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517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517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517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517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517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517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517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517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517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517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517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517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517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517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517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517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517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517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517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517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517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517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517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517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517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517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517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517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517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517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517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517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517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517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517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517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517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517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517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517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517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517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517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517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517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517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517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517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517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517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517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517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517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517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517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517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517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517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517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517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517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517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517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517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517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517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517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517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517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517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517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517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517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517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517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517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517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517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517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517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517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517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517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517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517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517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517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517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517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517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517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517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517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517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517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517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517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517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517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517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517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517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517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517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517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517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517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517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517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517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517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517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517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517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517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517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517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517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517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517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517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517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517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517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517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517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517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517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517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517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517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517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517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517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517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517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517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517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517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517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517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517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517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517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517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517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517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517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517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517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517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517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517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517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517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517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517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517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517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517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517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517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517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517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517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517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517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517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517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517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517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517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517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517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517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517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517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517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517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517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517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517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517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517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517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517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517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517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517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517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517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517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517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517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517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517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517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517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517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517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517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517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517"/>
      <c r="B955" s="63"/>
      <c r="C955" s="63"/>
      <c r="D955" s="63"/>
      <c r="E955" s="63"/>
      <c r="F955" s="63"/>
      <c r="G955" s="63"/>
      <c r="H955" s="63"/>
      <c r="I955" s="83"/>
    </row>
    <row r="956" spans="1:9" ht="12.75">
      <c r="A956" s="517"/>
      <c r="B956" s="63"/>
      <c r="C956" s="63"/>
      <c r="D956" s="63"/>
      <c r="E956" s="63"/>
      <c r="F956" s="63"/>
      <c r="G956" s="63"/>
      <c r="H956" s="63"/>
      <c r="I956" s="83"/>
    </row>
    <row r="957" spans="1:9" ht="12.75">
      <c r="A957" s="517"/>
      <c r="B957" s="63"/>
      <c r="C957" s="63"/>
      <c r="D957" s="63"/>
      <c r="E957" s="63"/>
      <c r="F957" s="63"/>
      <c r="G957" s="63"/>
      <c r="H957" s="63"/>
      <c r="I957" s="83"/>
    </row>
    <row r="958" spans="1:9" ht="12.75">
      <c r="A958" s="517"/>
      <c r="B958" s="63"/>
      <c r="C958" s="63"/>
      <c r="D958" s="63"/>
      <c r="E958" s="63"/>
      <c r="F958" s="63"/>
      <c r="G958" s="63"/>
      <c r="H958" s="63"/>
      <c r="I958" s="83"/>
    </row>
    <row r="959" spans="1:9" ht="12.75">
      <c r="A959" s="517"/>
      <c r="B959" s="63"/>
      <c r="C959" s="63"/>
      <c r="D959" s="63"/>
      <c r="E959" s="63"/>
      <c r="F959" s="63"/>
      <c r="G959" s="63"/>
      <c r="H959" s="63"/>
      <c r="I959" s="83"/>
    </row>
    <row r="960" spans="1:9" ht="12.75">
      <c r="A960" s="517"/>
      <c r="B960" s="63"/>
      <c r="C960" s="63"/>
      <c r="D960" s="63"/>
      <c r="E960" s="63"/>
      <c r="F960" s="63"/>
      <c r="G960" s="63"/>
      <c r="H960" s="63"/>
      <c r="I960" s="83"/>
    </row>
    <row r="961" spans="1:9" ht="12.75">
      <c r="A961" s="517"/>
      <c r="B961" s="63"/>
      <c r="C961" s="63"/>
      <c r="D961" s="63"/>
      <c r="E961" s="63"/>
      <c r="F961" s="63"/>
      <c r="G961" s="63"/>
      <c r="H961" s="63"/>
      <c r="I961" s="83"/>
    </row>
    <row r="962" spans="1:9" ht="12.75">
      <c r="A962" s="517"/>
      <c r="B962" s="63"/>
      <c r="C962" s="63"/>
      <c r="D962" s="63"/>
      <c r="E962" s="63"/>
      <c r="F962" s="63"/>
      <c r="G962" s="63"/>
      <c r="H962" s="63"/>
      <c r="I962" s="83"/>
    </row>
    <row r="963" spans="1:9" ht="12.75">
      <c r="A963" s="517"/>
      <c r="B963" s="63"/>
      <c r="C963" s="63"/>
      <c r="D963" s="63"/>
      <c r="E963" s="63"/>
      <c r="F963" s="63"/>
      <c r="G963" s="63"/>
      <c r="H963" s="63"/>
      <c r="I963" s="83"/>
    </row>
    <row r="964" spans="1:9" ht="12.75">
      <c r="A964" s="517"/>
      <c r="B964" s="63"/>
      <c r="C964" s="63"/>
      <c r="D964" s="63"/>
      <c r="E964" s="63"/>
      <c r="F964" s="63"/>
      <c r="G964" s="63"/>
      <c r="H964" s="63"/>
      <c r="I964" s="83"/>
    </row>
  </sheetData>
  <mergeCells count="35">
    <mergeCell ref="C4:C5"/>
    <mergeCell ref="B8:H8"/>
    <mergeCell ref="B12:B13"/>
    <mergeCell ref="C12:C13"/>
    <mergeCell ref="B14:B15"/>
    <mergeCell ref="B1:H1"/>
    <mergeCell ref="B2:H2"/>
    <mergeCell ref="B4:B5"/>
    <mergeCell ref="B55:H55"/>
    <mergeCell ref="B59:H59"/>
    <mergeCell ref="B62:B63"/>
    <mergeCell ref="C62:C63"/>
    <mergeCell ref="C14:C15"/>
    <mergeCell ref="B16:H16"/>
    <mergeCell ref="B18:B19"/>
    <mergeCell ref="C18:C19"/>
    <mergeCell ref="B21:H21"/>
    <mergeCell ref="C51:C52"/>
    <mergeCell ref="B51:B52"/>
    <mergeCell ref="B53:B54"/>
    <mergeCell ref="C53:C54"/>
    <mergeCell ref="B47:B48"/>
    <mergeCell ref="C47:C48"/>
    <mergeCell ref="B49:B50"/>
    <mergeCell ref="C49:C50"/>
    <mergeCell ref="B38:B39"/>
    <mergeCell ref="C38:C39"/>
    <mergeCell ref="B41:H41"/>
    <mergeCell ref="B45:H45"/>
    <mergeCell ref="B27:B28"/>
    <mergeCell ref="C27:C28"/>
    <mergeCell ref="B29:H29"/>
    <mergeCell ref="B33:H33"/>
    <mergeCell ref="B36:B37"/>
    <mergeCell ref="C36:C37"/>
  </mergeCells>
  <hyperlinks>
    <hyperlink ref="G20" r:id="rId1"/>
    <hyperlink ref="G25" r:id="rId2"/>
    <hyperlink ref="G31" r:id="rId3"/>
    <hyperlink ref="H32" r:id="rId4"/>
    <hyperlink ref="G35" r:id="rId5"/>
    <hyperlink ref="G46" r:id="rId6"/>
    <hyperlink ref="G48" r:id="rId7"/>
    <hyperlink ref="G50" r:id="rId8"/>
    <hyperlink ref="G52" r:id="rId9"/>
    <hyperlink ref="G57" r:id="rId10"/>
    <hyperlink ref="G61" r:id="rId1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65"/>
  <sheetViews>
    <sheetView tabSelected="1" workbookViewId="0">
      <pane ySplit="1" topLeftCell="A2" activePane="bottomLeft" state="frozen"/>
      <selection pane="bottomLeft" activeCell="D5" sqref="D5"/>
    </sheetView>
  </sheetViews>
  <sheetFormatPr defaultColWidth="14.42578125" defaultRowHeight="15.75" customHeight="1"/>
  <cols>
    <col min="1" max="1" width="9.7109375" customWidth="1"/>
    <col min="2" max="2" width="46.7109375" customWidth="1"/>
    <col min="3" max="3" width="55.42578125" customWidth="1"/>
    <col min="4" max="4" width="26.42578125" customWidth="1"/>
    <col min="5" max="5" width="41.5703125" customWidth="1"/>
    <col min="6" max="6" width="71.28515625" customWidth="1"/>
    <col min="7" max="7" width="53.7109375" customWidth="1"/>
    <col min="8" max="8" width="21.5703125" customWidth="1"/>
  </cols>
  <sheetData>
    <row r="1" spans="1:7" ht="64.5" customHeight="1">
      <c r="A1" s="863" t="s">
        <v>2</v>
      </c>
      <c r="B1" s="864"/>
      <c r="C1" s="864"/>
      <c r="D1" s="864"/>
      <c r="E1" s="864"/>
      <c r="F1" s="864"/>
      <c r="G1" s="865"/>
    </row>
    <row r="2" spans="1:7" ht="23.25" customHeight="1">
      <c r="A2" s="866" t="s">
        <v>4</v>
      </c>
      <c r="B2" s="864"/>
      <c r="C2" s="864"/>
      <c r="D2" s="864"/>
      <c r="E2" s="864"/>
      <c r="F2" s="864"/>
      <c r="G2" s="865"/>
    </row>
    <row r="3" spans="1:7" ht="38.25">
      <c r="A3" s="5" t="s">
        <v>6</v>
      </c>
      <c r="B3" s="5" t="s">
        <v>10</v>
      </c>
      <c r="C3" s="5" t="s">
        <v>11</v>
      </c>
      <c r="D3" s="5" t="s">
        <v>12</v>
      </c>
      <c r="E3" s="5" t="s">
        <v>13</v>
      </c>
      <c r="F3" s="5" t="s">
        <v>14</v>
      </c>
      <c r="G3" s="5" t="s">
        <v>15</v>
      </c>
    </row>
    <row r="4" spans="1:7" ht="51.75" customHeight="1">
      <c r="A4" s="5" t="s">
        <v>16</v>
      </c>
      <c r="B4" s="867" t="s">
        <v>17</v>
      </c>
      <c r="C4" s="10" t="s">
        <v>19</v>
      </c>
      <c r="D4" s="10"/>
      <c r="E4" s="10" t="s">
        <v>21</v>
      </c>
      <c r="F4" s="12"/>
      <c r="G4" s="10"/>
    </row>
    <row r="5" spans="1:7" ht="52.5" customHeight="1">
      <c r="A5" s="5"/>
      <c r="B5" s="868"/>
      <c r="C5" s="10" t="s">
        <v>25</v>
      </c>
      <c r="D5" s="10"/>
      <c r="E5" s="10"/>
      <c r="F5" s="15"/>
      <c r="G5" s="10"/>
    </row>
    <row r="6" spans="1:7" ht="52.5" customHeight="1">
      <c r="A6" s="5" t="s">
        <v>31</v>
      </c>
      <c r="B6" s="5" t="s">
        <v>34</v>
      </c>
      <c r="C6" s="10" t="s">
        <v>36</v>
      </c>
      <c r="D6" s="10"/>
      <c r="E6" s="10" t="s">
        <v>38</v>
      </c>
      <c r="F6" s="15"/>
      <c r="G6" s="10"/>
    </row>
    <row r="7" spans="1:7" ht="42.75" customHeight="1">
      <c r="A7" s="866" t="s">
        <v>39</v>
      </c>
      <c r="B7" s="864"/>
      <c r="C7" s="864"/>
      <c r="D7" s="864"/>
      <c r="E7" s="864"/>
      <c r="F7" s="864"/>
      <c r="G7" s="865"/>
    </row>
    <row r="8" spans="1:7" ht="42.75" customHeight="1">
      <c r="A8" s="867" t="s">
        <v>16</v>
      </c>
      <c r="B8" s="867" t="s">
        <v>17</v>
      </c>
      <c r="C8" s="18" t="s">
        <v>19</v>
      </c>
      <c r="D8" s="18"/>
      <c r="E8" s="18"/>
      <c r="F8" s="19"/>
      <c r="G8" s="18"/>
    </row>
    <row r="9" spans="1:7" ht="43.5" customHeight="1">
      <c r="A9" s="868"/>
      <c r="B9" s="868"/>
      <c r="C9" s="20" t="s">
        <v>51</v>
      </c>
      <c r="D9" s="18"/>
      <c r="E9" s="18"/>
      <c r="F9" s="19"/>
      <c r="G9" s="18"/>
    </row>
    <row r="10" spans="1:7" ht="43.5" customHeight="1">
      <c r="A10" s="5" t="s">
        <v>31</v>
      </c>
      <c r="B10" s="5" t="s">
        <v>34</v>
      </c>
      <c r="D10" s="18"/>
      <c r="E10" s="18"/>
      <c r="F10" s="19"/>
      <c r="G10" s="18"/>
    </row>
    <row r="11" spans="1:7" ht="13.5">
      <c r="A11" s="869" t="s">
        <v>70</v>
      </c>
      <c r="B11" s="864"/>
      <c r="C11" s="864"/>
      <c r="D11" s="864"/>
      <c r="E11" s="864"/>
      <c r="F11" s="864"/>
      <c r="G11" s="865"/>
    </row>
    <row r="12" spans="1:7" ht="36.75" customHeight="1">
      <c r="A12" s="867" t="s">
        <v>16</v>
      </c>
      <c r="B12" s="867" t="s">
        <v>17</v>
      </c>
      <c r="C12" s="18" t="s">
        <v>19</v>
      </c>
      <c r="D12" s="23"/>
      <c r="E12" s="24"/>
      <c r="F12" s="26"/>
      <c r="G12" s="26"/>
    </row>
    <row r="13" spans="1:7" ht="39.75" customHeight="1">
      <c r="A13" s="868"/>
      <c r="B13" s="868"/>
      <c r="C13" s="27" t="s">
        <v>81</v>
      </c>
      <c r="D13" s="23"/>
      <c r="E13" s="32"/>
      <c r="F13" s="36"/>
      <c r="G13" s="24"/>
    </row>
    <row r="14" spans="1:7" ht="39.75" customHeight="1">
      <c r="A14" s="37" t="s">
        <v>31</v>
      </c>
      <c r="B14" s="37" t="s">
        <v>34</v>
      </c>
      <c r="C14" s="38"/>
      <c r="D14" s="23"/>
      <c r="E14" s="32"/>
      <c r="F14" s="36"/>
      <c r="G14" s="24"/>
    </row>
    <row r="15" spans="1:7" ht="13.5">
      <c r="A15" s="869" t="s">
        <v>116</v>
      </c>
      <c r="B15" s="864"/>
      <c r="C15" s="864"/>
      <c r="D15" s="864"/>
      <c r="E15" s="864"/>
      <c r="F15" s="864"/>
      <c r="G15" s="865"/>
    </row>
    <row r="16" spans="1:7" ht="37.5" customHeight="1">
      <c r="A16" s="867" t="s">
        <v>16</v>
      </c>
      <c r="B16" s="867" t="s">
        <v>17</v>
      </c>
      <c r="C16" s="18" t="s">
        <v>19</v>
      </c>
      <c r="D16" s="28"/>
      <c r="E16" s="18"/>
      <c r="F16" s="19"/>
      <c r="G16" s="18"/>
    </row>
    <row r="17" spans="1:8" ht="48" customHeight="1">
      <c r="A17" s="868"/>
      <c r="B17" s="868"/>
      <c r="C17" s="27" t="s">
        <v>124</v>
      </c>
      <c r="D17" s="42"/>
      <c r="E17" s="18"/>
      <c r="F17" s="18"/>
      <c r="G17" s="18"/>
    </row>
    <row r="18" spans="1:8" ht="48" customHeight="1">
      <c r="A18" s="37" t="s">
        <v>31</v>
      </c>
      <c r="B18" s="37" t="s">
        <v>34</v>
      </c>
      <c r="C18" s="44"/>
      <c r="D18" s="42"/>
      <c r="E18" s="18"/>
      <c r="F18" s="18"/>
      <c r="G18" s="18"/>
    </row>
    <row r="19" spans="1:8" ht="13.5">
      <c r="A19" s="869" t="s">
        <v>139</v>
      </c>
      <c r="B19" s="864"/>
      <c r="C19" s="864"/>
      <c r="D19" s="864"/>
      <c r="E19" s="864"/>
      <c r="F19" s="864"/>
      <c r="G19" s="865"/>
    </row>
    <row r="20" spans="1:8" ht="34.5" customHeight="1">
      <c r="A20" s="37" t="s">
        <v>16</v>
      </c>
      <c r="B20" s="37" t="s">
        <v>17</v>
      </c>
      <c r="C20" s="18"/>
      <c r="D20" s="28"/>
      <c r="E20" s="38"/>
      <c r="F20" s="38"/>
      <c r="G20" s="38"/>
    </row>
    <row r="21" spans="1:8" ht="40.5" customHeight="1">
      <c r="A21" s="37" t="s">
        <v>31</v>
      </c>
      <c r="B21" s="37" t="s">
        <v>34</v>
      </c>
      <c r="C21" s="18"/>
      <c r="D21" s="28"/>
      <c r="E21" s="38" t="s">
        <v>145</v>
      </c>
      <c r="F21" s="46"/>
      <c r="G21" s="38"/>
    </row>
    <row r="22" spans="1:8" ht="12.75">
      <c r="A22" s="47"/>
      <c r="B22" s="47"/>
      <c r="C22" s="47"/>
      <c r="D22" s="47"/>
      <c r="E22" s="48" t="s">
        <v>154</v>
      </c>
      <c r="F22" s="47"/>
      <c r="G22" s="47"/>
    </row>
    <row r="27" spans="1:8" ht="12.75">
      <c r="A27" s="873" t="s">
        <v>163</v>
      </c>
      <c r="B27" s="864"/>
      <c r="C27" s="864"/>
      <c r="D27" s="864"/>
      <c r="E27" s="864"/>
      <c r="F27" s="864"/>
      <c r="G27" s="865"/>
    </row>
    <row r="28" spans="1:8" ht="12.75">
      <c r="A28" s="870" t="s">
        <v>167</v>
      </c>
      <c r="B28" s="871"/>
      <c r="C28" s="871"/>
      <c r="D28" s="871"/>
      <c r="E28" s="871"/>
      <c r="F28" s="871"/>
      <c r="G28" s="871"/>
    </row>
    <row r="29" spans="1:8" ht="37.5" customHeight="1">
      <c r="A29" s="871"/>
      <c r="B29" s="871"/>
      <c r="C29" s="871"/>
      <c r="D29" s="871"/>
      <c r="E29" s="871"/>
      <c r="F29" s="871"/>
      <c r="G29" s="871"/>
    </row>
    <row r="30" spans="1:8" ht="31.5">
      <c r="A30" s="51" t="s">
        <v>171</v>
      </c>
      <c r="B30" s="53" t="s">
        <v>180</v>
      </c>
      <c r="C30" s="53" t="s">
        <v>185</v>
      </c>
      <c r="D30" s="53" t="s">
        <v>186</v>
      </c>
      <c r="E30" s="53" t="s">
        <v>187</v>
      </c>
      <c r="F30" s="53" t="s">
        <v>188</v>
      </c>
      <c r="G30" s="61" t="s">
        <v>189</v>
      </c>
      <c r="H30" s="63"/>
    </row>
    <row r="31" spans="1:8" ht="51.75" customHeight="1">
      <c r="A31" s="872" t="s">
        <v>219</v>
      </c>
      <c r="B31" s="864"/>
      <c r="C31" s="864"/>
      <c r="D31" s="864"/>
      <c r="E31" s="864"/>
      <c r="F31" s="864"/>
      <c r="G31" s="865"/>
      <c r="H31" s="63"/>
    </row>
    <row r="32" spans="1:8" ht="116.25" customHeight="1">
      <c r="A32" s="64"/>
      <c r="B32" s="64"/>
      <c r="C32" s="64"/>
      <c r="D32" s="65" t="s">
        <v>220</v>
      </c>
      <c r="E32" s="65" t="s">
        <v>222</v>
      </c>
      <c r="F32" s="79" t="s">
        <v>225</v>
      </c>
      <c r="G32" s="80" t="s">
        <v>244</v>
      </c>
      <c r="H32" s="63"/>
    </row>
    <row r="33" spans="1:7" ht="15">
      <c r="A33" s="81"/>
      <c r="B33" s="47"/>
      <c r="C33" s="47"/>
      <c r="D33" s="47"/>
      <c r="E33" s="47"/>
      <c r="F33" s="47"/>
      <c r="G33" s="47"/>
    </row>
    <row r="34" spans="1:7" ht="12.75">
      <c r="A34" s="47"/>
      <c r="B34" s="47"/>
      <c r="C34" s="47"/>
      <c r="D34" s="47"/>
      <c r="E34" s="47"/>
      <c r="F34" s="47"/>
      <c r="G34" s="47"/>
    </row>
    <row r="35" spans="1:7" ht="12.75">
      <c r="A35" s="47"/>
      <c r="B35" s="47"/>
      <c r="C35" s="47"/>
      <c r="D35" s="47"/>
      <c r="E35" s="47"/>
      <c r="F35" s="47"/>
      <c r="G35" s="47"/>
    </row>
    <row r="36" spans="1:7" ht="12.75">
      <c r="A36" s="47"/>
      <c r="B36" s="47"/>
      <c r="C36" s="47"/>
      <c r="D36" s="47"/>
      <c r="E36" s="47"/>
      <c r="F36" s="47"/>
      <c r="G36" s="47"/>
    </row>
    <row r="37" spans="1:7" ht="12.75">
      <c r="A37" s="47"/>
      <c r="B37" s="47"/>
      <c r="C37" s="47"/>
      <c r="D37" s="47"/>
      <c r="E37" s="47"/>
      <c r="F37" s="47"/>
      <c r="G37" s="47"/>
    </row>
    <row r="38" spans="1:7" ht="12.75">
      <c r="A38" s="47"/>
      <c r="B38" s="47"/>
      <c r="C38" s="47"/>
      <c r="D38" s="47"/>
      <c r="E38" s="47"/>
      <c r="F38" s="47"/>
      <c r="G38" s="47"/>
    </row>
    <row r="39" spans="1:7" ht="12.75">
      <c r="A39" s="47"/>
      <c r="B39" s="47"/>
      <c r="C39" s="47"/>
      <c r="D39" s="47"/>
      <c r="E39" s="47"/>
      <c r="F39" s="47"/>
      <c r="G39" s="47"/>
    </row>
    <row r="40" spans="1:7" ht="12.75">
      <c r="A40" s="47"/>
      <c r="B40" s="47"/>
      <c r="C40" s="47"/>
      <c r="D40" s="47"/>
      <c r="E40" s="47"/>
      <c r="F40" s="47"/>
      <c r="G40" s="47"/>
    </row>
    <row r="41" spans="1:7" ht="12.75">
      <c r="A41" s="47"/>
      <c r="B41" s="47"/>
      <c r="C41" s="47"/>
      <c r="D41" s="47"/>
      <c r="E41" s="47"/>
      <c r="F41" s="47"/>
      <c r="G41" s="47"/>
    </row>
    <row r="42" spans="1:7" ht="12.75">
      <c r="A42" s="47"/>
      <c r="B42" s="47"/>
      <c r="C42" s="47"/>
      <c r="D42" s="47"/>
      <c r="E42" s="47"/>
      <c r="F42" s="47"/>
      <c r="G42" s="47"/>
    </row>
    <row r="43" spans="1:7" ht="12.75">
      <c r="A43" s="47"/>
      <c r="B43" s="47"/>
      <c r="C43" s="47"/>
      <c r="D43" s="47"/>
      <c r="E43" s="47"/>
      <c r="F43" s="47"/>
      <c r="G43" s="47"/>
    </row>
    <row r="44" spans="1:7" ht="12.75">
      <c r="A44" s="47"/>
      <c r="B44" s="47"/>
      <c r="C44" s="47"/>
      <c r="D44" s="47"/>
      <c r="E44" s="47"/>
      <c r="F44" s="47"/>
      <c r="G44" s="47"/>
    </row>
    <row r="45" spans="1:7" ht="12.75">
      <c r="A45" s="47"/>
      <c r="B45" s="47"/>
      <c r="C45" s="47"/>
      <c r="D45" s="47"/>
      <c r="E45" s="47"/>
      <c r="F45" s="47"/>
      <c r="G45" s="47"/>
    </row>
    <row r="46" spans="1:7" ht="12.75">
      <c r="A46" s="47"/>
      <c r="B46" s="47"/>
      <c r="C46" s="47"/>
      <c r="D46" s="47"/>
      <c r="E46" s="47"/>
      <c r="F46" s="47"/>
      <c r="G46" s="47"/>
    </row>
    <row r="47" spans="1:7" ht="12.75">
      <c r="A47" s="47"/>
      <c r="B47" s="47"/>
      <c r="C47" s="47"/>
      <c r="D47" s="47"/>
      <c r="E47" s="47"/>
      <c r="F47" s="47"/>
      <c r="G47" s="47"/>
    </row>
    <row r="48" spans="1:7" ht="12.75">
      <c r="A48" s="47"/>
      <c r="B48" s="47"/>
      <c r="C48" s="47"/>
      <c r="D48" s="47"/>
      <c r="E48" s="47"/>
      <c r="F48" s="47"/>
      <c r="G48" s="47"/>
    </row>
    <row r="49" spans="1:7" ht="12.75">
      <c r="A49" s="47"/>
      <c r="B49" s="47"/>
      <c r="C49" s="47"/>
      <c r="D49" s="47"/>
      <c r="E49" s="47"/>
      <c r="F49" s="47"/>
      <c r="G49" s="47"/>
    </row>
    <row r="50" spans="1:7" ht="12.75">
      <c r="A50" s="47"/>
      <c r="B50" s="47"/>
      <c r="C50" s="47"/>
      <c r="D50" s="47"/>
      <c r="E50" s="47"/>
      <c r="F50" s="47"/>
      <c r="G50" s="47"/>
    </row>
    <row r="51" spans="1:7" ht="12.75">
      <c r="A51" s="47"/>
      <c r="B51" s="47"/>
      <c r="C51" s="47"/>
      <c r="D51" s="47"/>
      <c r="E51" s="47"/>
      <c r="F51" s="47"/>
      <c r="G51" s="47"/>
    </row>
    <row r="52" spans="1:7" ht="12.75">
      <c r="A52" s="47"/>
      <c r="B52" s="47"/>
      <c r="C52" s="47"/>
      <c r="D52" s="47"/>
      <c r="E52" s="47"/>
      <c r="F52" s="47"/>
      <c r="G52" s="47"/>
    </row>
    <row r="53" spans="1:7" ht="12.75">
      <c r="A53" s="47"/>
      <c r="B53" s="47"/>
      <c r="C53" s="47"/>
      <c r="D53" s="47"/>
      <c r="E53" s="47"/>
      <c r="F53" s="47"/>
      <c r="G53" s="47"/>
    </row>
    <row r="54" spans="1:7" ht="12.75">
      <c r="A54" s="47"/>
      <c r="B54" s="47"/>
      <c r="C54" s="47"/>
      <c r="D54" s="47"/>
      <c r="E54" s="47"/>
      <c r="F54" s="47"/>
      <c r="G54" s="47"/>
    </row>
    <row r="55" spans="1:7" ht="12.75">
      <c r="A55" s="47"/>
      <c r="B55" s="47"/>
      <c r="C55" s="47"/>
      <c r="D55" s="47"/>
      <c r="E55" s="47"/>
      <c r="F55" s="47"/>
      <c r="G55" s="47"/>
    </row>
    <row r="56" spans="1:7" ht="12.75">
      <c r="A56" s="47"/>
      <c r="B56" s="47"/>
      <c r="C56" s="47"/>
      <c r="D56" s="47"/>
      <c r="E56" s="47"/>
      <c r="F56" s="47"/>
      <c r="G56" s="47"/>
    </row>
    <row r="57" spans="1:7" ht="12.75">
      <c r="A57" s="47"/>
      <c r="B57" s="47"/>
      <c r="C57" s="47"/>
      <c r="D57" s="47"/>
      <c r="E57" s="47"/>
      <c r="F57" s="47"/>
      <c r="G57" s="47"/>
    </row>
    <row r="58" spans="1:7" ht="12.75">
      <c r="A58" s="47"/>
      <c r="B58" s="47"/>
      <c r="C58" s="47"/>
      <c r="D58" s="47"/>
      <c r="E58" s="47"/>
      <c r="F58" s="47"/>
      <c r="G58" s="47"/>
    </row>
    <row r="59" spans="1:7" ht="12.75">
      <c r="A59" s="47"/>
      <c r="B59" s="47"/>
      <c r="C59" s="47"/>
      <c r="D59" s="47"/>
      <c r="E59" s="47"/>
      <c r="F59" s="47"/>
      <c r="G59" s="47"/>
    </row>
    <row r="60" spans="1:7" ht="12.75">
      <c r="A60" s="47"/>
      <c r="B60" s="47"/>
      <c r="C60" s="47"/>
      <c r="D60" s="47"/>
      <c r="E60" s="47"/>
      <c r="F60" s="47"/>
      <c r="G60" s="47"/>
    </row>
    <row r="61" spans="1:7" ht="12.75">
      <c r="A61" s="47"/>
      <c r="B61" s="47"/>
      <c r="C61" s="47"/>
      <c r="D61" s="47"/>
      <c r="E61" s="47"/>
      <c r="F61" s="47"/>
      <c r="G61" s="47"/>
    </row>
    <row r="62" spans="1:7" ht="12.75">
      <c r="A62" s="47"/>
      <c r="B62" s="47"/>
      <c r="C62" s="47"/>
      <c r="D62" s="47"/>
      <c r="E62" s="47"/>
      <c r="F62" s="47"/>
      <c r="G62" s="47"/>
    </row>
    <row r="63" spans="1:7" ht="12.75">
      <c r="A63" s="47"/>
      <c r="B63" s="47"/>
      <c r="C63" s="47"/>
      <c r="D63" s="47"/>
      <c r="E63" s="47"/>
      <c r="F63" s="47"/>
      <c r="G63" s="47"/>
    </row>
    <row r="64" spans="1:7" ht="12.75">
      <c r="A64" s="47"/>
      <c r="B64" s="47"/>
      <c r="C64" s="47"/>
      <c r="D64" s="47"/>
      <c r="E64" s="47"/>
      <c r="F64" s="47"/>
      <c r="G64" s="47"/>
    </row>
    <row r="65" spans="1:7" ht="12.75">
      <c r="A65" s="47"/>
      <c r="B65" s="47"/>
      <c r="C65" s="47"/>
      <c r="D65" s="47"/>
      <c r="E65" s="47"/>
      <c r="F65" s="47"/>
      <c r="G65" s="47"/>
    </row>
  </sheetData>
  <mergeCells count="16">
    <mergeCell ref="A11:G11"/>
    <mergeCell ref="A28:G29"/>
    <mergeCell ref="A31:G31"/>
    <mergeCell ref="A12:A13"/>
    <mergeCell ref="B12:B13"/>
    <mergeCell ref="A15:G15"/>
    <mergeCell ref="A16:A17"/>
    <mergeCell ref="B16:B17"/>
    <mergeCell ref="A19:G19"/>
    <mergeCell ref="A27:G27"/>
    <mergeCell ref="A1:G1"/>
    <mergeCell ref="A2:G2"/>
    <mergeCell ref="B4:B5"/>
    <mergeCell ref="A7:G7"/>
    <mergeCell ref="A8:A9"/>
    <mergeCell ref="B8:B9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</sheetPr>
  <dimension ref="A1:I954"/>
  <sheetViews>
    <sheetView topLeftCell="G1" workbookViewId="0">
      <selection activeCell="J3" sqref="J1:X1048576"/>
    </sheetView>
  </sheetViews>
  <sheetFormatPr defaultColWidth="14.42578125" defaultRowHeight="15.75" customHeight="1"/>
  <cols>
    <col min="1" max="1" width="8.28515625" customWidth="1"/>
    <col min="2" max="2" width="9.85546875" customWidth="1"/>
    <col min="4" max="4" width="19" customWidth="1"/>
    <col min="5" max="5" width="22.5703125" customWidth="1"/>
    <col min="6" max="6" width="33.85546875" customWidth="1"/>
    <col min="7" max="7" width="53.140625" customWidth="1"/>
    <col min="8" max="8" width="24.7109375" customWidth="1"/>
    <col min="9" max="9" width="12.140625" customWidth="1"/>
  </cols>
  <sheetData>
    <row r="1" spans="1:9" ht="23.25" customHeight="1">
      <c r="A1" s="63"/>
      <c r="B1" s="929" t="s">
        <v>1862</v>
      </c>
      <c r="C1" s="864"/>
      <c r="D1" s="864"/>
      <c r="E1" s="864"/>
      <c r="F1" s="864"/>
      <c r="G1" s="864"/>
      <c r="H1" s="865"/>
      <c r="I1" s="431"/>
    </row>
    <row r="2" spans="1:9" ht="18" customHeight="1">
      <c r="A2" s="63"/>
      <c r="B2" s="907" t="s">
        <v>37</v>
      </c>
      <c r="C2" s="864"/>
      <c r="D2" s="864"/>
      <c r="E2" s="864"/>
      <c r="F2" s="864"/>
      <c r="G2" s="864"/>
      <c r="H2" s="865"/>
      <c r="I2" s="16"/>
    </row>
    <row r="3" spans="1:9" ht="25.5">
      <c r="A3" s="63"/>
      <c r="B3" s="467" t="s">
        <v>61</v>
      </c>
      <c r="C3" s="467" t="s">
        <v>65</v>
      </c>
      <c r="D3" s="467" t="s">
        <v>67</v>
      </c>
      <c r="E3" s="467" t="s">
        <v>1445</v>
      </c>
      <c r="F3" s="467" t="s">
        <v>72</v>
      </c>
      <c r="G3" s="467" t="s">
        <v>704</v>
      </c>
      <c r="H3" s="467" t="s">
        <v>75</v>
      </c>
      <c r="I3" s="469"/>
    </row>
    <row r="4" spans="1:9" ht="38.25">
      <c r="A4" s="63"/>
      <c r="B4" s="883" t="s">
        <v>16</v>
      </c>
      <c r="C4" s="883" t="s">
        <v>17</v>
      </c>
      <c r="D4" s="20" t="s">
        <v>174</v>
      </c>
      <c r="E4" s="20" t="s">
        <v>1865</v>
      </c>
      <c r="F4" s="20" t="s">
        <v>1496</v>
      </c>
      <c r="G4" s="251" t="s">
        <v>1866</v>
      </c>
      <c r="H4" s="20" t="s">
        <v>1867</v>
      </c>
      <c r="I4" s="88"/>
    </row>
    <row r="5" spans="1:9" ht="25.5">
      <c r="A5" s="63"/>
      <c r="B5" s="868"/>
      <c r="C5" s="868"/>
      <c r="D5" s="20" t="s">
        <v>174</v>
      </c>
      <c r="E5" s="20" t="s">
        <v>1871</v>
      </c>
      <c r="F5" s="20" t="s">
        <v>1806</v>
      </c>
      <c r="G5" s="352" t="str">
        <f>HYPERLINK("https://infourok.ru/prezentaciya-izvestnie-geroi-nemeckih-skazok-715382.html","https://infourok.ru/prezentaciya-izvestnie-geroi-nemeckih-skazok-715382.html")</f>
        <v>https://infourok.ru/prezentaciya-izvestnie-geroi-nemeckih-skazok-715382.html</v>
      </c>
      <c r="H5" s="20" t="s">
        <v>1807</v>
      </c>
      <c r="I5" s="88"/>
    </row>
    <row r="6" spans="1:9" ht="38.25">
      <c r="A6" s="63"/>
      <c r="B6" s="89" t="s">
        <v>31</v>
      </c>
      <c r="C6" s="89" t="s">
        <v>34</v>
      </c>
      <c r="D6" s="20" t="s">
        <v>684</v>
      </c>
      <c r="E6" s="435" t="s">
        <v>1874</v>
      </c>
      <c r="F6" s="20" t="s">
        <v>1803</v>
      </c>
      <c r="G6" s="251" t="s">
        <v>1822</v>
      </c>
      <c r="H6" s="20" t="s">
        <v>97</v>
      </c>
      <c r="I6" s="88"/>
    </row>
    <row r="7" spans="1:9" ht="50.25" customHeight="1">
      <c r="A7" s="63"/>
      <c r="B7" s="89" t="s">
        <v>146</v>
      </c>
      <c r="C7" s="89" t="s">
        <v>148</v>
      </c>
      <c r="D7" s="18" t="s">
        <v>684</v>
      </c>
      <c r="E7" s="20" t="s">
        <v>1875</v>
      </c>
      <c r="F7" s="18" t="s">
        <v>1876</v>
      </c>
      <c r="G7" s="458" t="s">
        <v>1877</v>
      </c>
      <c r="H7" s="458" t="s">
        <v>1683</v>
      </c>
      <c r="I7" s="457"/>
    </row>
    <row r="8" spans="1:9">
      <c r="A8" s="63"/>
      <c r="B8" s="925" t="s">
        <v>160</v>
      </c>
      <c r="C8" s="864"/>
      <c r="D8" s="864"/>
      <c r="E8" s="864"/>
      <c r="F8" s="864"/>
      <c r="G8" s="864"/>
      <c r="H8" s="865"/>
      <c r="I8" s="439"/>
    </row>
    <row r="9" spans="1:9" ht="38.25">
      <c r="A9" s="63"/>
      <c r="B9" s="89" t="s">
        <v>170</v>
      </c>
      <c r="C9" s="89" t="s">
        <v>173</v>
      </c>
      <c r="D9" s="20" t="s">
        <v>684</v>
      </c>
      <c r="E9" s="476" t="s">
        <v>1884</v>
      </c>
      <c r="F9" s="251" t="s">
        <v>1803</v>
      </c>
      <c r="G9" s="251" t="s">
        <v>1888</v>
      </c>
      <c r="H9" s="20" t="s">
        <v>97</v>
      </c>
      <c r="I9" s="88"/>
    </row>
    <row r="10" spans="1:9" ht="40.5" customHeight="1">
      <c r="A10" s="63"/>
      <c r="B10" s="89" t="s">
        <v>202</v>
      </c>
      <c r="C10" s="89" t="s">
        <v>203</v>
      </c>
      <c r="D10" s="184" t="s">
        <v>684</v>
      </c>
      <c r="E10" s="474" t="s">
        <v>1889</v>
      </c>
      <c r="F10" s="184" t="s">
        <v>1890</v>
      </c>
      <c r="G10" s="352" t="str">
        <f>HYPERLINK("https://yandex.ru/video/preview/?filmId=4445487529105131589&amp;p=1&amp;path=wizard&amp;text=куликовская+битва+6+класс+видеоурок","Просмотреть учебный фильм, нарисовать в тетради схему Куликовской битвы на стр. 53.")</f>
        <v>Просмотреть учебный фильм, нарисовать в тетради схему Куликовской битвы на стр. 53.</v>
      </c>
      <c r="H10" s="19" t="s">
        <v>1891</v>
      </c>
      <c r="I10" s="148"/>
    </row>
    <row r="11" spans="1:9" ht="38.25">
      <c r="A11" s="63"/>
      <c r="B11" s="89" t="s">
        <v>214</v>
      </c>
      <c r="C11" s="146" t="s">
        <v>215</v>
      </c>
      <c r="D11" s="20" t="s">
        <v>684</v>
      </c>
      <c r="E11" s="477" t="s">
        <v>1896</v>
      </c>
      <c r="F11" s="20" t="s">
        <v>1898</v>
      </c>
      <c r="G11" s="251" t="s">
        <v>1900</v>
      </c>
      <c r="H11" s="20" t="s">
        <v>1901</v>
      </c>
      <c r="I11" s="88"/>
    </row>
    <row r="12" spans="1:9" ht="102" customHeight="1">
      <c r="A12" s="63"/>
      <c r="B12" s="89" t="s">
        <v>239</v>
      </c>
      <c r="C12" s="146" t="s">
        <v>240</v>
      </c>
      <c r="D12" s="20" t="s">
        <v>241</v>
      </c>
      <c r="E12" s="474" t="s">
        <v>1903</v>
      </c>
      <c r="F12" s="20" t="s">
        <v>1820</v>
      </c>
      <c r="G12" s="352" t="e">
        <f>HYPERLINK("https://yandex.ru/video/preview/?filmId=10313780484394492416&amp;text=мир+музыкального+театра+6+класс+учебник&amp;path=wizard&amp;parent-reqid=1589195084556364-1824140693998361935600121-production-app-host-vla-web-yp-280&amp;redircnt=1589195248.1","Посмотреть видеоурок. Ответить на вопросы письменно (файл прикреплён в АСУ РСО) Прислать в ВК или на почту в АСУ РСО https://yandex.ru/video/preview/?filmId=10313780484394492416&amp;text=мир+музыкального+театра+6+класс+учебник&amp;path=wizard&amp;parent-reqid=1589195"&amp;"084556364-1824140693998361935600121-production-app-host-vla-web-yp-280&amp;redircnt=1589195248.1")</f>
        <v>#VALUE!</v>
      </c>
      <c r="H12" s="20" t="s">
        <v>97</v>
      </c>
      <c r="I12" s="88"/>
    </row>
    <row r="13" spans="1:9" ht="51">
      <c r="A13" s="63"/>
      <c r="B13" s="89" t="s">
        <v>1166</v>
      </c>
      <c r="C13" s="146" t="s">
        <v>1908</v>
      </c>
      <c r="D13" s="20" t="s">
        <v>543</v>
      </c>
      <c r="E13" s="470" t="s">
        <v>1911</v>
      </c>
      <c r="F13" s="20" t="s">
        <v>1519</v>
      </c>
      <c r="G13" s="352" t="str">
        <f>HYPERLINK("https://x-minus.me/track/35637/нам-нужна-одна-победа","Выучить песню ""Мы за ценой не постоим""
https://x-minus.me/track/35637/нам-нужна-одна-победа")</f>
        <v>Выучить песню "Мы за ценой не постоим"
https://x-minus.me/track/35637/нам-нужна-одна-победа</v>
      </c>
      <c r="H13" s="20" t="s">
        <v>1912</v>
      </c>
      <c r="I13" s="88"/>
    </row>
    <row r="14" spans="1:9" ht="25.5" customHeight="1">
      <c r="A14" s="63"/>
      <c r="B14" s="883" t="s">
        <v>1530</v>
      </c>
      <c r="C14" s="883" t="s">
        <v>1532</v>
      </c>
      <c r="D14" s="20" t="s">
        <v>887</v>
      </c>
      <c r="E14" s="470" t="s">
        <v>1919</v>
      </c>
      <c r="F14" s="20" t="s">
        <v>682</v>
      </c>
      <c r="G14" s="352" t="str">
        <f>HYPERLINK("https://www.youtube.com/watch?v=gxT7km0Daew","Выполнить партерную гимнастику. 
https://www.youtube.com/watch?v=gxT7km0Daew")</f>
        <v>Выполнить партерную гимнастику. 
https://www.youtube.com/watch?v=gxT7km0Daew</v>
      </c>
      <c r="H14" s="20" t="s">
        <v>104</v>
      </c>
      <c r="I14" s="88"/>
    </row>
    <row r="15" spans="1:9" ht="25.5">
      <c r="A15" s="63"/>
      <c r="B15" s="868"/>
      <c r="C15" s="868"/>
      <c r="D15" s="20" t="s">
        <v>543</v>
      </c>
      <c r="E15" s="470" t="s">
        <v>1923</v>
      </c>
      <c r="F15" s="20" t="s">
        <v>1924</v>
      </c>
      <c r="G15" s="251" t="s">
        <v>1925</v>
      </c>
      <c r="H15" s="20" t="s">
        <v>104</v>
      </c>
      <c r="I15" s="486"/>
    </row>
    <row r="16" spans="1:9" ht="18">
      <c r="A16" s="63"/>
      <c r="B16" s="935" t="s">
        <v>245</v>
      </c>
      <c r="C16" s="864"/>
      <c r="D16" s="864"/>
      <c r="E16" s="864"/>
      <c r="F16" s="864"/>
      <c r="G16" s="864"/>
      <c r="H16" s="865"/>
      <c r="I16" s="100"/>
    </row>
    <row r="17" spans="1:9" ht="38.25">
      <c r="A17" s="63"/>
      <c r="B17" s="490" t="s">
        <v>16</v>
      </c>
      <c r="C17" s="491" t="s">
        <v>17</v>
      </c>
      <c r="D17" s="413" t="s">
        <v>174</v>
      </c>
      <c r="E17" s="493" t="s">
        <v>1930</v>
      </c>
      <c r="F17" s="413" t="s">
        <v>1417</v>
      </c>
      <c r="G17" s="492" t="str">
        <f>HYPERLINK("https://resh.edu.ru/subject/lesson/7020/start/282630/","Посмотреть урок 97 в РЭШ, выполнить упр. 588. В случае отсутствия связи повторить все о глаголе, выполнить упр. 588.")</f>
        <v>Посмотреть урок 97 в РЭШ, выполнить упр. 588. В случае отсутствия связи повторить все о глаголе, выполнить упр. 588.</v>
      </c>
      <c r="H17" s="413" t="s">
        <v>1933</v>
      </c>
      <c r="I17" s="100"/>
    </row>
    <row r="18" spans="1:9" ht="51">
      <c r="A18" s="63"/>
      <c r="B18" s="930" t="s">
        <v>31</v>
      </c>
      <c r="C18" s="931" t="s">
        <v>34</v>
      </c>
      <c r="D18" s="413" t="s">
        <v>684</v>
      </c>
      <c r="E18" s="496" t="s">
        <v>1938</v>
      </c>
      <c r="F18" s="413" t="s">
        <v>1939</v>
      </c>
      <c r="G18" s="413" t="s">
        <v>1940</v>
      </c>
      <c r="H18" s="413" t="s">
        <v>1941</v>
      </c>
      <c r="I18" s="100"/>
    </row>
    <row r="19" spans="1:9" ht="38.25" customHeight="1">
      <c r="A19" s="63"/>
      <c r="B19" s="868"/>
      <c r="C19" s="903"/>
      <c r="D19" s="413" t="s">
        <v>274</v>
      </c>
      <c r="E19" s="493" t="s">
        <v>1942</v>
      </c>
      <c r="F19" s="413" t="s">
        <v>1943</v>
      </c>
      <c r="G19" s="498" t="s">
        <v>1838</v>
      </c>
      <c r="H19" s="413" t="s">
        <v>97</v>
      </c>
      <c r="I19" s="100"/>
    </row>
    <row r="20" spans="1:9" ht="38.25">
      <c r="A20" s="63"/>
      <c r="B20" s="490" t="s">
        <v>146</v>
      </c>
      <c r="C20" s="491" t="s">
        <v>148</v>
      </c>
      <c r="D20" s="413" t="s">
        <v>684</v>
      </c>
      <c r="E20" s="493" t="s">
        <v>1945</v>
      </c>
      <c r="F20" s="413" t="s">
        <v>1803</v>
      </c>
      <c r="G20" s="418" t="s">
        <v>1946</v>
      </c>
      <c r="H20" s="413" t="s">
        <v>1880</v>
      </c>
      <c r="I20" s="469"/>
    </row>
    <row r="21" spans="1:9" ht="12.75">
      <c r="A21" s="63"/>
      <c r="B21" s="933" t="s">
        <v>160</v>
      </c>
      <c r="C21" s="864"/>
      <c r="D21" s="864"/>
      <c r="E21" s="864"/>
      <c r="F21" s="864"/>
      <c r="G21" s="864"/>
      <c r="H21" s="865"/>
      <c r="I21" s="100"/>
    </row>
    <row r="22" spans="1:9" ht="38.25">
      <c r="A22" s="63"/>
      <c r="B22" s="490" t="s">
        <v>170</v>
      </c>
      <c r="C22" s="491" t="s">
        <v>173</v>
      </c>
      <c r="D22" s="413" t="s">
        <v>174</v>
      </c>
      <c r="E22" s="493" t="s">
        <v>1953</v>
      </c>
      <c r="F22" s="413" t="s">
        <v>1417</v>
      </c>
      <c r="G22" s="492" t="str">
        <f>HYPERLINK("https://resh.edu.ru/subject/lesson/7020/start/282630/","Посмотреть урок 97 в РЭШ, выполнить упр. 588. В случае отсутствия связи повторить все о глаголе, выполнить упр. 588.")</f>
        <v>Посмотреть урок 97 в РЭШ, выполнить упр. 588. В случае отсутствия связи повторить все о глаголе, выполнить упр. 588.</v>
      </c>
      <c r="H22" s="413" t="s">
        <v>1954</v>
      </c>
      <c r="I22" s="100"/>
    </row>
    <row r="23" spans="1:9" ht="51">
      <c r="A23" s="63"/>
      <c r="B23" s="490" t="s">
        <v>202</v>
      </c>
      <c r="C23" s="491" t="s">
        <v>203</v>
      </c>
      <c r="D23" s="500" t="s">
        <v>255</v>
      </c>
      <c r="E23" s="493" t="s">
        <v>1956</v>
      </c>
      <c r="F23" s="413" t="s">
        <v>1958</v>
      </c>
      <c r="G23" s="251" t="s">
        <v>1959</v>
      </c>
      <c r="H23" s="418" t="s">
        <v>1960</v>
      </c>
      <c r="I23" s="100"/>
    </row>
    <row r="24" spans="1:9" ht="38.25">
      <c r="A24" s="63"/>
      <c r="B24" s="490" t="s">
        <v>214</v>
      </c>
      <c r="C24" s="491" t="s">
        <v>215</v>
      </c>
      <c r="D24" s="413" t="s">
        <v>547</v>
      </c>
      <c r="E24" s="493" t="s">
        <v>1961</v>
      </c>
      <c r="F24" s="413" t="s">
        <v>1897</v>
      </c>
      <c r="G24" s="492" t="str">
        <f>HYPERLINK("https://resh.edu.ru/subject/lesson/7075/start/246386/","Посмотреть урок 48 в РЭШ, 
выполнить один из вариантов")</f>
        <v>Посмотреть урок 48 в РЭШ, 
выполнить один из вариантов</v>
      </c>
      <c r="H24" s="413" t="s">
        <v>1962</v>
      </c>
      <c r="I24" s="100"/>
    </row>
    <row r="25" spans="1:9" ht="39" customHeight="1">
      <c r="A25" s="63"/>
      <c r="B25" s="502" t="s">
        <v>239</v>
      </c>
      <c r="C25" s="503" t="s">
        <v>240</v>
      </c>
      <c r="D25" s="500" t="s">
        <v>1968</v>
      </c>
      <c r="E25" s="504" t="s">
        <v>1970</v>
      </c>
      <c r="F25" s="505" t="s">
        <v>1971</v>
      </c>
      <c r="G25" s="508" t="e">
        <f>HYPERLINK("https://yandex.ru/video/preview/?filmId=12471547443770813327&amp;from=tabbar&amp;parent-reqid=1589123598299973-467133765978452171700291-production-app-host-vla-web-yp-136&amp;text=%D0%AD%D0%BA%D0%BE%D0%BD%D0%BE%D0%BC%D0%B8%D1%87%D0%B5%D1%81%D0%BA%D0%BE%D0%B5+%D1%80%D"&amp;"0%B0%D0%B7%D0%B2%D0%B8%D1%82%D0%B8%D0%B5+%D0%A1%D0%B0%D0%BC%D0%B0%D1%80%D1%81%D0%BA%D0%BE%D0%B3%D0%BE+%D0%BA%D1%80%D0%B0%D1%8F+%D0%B2+XVIII+-+%D0%BF%D0%B5%D1%80%D0%B2%D0%BE%D0%B9+%D0%BF%D0%BE%D0%BB%D0%BE%D0%B2%D0%B8%D0%BD%D0%B5+XIX+%D0%B2%D0%B5%D0%BA%D0%B"&amp;"0","посмотреть фильм  ")</f>
        <v>#VALUE!</v>
      </c>
      <c r="H25" s="500" t="s">
        <v>104</v>
      </c>
      <c r="I25" s="88"/>
    </row>
    <row r="26" spans="1:9" ht="39" customHeight="1">
      <c r="A26" s="63"/>
      <c r="B26" s="883" t="s">
        <v>1166</v>
      </c>
      <c r="C26" s="883" t="s">
        <v>1167</v>
      </c>
      <c r="D26" s="500" t="s">
        <v>1968</v>
      </c>
      <c r="E26" s="504" t="s">
        <v>1974</v>
      </c>
      <c r="F26" s="497" t="s">
        <v>1975</v>
      </c>
      <c r="G26" s="352" t="str">
        <f>HYPERLINK("https://rusmuseumvrm.ru/data/vtours/malevich/index.html?lp=1&amp;lang=ru","Виртуальный тур Казимир 
Малевич. К 140-летию со 
дня рождения ")</f>
        <v xml:space="preserve">Виртуальный тур Казимир 
Малевич. К 140-летию со 
дня рождения </v>
      </c>
      <c r="H26" s="497" t="s">
        <v>104</v>
      </c>
      <c r="I26" s="88"/>
    </row>
    <row r="27" spans="1:9" ht="38.25">
      <c r="A27" s="63"/>
      <c r="B27" s="868"/>
      <c r="C27" s="868"/>
      <c r="D27" s="500" t="s">
        <v>1968</v>
      </c>
      <c r="E27" s="481" t="s">
        <v>1976</v>
      </c>
      <c r="F27" s="20" t="s">
        <v>1977</v>
      </c>
      <c r="G27" s="352" t="e">
        <f>HYPERLINK("https://yandex.ru/video/preview/?filmId=5846415962507997272&amp;from=tabbar&amp;parent-reqid=1589126591843256-1599100179134431096000287-production-app-host-vla-web-yp-172&amp;text=%D0%B4%D0%B5%D1%82%D0%B8+%D0%B2%D0%BE+%D0%B2%D1%80%D0%B5%D0%BC%D1%8F+%D0%B2%D0%BE%D0%B9"&amp;"%D0%BD%D1%8B","посмотреть фильм")</f>
        <v>#VALUE!</v>
      </c>
      <c r="H27" s="20" t="s">
        <v>104</v>
      </c>
      <c r="I27" s="339"/>
    </row>
    <row r="28" spans="1:9" ht="12.75">
      <c r="A28" s="63"/>
      <c r="B28" s="934" t="s">
        <v>273</v>
      </c>
      <c r="C28" s="905"/>
      <c r="D28" s="905"/>
      <c r="E28" s="905"/>
      <c r="F28" s="905"/>
      <c r="G28" s="905"/>
      <c r="H28" s="903"/>
      <c r="I28" s="86"/>
    </row>
    <row r="29" spans="1:9" ht="25.5">
      <c r="A29" s="63"/>
      <c r="B29" s="490" t="s">
        <v>16</v>
      </c>
      <c r="C29" s="513" t="s">
        <v>17</v>
      </c>
      <c r="D29" s="278" t="s">
        <v>174</v>
      </c>
      <c r="E29" s="383" t="s">
        <v>1982</v>
      </c>
      <c r="F29" s="278" t="s">
        <v>1882</v>
      </c>
      <c r="G29" s="475" t="s">
        <v>1883</v>
      </c>
      <c r="H29" s="278" t="s">
        <v>97</v>
      </c>
      <c r="I29" s="100"/>
    </row>
    <row r="30" spans="1:9" ht="51">
      <c r="A30" s="63"/>
      <c r="B30" s="490" t="s">
        <v>31</v>
      </c>
      <c r="C30" s="513" t="s">
        <v>34</v>
      </c>
      <c r="D30" s="24" t="s">
        <v>174</v>
      </c>
      <c r="E30" s="23" t="s">
        <v>1984</v>
      </c>
      <c r="F30" s="24" t="s">
        <v>1985</v>
      </c>
      <c r="G30" s="24" t="s">
        <v>1986</v>
      </c>
      <c r="H30" s="24" t="s">
        <v>1987</v>
      </c>
      <c r="I30" s="100"/>
    </row>
    <row r="31" spans="1:9" ht="38.25" customHeight="1">
      <c r="A31" s="63"/>
      <c r="B31" s="490" t="s">
        <v>146</v>
      </c>
      <c r="C31" s="513" t="s">
        <v>148</v>
      </c>
      <c r="D31" s="24" t="s">
        <v>684</v>
      </c>
      <c r="E31" s="23" t="s">
        <v>1990</v>
      </c>
      <c r="F31" s="24" t="s">
        <v>1803</v>
      </c>
      <c r="G31" s="24" t="s">
        <v>1991</v>
      </c>
      <c r="H31" s="24" t="s">
        <v>1934</v>
      </c>
      <c r="I31" s="469"/>
    </row>
    <row r="32" spans="1:9" ht="12.75">
      <c r="A32" s="63"/>
      <c r="B32" s="933" t="s">
        <v>160</v>
      </c>
      <c r="C32" s="864"/>
      <c r="D32" s="864"/>
      <c r="E32" s="864"/>
      <c r="F32" s="864"/>
      <c r="G32" s="864"/>
      <c r="H32" s="865"/>
      <c r="I32" s="454"/>
    </row>
    <row r="33" spans="1:9" ht="25.5">
      <c r="A33" s="63"/>
      <c r="B33" s="490" t="s">
        <v>170</v>
      </c>
      <c r="C33" s="513" t="s">
        <v>173</v>
      </c>
      <c r="D33" s="24" t="s">
        <v>174</v>
      </c>
      <c r="E33" s="23" t="s">
        <v>1992</v>
      </c>
      <c r="F33" s="24" t="s">
        <v>1993</v>
      </c>
      <c r="G33" s="112" t="s">
        <v>1994</v>
      </c>
      <c r="H33" s="112" t="s">
        <v>97</v>
      </c>
      <c r="I33" s="100"/>
    </row>
    <row r="34" spans="1:9" ht="43.5" customHeight="1">
      <c r="A34" s="63"/>
      <c r="B34" s="490" t="s">
        <v>202</v>
      </c>
      <c r="C34" s="513" t="s">
        <v>203</v>
      </c>
      <c r="D34" s="24" t="s">
        <v>174</v>
      </c>
      <c r="E34" s="24" t="s">
        <v>1997</v>
      </c>
      <c r="F34" s="24" t="s">
        <v>1998</v>
      </c>
      <c r="G34" s="24" t="s">
        <v>1857</v>
      </c>
      <c r="H34" s="24" t="s">
        <v>1858</v>
      </c>
      <c r="I34" s="100"/>
    </row>
    <row r="35" spans="1:9" ht="41.25" customHeight="1">
      <c r="A35" s="63"/>
      <c r="B35" s="930" t="s">
        <v>214</v>
      </c>
      <c r="C35" s="883" t="s">
        <v>215</v>
      </c>
      <c r="D35" s="24" t="s">
        <v>684</v>
      </c>
      <c r="E35" s="23" t="s">
        <v>2002</v>
      </c>
      <c r="F35" s="24" t="s">
        <v>1914</v>
      </c>
      <c r="G35" s="112" t="s">
        <v>1915</v>
      </c>
      <c r="H35" s="24" t="s">
        <v>1916</v>
      </c>
      <c r="I35" s="100"/>
    </row>
    <row r="36" spans="1:9" ht="38.25">
      <c r="A36" s="63"/>
      <c r="B36" s="868"/>
      <c r="C36" s="868"/>
      <c r="D36" s="24" t="s">
        <v>684</v>
      </c>
      <c r="E36" s="474" t="s">
        <v>2012</v>
      </c>
      <c r="F36" s="24" t="s">
        <v>2013</v>
      </c>
      <c r="G36" s="24" t="s">
        <v>2014</v>
      </c>
      <c r="H36" s="24" t="s">
        <v>2015</v>
      </c>
      <c r="I36" s="100"/>
    </row>
    <row r="37" spans="1:9" ht="38.25">
      <c r="A37" s="63"/>
      <c r="B37" s="490" t="s">
        <v>239</v>
      </c>
      <c r="C37" s="513" t="s">
        <v>240</v>
      </c>
      <c r="D37" s="24" t="s">
        <v>255</v>
      </c>
      <c r="E37" s="519" t="s">
        <v>2016</v>
      </c>
      <c r="F37" s="24" t="s">
        <v>2017</v>
      </c>
      <c r="G37" s="24" t="s">
        <v>2018</v>
      </c>
      <c r="H37" s="24" t="s">
        <v>104</v>
      </c>
      <c r="I37" s="100"/>
    </row>
    <row r="38" spans="1:9" ht="38.25">
      <c r="A38" s="63"/>
      <c r="B38" s="490" t="s">
        <v>1166</v>
      </c>
      <c r="C38" s="520" t="s">
        <v>1167</v>
      </c>
      <c r="D38" s="24" t="s">
        <v>174</v>
      </c>
      <c r="E38" s="519" t="s">
        <v>2019</v>
      </c>
      <c r="F38" s="24" t="s">
        <v>2020</v>
      </c>
      <c r="G38" s="236" t="str">
        <f>HYPERLINK("https://www.youtube.com/watch?v=oLbiBuFQcQA&amp;t=24s","Военная приемка на границе. Часть 4. Пограничные технологии")</f>
        <v>Военная приемка на границе. Часть 4. Пограничные технологии</v>
      </c>
      <c r="H38" s="24" t="s">
        <v>104</v>
      </c>
      <c r="I38" s="339"/>
    </row>
    <row r="39" spans="1:9" ht="25.5" customHeight="1">
      <c r="A39" s="63"/>
      <c r="B39" s="907" t="s">
        <v>441</v>
      </c>
      <c r="C39" s="864"/>
      <c r="D39" s="864"/>
      <c r="E39" s="864"/>
      <c r="F39" s="864"/>
      <c r="G39" s="864"/>
      <c r="H39" s="865"/>
      <c r="I39" s="100"/>
    </row>
    <row r="40" spans="1:9" ht="51">
      <c r="A40" s="63"/>
      <c r="B40" s="930" t="s">
        <v>16</v>
      </c>
      <c r="C40" s="931" t="s">
        <v>17</v>
      </c>
      <c r="D40" s="413"/>
      <c r="E40" s="521" t="s">
        <v>2021</v>
      </c>
      <c r="F40" s="413" t="s">
        <v>1951</v>
      </c>
      <c r="G40" s="522" t="s">
        <v>2022</v>
      </c>
      <c r="H40" s="413" t="s">
        <v>97</v>
      </c>
      <c r="I40" s="261"/>
    </row>
    <row r="41" spans="1:9" ht="36" customHeight="1">
      <c r="A41" s="63"/>
      <c r="B41" s="868"/>
      <c r="C41" s="903"/>
      <c r="D41" s="24" t="s">
        <v>684</v>
      </c>
      <c r="E41" s="521" t="s">
        <v>2023</v>
      </c>
      <c r="F41" s="32" t="s">
        <v>1947</v>
      </c>
      <c r="G41" s="19" t="s">
        <v>1948</v>
      </c>
      <c r="H41" s="413" t="s">
        <v>97</v>
      </c>
      <c r="I41" s="100"/>
    </row>
    <row r="42" spans="1:9" ht="51.75" customHeight="1">
      <c r="A42" s="63"/>
      <c r="B42" s="930" t="s">
        <v>31</v>
      </c>
      <c r="C42" s="931" t="s">
        <v>34</v>
      </c>
      <c r="D42" s="413"/>
      <c r="E42" s="521" t="s">
        <v>2025</v>
      </c>
      <c r="F42" s="24" t="s">
        <v>1951</v>
      </c>
      <c r="G42" s="522" t="s">
        <v>2026</v>
      </c>
      <c r="H42" s="413" t="s">
        <v>97</v>
      </c>
      <c r="I42" s="261"/>
    </row>
    <row r="43" spans="1:9" ht="28.5" customHeight="1">
      <c r="A43" s="63"/>
      <c r="B43" s="868"/>
      <c r="C43" s="903"/>
      <c r="D43" s="24" t="s">
        <v>684</v>
      </c>
      <c r="E43" s="521" t="s">
        <v>2027</v>
      </c>
      <c r="F43" s="183" t="s">
        <v>1947</v>
      </c>
      <c r="G43" s="19" t="s">
        <v>1957</v>
      </c>
      <c r="H43" s="413" t="s">
        <v>97</v>
      </c>
      <c r="I43" s="100"/>
    </row>
    <row r="44" spans="1:9" ht="38.25">
      <c r="A44" s="63"/>
      <c r="B44" s="490" t="s">
        <v>146</v>
      </c>
      <c r="C44" s="491" t="s">
        <v>148</v>
      </c>
      <c r="D44" s="413" t="s">
        <v>792</v>
      </c>
      <c r="E44" s="521" t="s">
        <v>2028</v>
      </c>
      <c r="F44" s="24" t="s">
        <v>1985</v>
      </c>
      <c r="G44" s="413" t="s">
        <v>2029</v>
      </c>
      <c r="H44" s="413" t="s">
        <v>2030</v>
      </c>
      <c r="I44" s="469"/>
    </row>
    <row r="45" spans="1:9" ht="12.75">
      <c r="A45" s="63"/>
      <c r="B45" s="933" t="s">
        <v>160</v>
      </c>
      <c r="C45" s="864"/>
      <c r="D45" s="864"/>
      <c r="E45" s="864"/>
      <c r="F45" s="864"/>
      <c r="G45" s="864"/>
      <c r="H45" s="865"/>
      <c r="I45" s="100"/>
    </row>
    <row r="46" spans="1:9" ht="51">
      <c r="A46" s="63"/>
      <c r="B46" s="490" t="s">
        <v>170</v>
      </c>
      <c r="C46" s="491" t="s">
        <v>173</v>
      </c>
      <c r="D46" s="413" t="s">
        <v>1905</v>
      </c>
      <c r="E46" s="521" t="s">
        <v>2031</v>
      </c>
      <c r="F46" s="413" t="s">
        <v>1803</v>
      </c>
      <c r="G46" s="24" t="s">
        <v>1932</v>
      </c>
      <c r="H46" s="413" t="s">
        <v>2032</v>
      </c>
      <c r="I46" s="100"/>
    </row>
    <row r="47" spans="1:9" ht="38.25">
      <c r="A47" s="63"/>
      <c r="B47" s="490" t="s">
        <v>202</v>
      </c>
      <c r="C47" s="491" t="s">
        <v>203</v>
      </c>
      <c r="D47" s="413" t="s">
        <v>174</v>
      </c>
      <c r="E47" s="521" t="s">
        <v>2033</v>
      </c>
      <c r="F47" s="409" t="s">
        <v>2034</v>
      </c>
      <c r="G47" s="523" t="s">
        <v>2035</v>
      </c>
      <c r="H47" s="409" t="s">
        <v>2036</v>
      </c>
      <c r="I47" s="100"/>
    </row>
    <row r="48" spans="1:9" ht="38.25">
      <c r="A48" s="63"/>
      <c r="B48" s="490" t="s">
        <v>214</v>
      </c>
      <c r="C48" s="491" t="s">
        <v>215</v>
      </c>
      <c r="D48" s="278" t="s">
        <v>1872</v>
      </c>
      <c r="E48" s="123" t="s">
        <v>2037</v>
      </c>
      <c r="F48" s="100" t="s">
        <v>2038</v>
      </c>
      <c r="G48" s="36" t="s">
        <v>2039</v>
      </c>
      <c r="H48" s="40" t="s">
        <v>97</v>
      </c>
      <c r="I48" s="100"/>
    </row>
    <row r="49" spans="1:9" ht="38.25">
      <c r="A49" s="63"/>
      <c r="B49" s="490" t="s">
        <v>239</v>
      </c>
      <c r="C49" s="491" t="s">
        <v>240</v>
      </c>
      <c r="D49" s="413" t="s">
        <v>174</v>
      </c>
      <c r="E49" s="519" t="s">
        <v>2040</v>
      </c>
      <c r="F49" s="24" t="s">
        <v>2041</v>
      </c>
      <c r="G49" s="524" t="e">
        <f>HYPERLINK("https://yandex.ru/video/preview/?filmId=4809540003795902674&amp;text=%D0%B2%D0%B8%D0%B4%D0%B5%D0%BE+%D1%83%D1%80%D0%BE%D0%BA+%D0%BA%D0%B0%D0%BA+%D1%81%D0%BE%D0%B7%D0%B4%D0%B0%D1%82%D1%8C+%D1%81%D0%B2%D0%BE%D1%8E+%D1%81%D0%BA%D0%B0%D0%B7%D0%BA%D1%83+%D0%BC%D0%"&amp;"B0%D1%81%D1%82%D0%B5%D1%80-%D0%BA%D0%BB%D0%B0%D1%81%D1%81+%D0%B8%D1%80%D0%B8%D0%BD%D1%8B+%D0%B3%D1%80%D0%BE%D0%BC%D0%BE%D0%B2%D0%BE%D0%B9","Создаем свою сказку")</f>
        <v>#VALUE!</v>
      </c>
      <c r="H49" s="413" t="s">
        <v>104</v>
      </c>
      <c r="I49" s="100"/>
    </row>
    <row r="50" spans="1:9" ht="51" customHeight="1">
      <c r="A50" s="63"/>
      <c r="B50" s="525">
        <v>8</v>
      </c>
      <c r="C50" s="172" t="s">
        <v>1167</v>
      </c>
      <c r="D50" s="278" t="s">
        <v>241</v>
      </c>
      <c r="E50" s="470" t="s">
        <v>2042</v>
      </c>
      <c r="F50" s="413" t="s">
        <v>1519</v>
      </c>
      <c r="G50" s="492" t="str">
        <f>HYPERLINK("https://x-minus.me/track/35637/нам-нужна-одна-победа","Повторяем песню ""Мы за ценой не постоим""
https://x-minus.me/track/35637/нам-нужна-одна-победа")</f>
        <v>Повторяем песню "Мы за ценой не постоим"
https://x-minus.me/track/35637/нам-нужна-одна-победа</v>
      </c>
      <c r="H50" s="413" t="s">
        <v>104</v>
      </c>
      <c r="I50" s="100"/>
    </row>
    <row r="51" spans="1:9" ht="25.5">
      <c r="A51" s="63"/>
      <c r="B51" s="930">
        <v>9</v>
      </c>
      <c r="C51" s="886" t="s">
        <v>1532</v>
      </c>
      <c r="D51" s="932" t="s">
        <v>2043</v>
      </c>
      <c r="E51" s="484" t="s">
        <v>2044</v>
      </c>
      <c r="F51" s="413" t="s">
        <v>2045</v>
      </c>
      <c r="G51" s="418" t="s">
        <v>2046</v>
      </c>
      <c r="H51" s="413" t="s">
        <v>104</v>
      </c>
      <c r="I51" s="100"/>
    </row>
    <row r="52" spans="1:9" ht="25.5">
      <c r="A52" s="63"/>
      <c r="B52" s="868"/>
      <c r="C52" s="868"/>
      <c r="D52" s="903"/>
      <c r="E52" s="504" t="s">
        <v>2048</v>
      </c>
      <c r="F52" s="413" t="s">
        <v>1975</v>
      </c>
      <c r="G52" s="526" t="str">
        <f>HYPERLINK("https://rusmuseumvrm.ru/data/vtours/petrov-vodkin/index.html?lp=1&amp;lang=ru","Виртуальный тур. Кузьма Сергеевич 
Петров-Водкин")</f>
        <v>Виртуальный тур. Кузьма Сергеевич 
Петров-Водкин</v>
      </c>
      <c r="H52" s="413" t="s">
        <v>104</v>
      </c>
      <c r="I52" s="339"/>
    </row>
    <row r="53" spans="1:9" ht="12.75">
      <c r="A53" s="63"/>
      <c r="B53" s="934" t="s">
        <v>590</v>
      </c>
      <c r="C53" s="905"/>
      <c r="D53" s="905"/>
      <c r="E53" s="905"/>
      <c r="F53" s="905"/>
      <c r="G53" s="905"/>
      <c r="H53" s="903"/>
      <c r="I53" s="86"/>
    </row>
    <row r="54" spans="1:9" ht="25.5">
      <c r="A54" s="63"/>
      <c r="B54" s="37" t="s">
        <v>16</v>
      </c>
      <c r="C54" s="37" t="s">
        <v>17</v>
      </c>
      <c r="D54" s="18"/>
      <c r="E54" s="383" t="s">
        <v>2049</v>
      </c>
      <c r="F54" s="278" t="s">
        <v>1882</v>
      </c>
      <c r="G54" s="475" t="s">
        <v>1883</v>
      </c>
      <c r="H54" s="278" t="s">
        <v>97</v>
      </c>
      <c r="I54" s="86"/>
    </row>
    <row r="55" spans="1:9" ht="38.25">
      <c r="A55" s="63"/>
      <c r="B55" s="37" t="s">
        <v>31</v>
      </c>
      <c r="C55" s="37" t="s">
        <v>34</v>
      </c>
      <c r="D55" s="137" t="s">
        <v>684</v>
      </c>
      <c r="E55" s="23" t="s">
        <v>2050</v>
      </c>
      <c r="F55" s="18" t="s">
        <v>1629</v>
      </c>
      <c r="G55" s="18" t="s">
        <v>2051</v>
      </c>
      <c r="H55" s="18" t="s">
        <v>2052</v>
      </c>
      <c r="I55" s="86"/>
    </row>
    <row r="56" spans="1:9" ht="38.25" customHeight="1">
      <c r="A56" s="63"/>
      <c r="B56" s="37" t="s">
        <v>146</v>
      </c>
      <c r="C56" s="527" t="s">
        <v>148</v>
      </c>
      <c r="D56" s="18" t="s">
        <v>684</v>
      </c>
      <c r="E56" s="23" t="s">
        <v>2053</v>
      </c>
      <c r="F56" s="66" t="s">
        <v>2054</v>
      </c>
      <c r="G56" s="19" t="s">
        <v>1981</v>
      </c>
      <c r="H56" s="18" t="s">
        <v>97</v>
      </c>
      <c r="I56" s="469"/>
    </row>
    <row r="57" spans="1:9" ht="12.75">
      <c r="A57" s="63"/>
      <c r="B57" s="933" t="s">
        <v>160</v>
      </c>
      <c r="C57" s="864"/>
      <c r="D57" s="864"/>
      <c r="E57" s="864"/>
      <c r="F57" s="864"/>
      <c r="G57" s="864"/>
      <c r="H57" s="865"/>
      <c r="I57" s="86"/>
    </row>
    <row r="58" spans="1:9" ht="25.5">
      <c r="A58" s="63"/>
      <c r="B58" s="37" t="s">
        <v>170</v>
      </c>
      <c r="C58" s="37" t="s">
        <v>173</v>
      </c>
      <c r="D58" s="207"/>
      <c r="E58" s="23" t="s">
        <v>2055</v>
      </c>
      <c r="F58" s="18" t="s">
        <v>2056</v>
      </c>
      <c r="G58" s="18" t="s">
        <v>2057</v>
      </c>
      <c r="H58" s="18" t="s">
        <v>97</v>
      </c>
      <c r="I58" s="148"/>
    </row>
    <row r="59" spans="1:9" ht="38.25">
      <c r="A59" s="63"/>
      <c r="B59" s="37" t="s">
        <v>202</v>
      </c>
      <c r="C59" s="37" t="s">
        <v>203</v>
      </c>
      <c r="D59" s="932" t="s">
        <v>2043</v>
      </c>
      <c r="E59" s="24" t="s">
        <v>2058</v>
      </c>
      <c r="F59" s="18" t="s">
        <v>2059</v>
      </c>
      <c r="G59" s="214" t="s">
        <v>2060</v>
      </c>
      <c r="H59" s="19" t="s">
        <v>2061</v>
      </c>
      <c r="I59" s="86"/>
    </row>
    <row r="60" spans="1:9" ht="25.5">
      <c r="A60" s="63"/>
      <c r="B60" s="867" t="s">
        <v>214</v>
      </c>
      <c r="C60" s="867" t="s">
        <v>215</v>
      </c>
      <c r="D60" s="903"/>
      <c r="E60" s="23" t="s">
        <v>2062</v>
      </c>
      <c r="F60" s="18" t="s">
        <v>2010</v>
      </c>
      <c r="G60" s="19" t="s">
        <v>2011</v>
      </c>
      <c r="H60" s="18" t="s">
        <v>97</v>
      </c>
      <c r="I60" s="86"/>
    </row>
    <row r="61" spans="1:9" ht="38.25">
      <c r="A61" s="63"/>
      <c r="B61" s="868"/>
      <c r="C61" s="868"/>
      <c r="D61" s="18" t="s">
        <v>684</v>
      </c>
      <c r="E61" s="474" t="s">
        <v>2063</v>
      </c>
      <c r="F61" s="18" t="s">
        <v>597</v>
      </c>
      <c r="G61" s="19" t="s">
        <v>2064</v>
      </c>
      <c r="H61" s="18" t="s">
        <v>2065</v>
      </c>
      <c r="I61" s="83"/>
    </row>
    <row r="62" spans="1:9" ht="38.25">
      <c r="A62" s="63"/>
      <c r="B62" s="5">
        <v>7</v>
      </c>
      <c r="C62" s="5" t="s">
        <v>240</v>
      </c>
      <c r="D62" s="137" t="s">
        <v>684</v>
      </c>
      <c r="E62" s="521" t="s">
        <v>2066</v>
      </c>
      <c r="F62" s="18" t="s">
        <v>2067</v>
      </c>
      <c r="G62" s="18" t="s">
        <v>2068</v>
      </c>
      <c r="H62" s="18" t="s">
        <v>2069</v>
      </c>
      <c r="I62" s="83"/>
    </row>
    <row r="63" spans="1:9" ht="38.25">
      <c r="A63" s="63"/>
      <c r="B63" s="5">
        <v>8</v>
      </c>
      <c r="C63" s="5" t="s">
        <v>1167</v>
      </c>
      <c r="D63" s="137" t="s">
        <v>684</v>
      </c>
      <c r="E63" s="481" t="s">
        <v>2070</v>
      </c>
      <c r="F63" s="18" t="s">
        <v>2071</v>
      </c>
      <c r="G63" s="18" t="s">
        <v>2072</v>
      </c>
      <c r="H63" s="18" t="s">
        <v>104</v>
      </c>
      <c r="I63" s="83"/>
    </row>
    <row r="64" spans="1:9" ht="25.5" customHeight="1">
      <c r="A64" s="63"/>
      <c r="B64" s="867">
        <v>9</v>
      </c>
      <c r="C64" s="867" t="s">
        <v>1532</v>
      </c>
      <c r="D64" s="137" t="s">
        <v>241</v>
      </c>
      <c r="E64" s="470" t="s">
        <v>2073</v>
      </c>
      <c r="F64" s="18" t="s">
        <v>2074</v>
      </c>
      <c r="G64" s="97" t="str">
        <f>HYPERLINK("https://www.youtube.com/watch?v=A5sH-xWyw0Y","Выучить танцевальную схему 
https://www.youtube.com/watch?v=A5sH-xWyw0Y")</f>
        <v>Выучить танцевальную схему 
https://www.youtube.com/watch?v=A5sH-xWyw0Y</v>
      </c>
      <c r="H64" s="18" t="s">
        <v>104</v>
      </c>
      <c r="I64" s="83"/>
    </row>
    <row r="65" spans="1:9" ht="25.5">
      <c r="A65" s="63"/>
      <c r="B65" s="868"/>
      <c r="C65" s="868"/>
      <c r="D65" s="137" t="s">
        <v>241</v>
      </c>
      <c r="E65" s="470" t="s">
        <v>2075</v>
      </c>
      <c r="F65" s="18" t="s">
        <v>2074</v>
      </c>
      <c r="G65" s="97" t="str">
        <f>HYPERLINK("https://www.youtube.com/watch?v=-PeZrVV7FWk","Выучить танцевальную схему 
https://www.youtube.com/watch?v=-PeZrVV7FWk")</f>
        <v>Выучить танцевальную схему 
https://www.youtube.com/watch?v=-PeZrVV7FWk</v>
      </c>
      <c r="H65" s="18" t="s">
        <v>104</v>
      </c>
      <c r="I65" s="83"/>
    </row>
    <row r="66" spans="1:9" ht="12.75">
      <c r="A66" s="63"/>
      <c r="B66" s="63"/>
      <c r="C66" s="63"/>
      <c r="D66" s="63"/>
      <c r="E66" s="63"/>
      <c r="F66" s="63"/>
      <c r="G66" s="63"/>
      <c r="H66" s="63"/>
      <c r="I66" s="83"/>
    </row>
    <row r="67" spans="1:9" ht="12.75">
      <c r="A67" s="63"/>
      <c r="B67" s="63"/>
      <c r="C67" s="63"/>
      <c r="D67" s="63"/>
      <c r="E67" s="63"/>
      <c r="F67" s="63"/>
      <c r="G67" s="63"/>
      <c r="H67" s="63"/>
      <c r="I67" s="83"/>
    </row>
    <row r="68" spans="1:9" ht="12.75" customHeight="1">
      <c r="A68" s="63"/>
      <c r="B68" s="63"/>
      <c r="C68" s="63"/>
      <c r="D68" s="63"/>
      <c r="E68" s="63"/>
      <c r="F68" s="63"/>
      <c r="G68" s="63"/>
      <c r="H68" s="63"/>
      <c r="I68" s="83"/>
    </row>
    <row r="69" spans="1:9" ht="12.75">
      <c r="A69" s="63"/>
      <c r="B69" s="63"/>
      <c r="C69" s="63"/>
      <c r="D69" s="63"/>
      <c r="E69" s="63"/>
      <c r="F69" s="63"/>
      <c r="G69" s="63"/>
      <c r="H69" s="63"/>
      <c r="I69" s="83"/>
    </row>
    <row r="70" spans="1:9" ht="12.75">
      <c r="A70" s="63"/>
      <c r="B70" s="63"/>
      <c r="C70" s="63"/>
      <c r="D70" s="63"/>
      <c r="E70" s="63"/>
      <c r="F70" s="63"/>
      <c r="G70" s="63"/>
      <c r="H70" s="63"/>
      <c r="I70" s="83"/>
    </row>
    <row r="71" spans="1:9" ht="12.75">
      <c r="A71" s="63"/>
      <c r="B71" s="63"/>
      <c r="C71" s="63"/>
      <c r="D71" s="63"/>
      <c r="E71" s="63"/>
      <c r="F71" s="63"/>
      <c r="G71" s="63"/>
      <c r="H71" s="63"/>
      <c r="I71" s="83"/>
    </row>
    <row r="72" spans="1:9" ht="12.75">
      <c r="A72" s="63"/>
      <c r="B72" s="63"/>
      <c r="C72" s="63"/>
      <c r="D72" s="63"/>
      <c r="E72" s="63"/>
      <c r="F72" s="63"/>
      <c r="G72" s="63"/>
      <c r="H72" s="63"/>
      <c r="I72" s="83"/>
    </row>
    <row r="73" spans="1:9" ht="12.75">
      <c r="A73" s="63"/>
      <c r="B73" s="63"/>
      <c r="C73" s="63"/>
      <c r="D73" s="63"/>
      <c r="E73" s="63"/>
      <c r="F73" s="63"/>
      <c r="G73" s="63"/>
      <c r="H73" s="63"/>
      <c r="I73" s="83"/>
    </row>
    <row r="74" spans="1:9" ht="12.75">
      <c r="A74" s="63"/>
      <c r="B74" s="63"/>
      <c r="C74" s="63"/>
      <c r="D74" s="63"/>
      <c r="E74" s="63"/>
      <c r="F74" s="63"/>
      <c r="G74" s="63"/>
      <c r="H74" s="63"/>
      <c r="I74" s="83"/>
    </row>
    <row r="75" spans="1:9" ht="12.75">
      <c r="A75" s="63"/>
      <c r="B75" s="63"/>
      <c r="C75" s="63"/>
      <c r="D75" s="63"/>
      <c r="E75" s="63"/>
      <c r="F75" s="63"/>
      <c r="G75" s="63"/>
      <c r="H75" s="63"/>
      <c r="I75" s="83"/>
    </row>
    <row r="76" spans="1:9" ht="12.75">
      <c r="A76" s="63"/>
      <c r="B76" s="63"/>
      <c r="C76" s="63"/>
      <c r="D76" s="63"/>
      <c r="E76" s="63"/>
      <c r="F76" s="63"/>
      <c r="G76" s="63"/>
      <c r="H76" s="63"/>
      <c r="I76" s="83"/>
    </row>
    <row r="77" spans="1:9" ht="12.75">
      <c r="A77" s="63"/>
      <c r="B77" s="63"/>
      <c r="C77" s="63"/>
      <c r="D77" s="63"/>
      <c r="E77" s="63"/>
      <c r="F77" s="63"/>
      <c r="G77" s="63"/>
      <c r="H77" s="63"/>
      <c r="I77" s="83"/>
    </row>
    <row r="78" spans="1:9" ht="12.75">
      <c r="A78" s="63"/>
      <c r="B78" s="63"/>
      <c r="C78" s="63"/>
      <c r="D78" s="63"/>
      <c r="E78" s="63"/>
      <c r="F78" s="63"/>
      <c r="G78" s="63"/>
      <c r="H78" s="63"/>
      <c r="I78" s="83"/>
    </row>
    <row r="79" spans="1:9" ht="12.75">
      <c r="A79" s="63"/>
      <c r="B79" s="63"/>
      <c r="C79" s="63"/>
      <c r="D79" s="63"/>
      <c r="E79" s="63"/>
      <c r="F79" s="63"/>
      <c r="G79" s="63"/>
      <c r="H79" s="63"/>
      <c r="I79" s="83"/>
    </row>
    <row r="80" spans="1:9" ht="12.75">
      <c r="A80" s="63"/>
      <c r="B80" s="63"/>
      <c r="C80" s="63"/>
      <c r="D80" s="63"/>
      <c r="E80" s="63"/>
      <c r="F80" s="63"/>
      <c r="G80" s="63"/>
      <c r="H80" s="63"/>
      <c r="I80" s="83"/>
    </row>
    <row r="81" spans="1:9" ht="12.75">
      <c r="A81" s="63"/>
      <c r="B81" s="63"/>
      <c r="C81" s="63"/>
      <c r="D81" s="63"/>
      <c r="E81" s="63"/>
      <c r="F81" s="63"/>
      <c r="G81" s="63"/>
      <c r="H81" s="63"/>
      <c r="I81" s="83"/>
    </row>
    <row r="82" spans="1:9" ht="12.75">
      <c r="A82" s="63"/>
      <c r="B82" s="63"/>
      <c r="C82" s="63"/>
      <c r="D82" s="63"/>
      <c r="E82" s="63"/>
      <c r="F82" s="63"/>
      <c r="G82" s="63"/>
      <c r="H82" s="63"/>
      <c r="I82" s="83"/>
    </row>
    <row r="83" spans="1:9" ht="12.75">
      <c r="A83" s="63"/>
      <c r="B83" s="63"/>
      <c r="C83" s="63"/>
      <c r="D83" s="63"/>
      <c r="E83" s="63"/>
      <c r="F83" s="63"/>
      <c r="G83" s="63"/>
      <c r="H83" s="63"/>
      <c r="I83" s="83"/>
    </row>
    <row r="84" spans="1:9" ht="12.75">
      <c r="A84" s="63"/>
      <c r="I84" s="83"/>
    </row>
    <row r="85" spans="1:9" ht="12.75">
      <c r="A85" s="63"/>
      <c r="I85" s="83"/>
    </row>
    <row r="86" spans="1:9" ht="12.75">
      <c r="A86" s="63"/>
      <c r="I86" s="83"/>
    </row>
    <row r="87" spans="1:9" ht="12.75">
      <c r="A87" s="63"/>
      <c r="I87" s="83"/>
    </row>
    <row r="88" spans="1:9" ht="12.75">
      <c r="A88" s="63"/>
      <c r="I88" s="83"/>
    </row>
    <row r="89" spans="1:9" ht="12.75">
      <c r="A89" s="63"/>
      <c r="I89" s="83"/>
    </row>
    <row r="90" spans="1:9" ht="12.75">
      <c r="A90" s="63"/>
      <c r="I90" s="83"/>
    </row>
    <row r="91" spans="1:9" ht="12.75">
      <c r="A91" s="63"/>
      <c r="I91" s="83"/>
    </row>
    <row r="92" spans="1:9" ht="12.75">
      <c r="A92" s="63"/>
      <c r="I92" s="83"/>
    </row>
    <row r="93" spans="1:9" ht="12.75">
      <c r="A93" s="63"/>
      <c r="I93" s="83"/>
    </row>
    <row r="94" spans="1:9" ht="12.75">
      <c r="A94" s="63"/>
      <c r="I94" s="83"/>
    </row>
    <row r="95" spans="1:9" ht="12.75">
      <c r="A95" s="63"/>
      <c r="I95" s="83"/>
    </row>
    <row r="96" spans="1:9" ht="12.75">
      <c r="A96" s="63"/>
      <c r="I96" s="83"/>
    </row>
    <row r="97" spans="1:9" ht="12.75">
      <c r="A97" s="63"/>
      <c r="I97" s="83"/>
    </row>
    <row r="98" spans="1:9" ht="12.75">
      <c r="A98" s="63"/>
      <c r="I98" s="83"/>
    </row>
    <row r="99" spans="1:9" ht="12.75">
      <c r="A99" s="63"/>
      <c r="I99" s="83"/>
    </row>
    <row r="100" spans="1:9" ht="12.75">
      <c r="A100" s="63"/>
      <c r="I100" s="83"/>
    </row>
    <row r="101" spans="1:9" ht="12.75">
      <c r="A101" s="63"/>
      <c r="I101" s="83"/>
    </row>
    <row r="102" spans="1:9" ht="12.75">
      <c r="A102" s="63"/>
      <c r="I102" s="83"/>
    </row>
    <row r="103" spans="1:9" ht="12.75">
      <c r="A103" s="63"/>
      <c r="I103" s="83"/>
    </row>
    <row r="104" spans="1:9" ht="12.75">
      <c r="A104" s="63"/>
      <c r="I104" s="83"/>
    </row>
    <row r="105" spans="1:9" ht="12.75">
      <c r="A105" s="63"/>
      <c r="I105" s="83"/>
    </row>
    <row r="106" spans="1:9" ht="12.75">
      <c r="A106" s="63"/>
      <c r="I106" s="83"/>
    </row>
    <row r="107" spans="1:9" ht="12.75">
      <c r="A107" s="63"/>
      <c r="I107" s="83"/>
    </row>
    <row r="108" spans="1:9" ht="12.75">
      <c r="A108" s="63"/>
      <c r="I108" s="83"/>
    </row>
    <row r="109" spans="1:9" ht="12.75">
      <c r="A109" s="63"/>
      <c r="I109" s="83"/>
    </row>
    <row r="110" spans="1:9" ht="12.75">
      <c r="A110" s="63"/>
      <c r="I110" s="83"/>
    </row>
    <row r="111" spans="1:9" ht="12.75">
      <c r="A111" s="63"/>
      <c r="I111" s="83"/>
    </row>
    <row r="112" spans="1:9" ht="12.75">
      <c r="A112" s="63"/>
      <c r="I112" s="83"/>
    </row>
    <row r="113" spans="1:9" ht="12.75">
      <c r="A113" s="63"/>
      <c r="I113" s="83"/>
    </row>
    <row r="114" spans="1:9" ht="12.75">
      <c r="A114" s="63"/>
      <c r="I114" s="83"/>
    </row>
    <row r="115" spans="1:9" ht="12.75">
      <c r="A115" s="63"/>
      <c r="I115" s="83"/>
    </row>
    <row r="116" spans="1:9" ht="12.75">
      <c r="A116" s="63"/>
      <c r="I116" s="83"/>
    </row>
    <row r="117" spans="1:9" ht="12.75">
      <c r="A117" s="63"/>
      <c r="I117" s="83"/>
    </row>
    <row r="118" spans="1:9" ht="12.75">
      <c r="A118" s="63"/>
      <c r="I118" s="83"/>
    </row>
    <row r="119" spans="1:9" ht="12.75">
      <c r="A119" s="63"/>
      <c r="I119" s="83"/>
    </row>
    <row r="120" spans="1:9" ht="12.75">
      <c r="A120" s="63"/>
      <c r="I120" s="83"/>
    </row>
    <row r="121" spans="1:9" ht="12.75">
      <c r="A121" s="63"/>
      <c r="I121" s="83"/>
    </row>
    <row r="122" spans="1:9" ht="12.75">
      <c r="A122" s="63"/>
      <c r="I122" s="83"/>
    </row>
    <row r="123" spans="1:9" ht="12.75">
      <c r="A123" s="63"/>
      <c r="I123" s="83"/>
    </row>
    <row r="124" spans="1:9" ht="12.75">
      <c r="A124" s="63"/>
      <c r="I124" s="83"/>
    </row>
    <row r="125" spans="1:9" ht="12.75">
      <c r="A125" s="63"/>
      <c r="I125" s="83"/>
    </row>
    <row r="126" spans="1:9" ht="12.75">
      <c r="A126" s="63"/>
      <c r="I126" s="83"/>
    </row>
    <row r="127" spans="1:9" ht="12.75">
      <c r="A127" s="63"/>
      <c r="I127" s="83"/>
    </row>
    <row r="128" spans="1:9" ht="12.75">
      <c r="A128" s="63"/>
      <c r="I128" s="83"/>
    </row>
    <row r="129" spans="1:9" ht="12.75">
      <c r="A129" s="63"/>
      <c r="I129" s="83"/>
    </row>
    <row r="130" spans="1:9" ht="12.75">
      <c r="A130" s="63"/>
      <c r="I130" s="83"/>
    </row>
    <row r="131" spans="1:9" ht="12.75">
      <c r="A131" s="63"/>
      <c r="I131" s="83"/>
    </row>
    <row r="132" spans="1:9" ht="12.75">
      <c r="A132" s="63"/>
      <c r="I132" s="83"/>
    </row>
    <row r="133" spans="1:9" ht="12.75">
      <c r="A133" s="63"/>
      <c r="I133" s="83"/>
    </row>
    <row r="134" spans="1:9" ht="12.75">
      <c r="A134" s="63"/>
      <c r="I134" s="83"/>
    </row>
    <row r="135" spans="1:9" ht="12.75">
      <c r="A135" s="63"/>
      <c r="I135" s="83"/>
    </row>
    <row r="136" spans="1:9" ht="12.75">
      <c r="A136" s="63"/>
      <c r="I136" s="83"/>
    </row>
    <row r="137" spans="1:9" ht="12.75">
      <c r="A137" s="63"/>
      <c r="I137" s="83"/>
    </row>
    <row r="138" spans="1:9" ht="12.75">
      <c r="A138" s="63"/>
      <c r="I138" s="83"/>
    </row>
    <row r="139" spans="1:9" ht="12.75">
      <c r="A139" s="63"/>
      <c r="I139" s="83"/>
    </row>
    <row r="140" spans="1:9" ht="12.75">
      <c r="A140" s="63"/>
      <c r="I140" s="83"/>
    </row>
    <row r="141" spans="1:9" ht="12.75">
      <c r="A141" s="63"/>
      <c r="I141" s="83"/>
    </row>
    <row r="142" spans="1:9" ht="12.75">
      <c r="A142" s="63"/>
      <c r="I142" s="83"/>
    </row>
    <row r="143" spans="1:9" ht="12.75">
      <c r="A143" s="63"/>
      <c r="I143" s="83"/>
    </row>
    <row r="144" spans="1:9" ht="12.75">
      <c r="A144" s="63"/>
      <c r="I144" s="83"/>
    </row>
    <row r="145" spans="1:9" ht="12.75">
      <c r="A145" s="63"/>
      <c r="I145" s="83"/>
    </row>
    <row r="146" spans="1:9" ht="12.75">
      <c r="A146" s="63"/>
      <c r="I146" s="83"/>
    </row>
    <row r="147" spans="1:9" ht="12.75">
      <c r="A147" s="63"/>
      <c r="I147" s="83"/>
    </row>
    <row r="148" spans="1:9" ht="12.75">
      <c r="A148" s="63"/>
      <c r="I148" s="83"/>
    </row>
    <row r="149" spans="1:9" ht="12.75">
      <c r="A149" s="63"/>
      <c r="B149" s="63"/>
      <c r="C149" s="63"/>
      <c r="D149" s="63"/>
      <c r="E149" s="63"/>
      <c r="F149" s="63"/>
      <c r="G149" s="63"/>
      <c r="H149" s="63"/>
      <c r="I149" s="83"/>
    </row>
    <row r="150" spans="1:9" ht="12.75">
      <c r="A150" s="63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6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6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6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6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6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6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6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6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6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6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6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6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6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6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6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6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6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6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6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6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6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6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6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6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6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6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6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6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6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6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6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6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6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6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6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6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6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6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6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6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6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6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6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6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6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6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6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6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6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6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6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6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6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6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6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6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6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6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6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6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6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6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6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6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6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6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6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6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6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6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6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6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6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6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6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6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6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6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6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6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6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6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6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6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6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6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6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6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6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6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6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6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6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6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6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6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6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6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6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6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6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6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6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6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6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6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6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6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6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6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6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6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6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6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6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6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6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6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6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6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6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6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6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6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6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6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6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6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6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6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6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6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6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6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6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6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6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6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6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6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6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6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6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6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6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6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6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6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6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6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6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6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6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6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6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6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6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6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6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6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6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6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6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6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6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6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6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6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6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6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6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6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6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6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6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6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6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6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6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6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6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6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6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6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6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6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6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6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6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6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6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6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6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6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6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6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6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6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6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6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6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6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6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6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6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6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6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6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6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6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6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6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6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6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6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6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6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6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6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6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6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6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6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6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6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6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6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6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6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6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6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6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6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6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6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6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6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6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6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6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6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6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6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6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6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6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6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6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6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6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6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6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6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6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6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6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6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6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6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6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6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6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6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6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6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6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6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6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6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6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6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6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6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6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6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6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6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6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6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6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6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6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6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6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6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6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6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6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6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6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6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6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6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6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6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6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6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6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6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6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6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6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6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6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6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6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6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6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6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6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6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6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6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6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6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6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6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6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6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6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6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6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6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6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6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6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6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6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6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6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6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6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6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6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6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6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6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6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6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6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6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6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6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6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6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6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6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6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6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6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6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6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6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6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6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6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6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6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6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6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6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6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6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6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6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6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6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6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6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6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6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6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6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6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6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6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6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6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6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6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6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6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6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6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6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6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6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6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6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6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6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6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6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6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6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6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6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6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6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6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6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6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6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6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6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6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6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6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6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6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6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6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6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6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6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6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6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6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6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6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6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6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6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6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6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6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6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6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6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6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6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6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6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6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6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6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6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6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6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6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6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6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6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6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6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6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6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6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6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6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6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6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6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6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6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6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6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6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6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6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6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6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6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6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6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6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6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6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6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6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6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6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6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6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6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6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6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6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6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6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6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6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6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6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6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6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6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6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6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6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6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6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6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6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6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6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6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6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6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6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6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6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6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6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6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6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6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6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6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6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6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6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6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6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6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6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6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6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6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6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6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6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6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6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6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6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6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6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6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6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6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6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6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6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6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6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6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6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6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6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6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6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6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6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6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6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6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6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6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6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6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6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6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6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6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6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6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6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6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6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6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6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6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6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6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6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6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6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6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6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6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6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6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6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6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6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6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6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6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6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6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6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6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6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6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6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6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6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6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6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6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6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6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6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6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6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6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6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6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6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6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6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6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6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6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6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6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6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6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6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6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6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6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6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6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6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6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6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6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6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6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6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6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6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6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6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6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6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6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6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6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6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6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6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6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6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6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6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6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6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6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6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6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6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6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6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6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6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6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6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6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6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6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6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6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6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6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6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6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6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6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6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6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6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6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6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6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6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6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6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6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6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6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6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6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6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6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6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6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6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6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6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6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6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6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6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6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6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6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6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6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6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6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6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6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6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6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6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6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6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6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6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6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6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6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6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6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6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6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6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6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6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6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6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6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6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6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6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6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6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6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6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6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6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6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6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6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6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6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6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6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6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6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6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6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6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6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6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6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6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6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6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6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6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6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6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6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6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6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6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6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6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6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6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6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6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6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6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6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6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6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6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6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6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6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6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6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6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6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6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6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6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6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6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6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6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6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6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6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6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6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6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6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6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6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6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6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6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6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6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6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6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6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6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6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6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6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6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6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6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6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6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6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63"/>
      <c r="B954" s="63"/>
      <c r="C954" s="63"/>
      <c r="D954" s="63"/>
      <c r="E954" s="63"/>
      <c r="F954" s="63"/>
      <c r="G954" s="63"/>
      <c r="H954" s="63"/>
      <c r="I954" s="83"/>
    </row>
  </sheetData>
  <mergeCells count="33">
    <mergeCell ref="B42:B43"/>
    <mergeCell ref="C42:C43"/>
    <mergeCell ref="B45:H45"/>
    <mergeCell ref="B53:H53"/>
    <mergeCell ref="B57:H57"/>
    <mergeCell ref="B14:B15"/>
    <mergeCell ref="C14:C15"/>
    <mergeCell ref="B16:H16"/>
    <mergeCell ref="C18:C19"/>
    <mergeCell ref="B21:H21"/>
    <mergeCell ref="B4:B5"/>
    <mergeCell ref="C4:C5"/>
    <mergeCell ref="B8:H8"/>
    <mergeCell ref="B1:H1"/>
    <mergeCell ref="B2:H2"/>
    <mergeCell ref="B64:B65"/>
    <mergeCell ref="C64:C65"/>
    <mergeCell ref="B18:B19"/>
    <mergeCell ref="B26:B27"/>
    <mergeCell ref="C26:C27"/>
    <mergeCell ref="B35:B36"/>
    <mergeCell ref="C35:C36"/>
    <mergeCell ref="B40:B41"/>
    <mergeCell ref="C40:C41"/>
    <mergeCell ref="B28:H28"/>
    <mergeCell ref="B32:H32"/>
    <mergeCell ref="B39:H39"/>
    <mergeCell ref="B51:B52"/>
    <mergeCell ref="C51:C52"/>
    <mergeCell ref="D51:D52"/>
    <mergeCell ref="D59:D60"/>
    <mergeCell ref="B60:B61"/>
    <mergeCell ref="C60:C61"/>
  </mergeCells>
  <hyperlinks>
    <hyperlink ref="G29" r:id="rId1"/>
    <hyperlink ref="G40" r:id="rId2"/>
    <hyperlink ref="G42" r:id="rId3"/>
    <hyperlink ref="G54" r:id="rId4"/>
    <hyperlink ref="G59" r:id="rId5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  <pageSetUpPr fitToPage="1"/>
  </sheetPr>
  <dimension ref="A1:I955"/>
  <sheetViews>
    <sheetView workbookViewId="0">
      <selection activeCell="F8" sqref="F8"/>
    </sheetView>
  </sheetViews>
  <sheetFormatPr defaultColWidth="14.42578125" defaultRowHeight="15.75" customHeight="1"/>
  <cols>
    <col min="1" max="1" width="13.85546875" customWidth="1"/>
    <col min="2" max="2" width="10.5703125" customWidth="1"/>
    <col min="3" max="3" width="15.28515625" customWidth="1"/>
    <col min="4" max="4" width="17.5703125" customWidth="1"/>
    <col min="5" max="5" width="26.7109375" customWidth="1"/>
    <col min="6" max="6" width="33.28515625" customWidth="1"/>
    <col min="7" max="7" width="56.7109375" customWidth="1"/>
    <col min="8" max="8" width="34" customWidth="1"/>
    <col min="9" max="9" width="14" customWidth="1"/>
  </cols>
  <sheetData>
    <row r="1" spans="1:9" ht="23.25" customHeight="1">
      <c r="A1" s="431"/>
      <c r="B1" s="929" t="s">
        <v>2078</v>
      </c>
      <c r="C1" s="864"/>
      <c r="D1" s="864"/>
      <c r="E1" s="864"/>
      <c r="F1" s="864"/>
      <c r="G1" s="864"/>
      <c r="H1" s="865"/>
      <c r="I1" s="431"/>
    </row>
    <row r="2" spans="1:9" ht="24.75" customHeight="1">
      <c r="A2" s="16"/>
      <c r="B2" s="907" t="s">
        <v>252</v>
      </c>
      <c r="C2" s="864"/>
      <c r="D2" s="864"/>
      <c r="E2" s="864"/>
      <c r="F2" s="864"/>
      <c r="G2" s="864"/>
      <c r="H2" s="865"/>
      <c r="I2" s="85"/>
    </row>
    <row r="3" spans="1:9" ht="25.5">
      <c r="A3" s="529"/>
      <c r="B3" s="89" t="s">
        <v>61</v>
      </c>
      <c r="C3" s="89" t="s">
        <v>65</v>
      </c>
      <c r="D3" s="89" t="s">
        <v>67</v>
      </c>
      <c r="E3" s="89" t="s">
        <v>1445</v>
      </c>
      <c r="F3" s="89" t="s">
        <v>72</v>
      </c>
      <c r="G3" s="89" t="s">
        <v>704</v>
      </c>
      <c r="H3" s="530" t="s">
        <v>2079</v>
      </c>
      <c r="I3" s="529"/>
    </row>
    <row r="4" spans="1:9" ht="38.25">
      <c r="A4" s="88"/>
      <c r="B4" s="89" t="s">
        <v>16</v>
      </c>
      <c r="C4" s="89" t="s">
        <v>17</v>
      </c>
      <c r="D4" s="24" t="s">
        <v>174</v>
      </c>
      <c r="E4" s="531" t="s">
        <v>2080</v>
      </c>
      <c r="F4" s="24" t="s">
        <v>1958</v>
      </c>
      <c r="G4" s="112" t="s">
        <v>2081</v>
      </c>
      <c r="H4" s="137" t="s">
        <v>2082</v>
      </c>
      <c r="I4" s="88"/>
    </row>
    <row r="5" spans="1:9" ht="25.5">
      <c r="A5" s="88"/>
      <c r="B5" s="89" t="s">
        <v>31</v>
      </c>
      <c r="C5" s="89" t="s">
        <v>34</v>
      </c>
      <c r="D5" s="18" t="s">
        <v>255</v>
      </c>
      <c r="E5" s="442" t="s">
        <v>2083</v>
      </c>
      <c r="F5" s="66" t="s">
        <v>2084</v>
      </c>
      <c r="G5" s="320" t="e">
        <f>HYPERLINK("https://yandex.ru/video/preview/?filmId=10313780484394492416&amp;text=мир+музыкального+театра+6+класс+учебник&amp;path=wizard&amp;parent-reqid=1589195084556364-1824140693998361935600121-production-app-host-vla-web-yp-280&amp;redircnt=1589195248.1","Посмотреть видеоурок. Ответить на вопросы письменно (файл прикреплён в АСУ РСО) Прислать в ВК или на почту в АСУ РСО https://yandex.ru/video/preview/?filmId=10313780484394492416&amp;text=мир+музыкального+театра+6+класс+учебник&amp;path=wizard&amp;parent-reqid=1589195"&amp;"084556364-1824140693998361935600121-production-app-host-vla-web-yp-280&amp;redircnt=1589195248.1")</f>
        <v>#VALUE!</v>
      </c>
      <c r="H5" s="24" t="s">
        <v>97</v>
      </c>
      <c r="I5" s="88"/>
    </row>
    <row r="6" spans="1:9" ht="38.25">
      <c r="A6" s="88"/>
      <c r="B6" s="89" t="s">
        <v>146</v>
      </c>
      <c r="C6" s="89" t="s">
        <v>148</v>
      </c>
      <c r="D6" s="24" t="s">
        <v>684</v>
      </c>
      <c r="E6" s="532" t="s">
        <v>2085</v>
      </c>
      <c r="F6" s="24" t="s">
        <v>1803</v>
      </c>
      <c r="G6" s="112" t="s">
        <v>1822</v>
      </c>
      <c r="H6" s="24" t="s">
        <v>97</v>
      </c>
      <c r="I6" s="88"/>
    </row>
    <row r="7" spans="1:9" ht="20.25" customHeight="1">
      <c r="A7" s="469"/>
      <c r="B7" s="936" t="s">
        <v>160</v>
      </c>
      <c r="C7" s="864"/>
      <c r="D7" s="864"/>
      <c r="E7" s="864"/>
      <c r="F7" s="864"/>
      <c r="G7" s="864"/>
      <c r="H7" s="865"/>
      <c r="I7" s="469"/>
    </row>
    <row r="8" spans="1:9" ht="51">
      <c r="A8" s="100"/>
      <c r="B8" s="89" t="s">
        <v>170</v>
      </c>
      <c r="C8" s="89" t="s">
        <v>173</v>
      </c>
      <c r="D8" s="24" t="s">
        <v>684</v>
      </c>
      <c r="E8" s="23" t="s">
        <v>2086</v>
      </c>
      <c r="F8" s="18" t="s">
        <v>1812</v>
      </c>
      <c r="G8" s="18" t="s">
        <v>2087</v>
      </c>
      <c r="H8" s="19" t="s">
        <v>1814</v>
      </c>
      <c r="I8" s="100"/>
    </row>
    <row r="9" spans="1:9" ht="38.25">
      <c r="A9" s="108"/>
      <c r="B9" s="89" t="s">
        <v>202</v>
      </c>
      <c r="C9" s="89" t="s">
        <v>203</v>
      </c>
      <c r="D9" s="24" t="s">
        <v>405</v>
      </c>
      <c r="E9" s="38" t="s">
        <v>2088</v>
      </c>
      <c r="F9" s="18" t="s">
        <v>1810</v>
      </c>
      <c r="G9" s="236" t="str">
        <f>HYPERLINK("https://videouroki.net/video/84-pravopisanie-glasnyh-v-suffiksah-glagolov.html","Посмотреть видеоурок по ссылке или ознакомиться с материалами п. 98. Выполнить упр.579. Присылать не нужно")</f>
        <v>Посмотреть видеоурок по ссылке или ознакомиться с материалами п. 98. Выполнить упр.579. Присылать не нужно</v>
      </c>
      <c r="H9" s="18" t="s">
        <v>1817</v>
      </c>
      <c r="I9" s="108"/>
    </row>
    <row r="10" spans="1:9" ht="38.25">
      <c r="A10" s="100"/>
      <c r="B10" s="89" t="s">
        <v>214</v>
      </c>
      <c r="C10" s="146" t="s">
        <v>215</v>
      </c>
      <c r="D10" s="24" t="s">
        <v>255</v>
      </c>
      <c r="E10" s="437" t="s">
        <v>2089</v>
      </c>
      <c r="F10" s="18" t="s">
        <v>1897</v>
      </c>
      <c r="G10" s="188" t="str">
        <f>HYPERLINK("https://resh.edu.ru/subject/lesson/7075/main/246390/","Посмотреть видеоурок по ссылке, прочитать материал в учебнике (с.218-220)")</f>
        <v>Посмотреть видеоурок по ссылке, прочитать материал в учебнике (с.218-220)</v>
      </c>
      <c r="H10" s="462" t="s">
        <v>1902</v>
      </c>
      <c r="I10" s="100"/>
    </row>
    <row r="11" spans="1:9" ht="38.25">
      <c r="A11" s="88"/>
      <c r="B11" s="89" t="s">
        <v>239</v>
      </c>
      <c r="C11" s="146" t="s">
        <v>240</v>
      </c>
      <c r="D11" s="24" t="s">
        <v>174</v>
      </c>
      <c r="E11" s="233" t="s">
        <v>2090</v>
      </c>
      <c r="F11" s="306" t="s">
        <v>1971</v>
      </c>
      <c r="G11" s="533" t="s">
        <v>2091</v>
      </c>
      <c r="H11" s="24" t="s">
        <v>104</v>
      </c>
      <c r="I11" s="88"/>
    </row>
    <row r="12" spans="1:9" ht="25.5" customHeight="1">
      <c r="A12" s="339"/>
      <c r="B12" s="883" t="s">
        <v>1166</v>
      </c>
      <c r="C12" s="883" t="s">
        <v>1167</v>
      </c>
      <c r="D12" s="24" t="s">
        <v>2092</v>
      </c>
      <c r="E12" s="233" t="s">
        <v>2093</v>
      </c>
      <c r="F12" s="240" t="s">
        <v>2094</v>
      </c>
      <c r="G12" s="236" t="e">
        <f>HYPERLINK("https://go.mail.ru/search_video?fm=1&amp;rf=956636&amp;q=%D0%9E%D1%82%D0%B2%D0%B5%D1%82%D1%81%D1%82%D0%B2%D0%B5%D0%BD%D0%BD%D0%BE%D1%81%D1%82%D1%8C%20%D0%B7%D0%B0%20%D0%BD%D0%B0%D1%80%D1%83%D1%88%D0%B5%D0%BD%D0%B8%D1%8F%20%D0%BF%D1%80%D0%B0%D0%B2%D0%B8%D0%BB%20%D"&amp;"0%B4%D0%BE%D1%80%D0%BE%D0%B6%D0%BD%D0%BE%D0%B3%D0%BE%20%D0%B4%D0%B2%D0%B8%D0%B6%D0%B5%D0%BD%D0%B8%D1%8F%20%D0%B4%D0%BB%D1%8F%20%D0%B4%D0%B5%D1%82%D0%B5%D0%B9&amp;frm=ws_p&amp;d=6451297098204037928&amp;s=youtube&amp;sig=ef4c62b06b","Посмотреть видео, пройдя по ссылке")</f>
        <v>#VALUE!</v>
      </c>
      <c r="H12" s="24" t="s">
        <v>104</v>
      </c>
      <c r="I12" s="339"/>
    </row>
    <row r="13" spans="1:9" ht="25.5">
      <c r="A13" s="454"/>
      <c r="B13" s="887"/>
      <c r="C13" s="887"/>
      <c r="D13" s="24" t="s">
        <v>2092</v>
      </c>
      <c r="E13" s="233" t="s">
        <v>2095</v>
      </c>
      <c r="F13" s="20" t="s">
        <v>2096</v>
      </c>
      <c r="G13" s="251" t="s">
        <v>2097</v>
      </c>
      <c r="H13" s="24" t="s">
        <v>104</v>
      </c>
      <c r="I13" s="454"/>
    </row>
    <row r="14" spans="1:9" ht="38.25">
      <c r="A14" s="457"/>
      <c r="B14" s="868"/>
      <c r="C14" s="868"/>
      <c r="D14" s="24" t="s">
        <v>303</v>
      </c>
      <c r="E14" s="448" t="s">
        <v>2098</v>
      </c>
      <c r="F14" s="20" t="s">
        <v>1824</v>
      </c>
      <c r="G14" s="251" t="s">
        <v>1825</v>
      </c>
      <c r="H14" s="213" t="s">
        <v>104</v>
      </c>
      <c r="I14" s="457"/>
    </row>
    <row r="15" spans="1:9" ht="25.5">
      <c r="A15" s="100"/>
      <c r="B15" s="937" t="s">
        <v>1530</v>
      </c>
      <c r="C15" s="938" t="s">
        <v>1532</v>
      </c>
      <c r="D15" s="939" t="s">
        <v>174</v>
      </c>
      <c r="E15" s="233" t="s">
        <v>2099</v>
      </c>
      <c r="F15" s="451" t="s">
        <v>1827</v>
      </c>
      <c r="G15" s="285" t="str">
        <f>HYPERLINK("https://www.google.com/search?sxsrf=ALeKk02OGEcf7QvdnpwOT9go2xxVfHhTnQ%3A1589187671858&amp;ei=VxS5Xr7SM4G43APL1YDYAw&amp;q","Посмотреть мастер-класс")</f>
        <v>Посмотреть мастер-класс</v>
      </c>
      <c r="H15" s="213" t="s">
        <v>104</v>
      </c>
      <c r="I15" s="100"/>
    </row>
    <row r="16" spans="1:9" ht="25.5">
      <c r="A16" s="294"/>
      <c r="B16" s="868"/>
      <c r="C16" s="903"/>
      <c r="D16" s="871"/>
      <c r="E16" s="233" t="s">
        <v>2100</v>
      </c>
      <c r="F16" s="387" t="s">
        <v>1870</v>
      </c>
      <c r="G16" s="453" t="str">
        <f>HYPERLINK("https://www.youtube.com/watch?v=dHhaCcxhJW4","Посмотрите мастер-класс, перейдя по ссылке")</f>
        <v>Посмотрите мастер-класс, перейдя по ссылке</v>
      </c>
      <c r="H16" s="213" t="s">
        <v>104</v>
      </c>
      <c r="I16" s="294"/>
    </row>
    <row r="17" spans="1:9" ht="67.5" customHeight="1">
      <c r="A17" s="148"/>
      <c r="B17" s="876" t="s">
        <v>245</v>
      </c>
      <c r="C17" s="864"/>
      <c r="D17" s="864"/>
      <c r="E17" s="864"/>
      <c r="F17" s="864"/>
      <c r="G17" s="864"/>
      <c r="H17" s="865"/>
      <c r="I17" s="148"/>
    </row>
    <row r="18" spans="1:9" ht="51" customHeight="1">
      <c r="A18" s="86"/>
      <c r="B18" s="490" t="s">
        <v>16</v>
      </c>
      <c r="C18" s="491" t="s">
        <v>17</v>
      </c>
      <c r="D18" s="278" t="s">
        <v>174</v>
      </c>
      <c r="E18" s="493" t="s">
        <v>2101</v>
      </c>
      <c r="F18" s="24" t="s">
        <v>1856</v>
      </c>
      <c r="G18" s="24" t="s">
        <v>1857</v>
      </c>
      <c r="H18" s="24" t="s">
        <v>1858</v>
      </c>
      <c r="I18" s="86"/>
    </row>
    <row r="19" spans="1:9" ht="38.25">
      <c r="A19" s="444"/>
      <c r="B19" s="490" t="s">
        <v>31</v>
      </c>
      <c r="C19" s="491" t="s">
        <v>34</v>
      </c>
      <c r="D19" s="24" t="s">
        <v>684</v>
      </c>
      <c r="E19" s="23" t="s">
        <v>2102</v>
      </c>
      <c r="F19" s="94" t="s">
        <v>1803</v>
      </c>
      <c r="G19" s="24" t="s">
        <v>1835</v>
      </c>
      <c r="H19" s="24" t="s">
        <v>1880</v>
      </c>
      <c r="I19" s="444"/>
    </row>
    <row r="20" spans="1:9" ht="38.25">
      <c r="A20" s="100"/>
      <c r="B20" s="490" t="s">
        <v>146</v>
      </c>
      <c r="C20" s="491" t="s">
        <v>148</v>
      </c>
      <c r="D20" s="278" t="s">
        <v>1302</v>
      </c>
      <c r="E20" s="23" t="s">
        <v>2103</v>
      </c>
      <c r="F20" s="94" t="s">
        <v>2104</v>
      </c>
      <c r="G20" s="251" t="s">
        <v>2105</v>
      </c>
      <c r="H20" s="112" t="s">
        <v>97</v>
      </c>
      <c r="I20" s="100"/>
    </row>
    <row r="21" spans="1:9" ht="12.75">
      <c r="A21" s="100"/>
      <c r="B21" s="936" t="s">
        <v>160</v>
      </c>
      <c r="C21" s="864"/>
      <c r="D21" s="864"/>
      <c r="E21" s="864"/>
      <c r="F21" s="864"/>
      <c r="G21" s="864"/>
      <c r="H21" s="865"/>
      <c r="I21" s="100"/>
    </row>
    <row r="22" spans="1:9" ht="25.5">
      <c r="A22" s="461"/>
      <c r="B22" s="490" t="s">
        <v>170</v>
      </c>
      <c r="C22" s="491" t="s">
        <v>173</v>
      </c>
      <c r="D22" s="24" t="s">
        <v>255</v>
      </c>
      <c r="E22" s="94" t="s">
        <v>2106</v>
      </c>
      <c r="F22" s="18" t="s">
        <v>1810</v>
      </c>
      <c r="G22" s="112" t="s">
        <v>1816</v>
      </c>
      <c r="H22" s="18" t="s">
        <v>1854</v>
      </c>
      <c r="I22" s="461"/>
    </row>
    <row r="23" spans="1:9" ht="63.75">
      <c r="A23" s="461"/>
      <c r="B23" s="490" t="s">
        <v>202</v>
      </c>
      <c r="C23" s="491" t="s">
        <v>203</v>
      </c>
      <c r="D23" s="413" t="s">
        <v>1843</v>
      </c>
      <c r="E23" s="23" t="s">
        <v>2107</v>
      </c>
      <c r="F23" s="24" t="s">
        <v>1845</v>
      </c>
      <c r="G23" s="460" t="s">
        <v>2108</v>
      </c>
      <c r="H23" s="24" t="s">
        <v>1847</v>
      </c>
      <c r="I23" s="461"/>
    </row>
    <row r="24" spans="1:9" ht="38.25">
      <c r="A24" s="461"/>
      <c r="B24" s="930" t="s">
        <v>214</v>
      </c>
      <c r="C24" s="931" t="s">
        <v>215</v>
      </c>
      <c r="D24" s="137" t="s">
        <v>255</v>
      </c>
      <c r="E24" s="534" t="s">
        <v>2109</v>
      </c>
      <c r="F24" s="137" t="s">
        <v>2110</v>
      </c>
      <c r="G24" s="137" t="s">
        <v>2111</v>
      </c>
      <c r="H24" s="137" t="s">
        <v>2112</v>
      </c>
      <c r="I24" s="461"/>
    </row>
    <row r="25" spans="1:9" ht="38.25">
      <c r="A25" s="466"/>
      <c r="B25" s="868"/>
      <c r="C25" s="903"/>
      <c r="D25" s="20" t="s">
        <v>684</v>
      </c>
      <c r="E25" s="435" t="s">
        <v>2113</v>
      </c>
      <c r="F25" s="57" t="s">
        <v>2110</v>
      </c>
      <c r="G25" s="124" t="s">
        <v>2114</v>
      </c>
      <c r="H25" s="24" t="s">
        <v>2115</v>
      </c>
      <c r="I25" s="466"/>
    </row>
    <row r="26" spans="1:9" ht="38.25">
      <c r="A26" s="100"/>
      <c r="B26" s="525">
        <v>7</v>
      </c>
      <c r="C26" s="491" t="s">
        <v>240</v>
      </c>
      <c r="D26" s="24" t="s">
        <v>255</v>
      </c>
      <c r="E26" s="448" t="s">
        <v>2116</v>
      </c>
      <c r="F26" s="20" t="s">
        <v>1922</v>
      </c>
      <c r="G26" s="251" t="s">
        <v>1825</v>
      </c>
      <c r="H26" s="413" t="s">
        <v>746</v>
      </c>
      <c r="I26" s="100"/>
    </row>
    <row r="27" spans="1:9" ht="25.5">
      <c r="A27" s="100"/>
      <c r="B27" s="923" t="s">
        <v>1166</v>
      </c>
      <c r="C27" s="914" t="s">
        <v>1167</v>
      </c>
      <c r="D27" s="413" t="s">
        <v>174</v>
      </c>
      <c r="E27" s="233" t="s">
        <v>2117</v>
      </c>
      <c r="F27" s="387" t="s">
        <v>1827</v>
      </c>
      <c r="G27" s="285" t="str">
        <f>HYPERLINK("https://www.google.com/search?sxsrf=ALeKk02OGEcf7QvdnpwOT9go2xxVfHhTnQ%3A1589187671858&amp;ei=VxS5Xr7SM4G43APL1YDYAw&amp;q","Посмотреть мастер-класс")</f>
        <v>Посмотреть мастер-класс</v>
      </c>
      <c r="H27" s="463" t="s">
        <v>104</v>
      </c>
      <c r="I27" s="100"/>
    </row>
    <row r="28" spans="1:9" ht="25.5">
      <c r="A28" s="100"/>
      <c r="B28" s="868"/>
      <c r="C28" s="868"/>
      <c r="D28" s="18" t="s">
        <v>174</v>
      </c>
      <c r="E28" s="233" t="s">
        <v>2118</v>
      </c>
      <c r="F28" s="26" t="s">
        <v>1973</v>
      </c>
      <c r="G28" s="453" t="str">
        <f>HYPERLINK("https://www.youtube.com/watch?v=dHhaCcxhJW4","Посмотрите мастер-класс, перейдя по ссылке")</f>
        <v>Посмотрите мастер-класс, перейдя по ссылке</v>
      </c>
      <c r="H28" s="413" t="s">
        <v>746</v>
      </c>
      <c r="I28" s="100"/>
    </row>
    <row r="29" spans="1:9" ht="33" customHeight="1">
      <c r="A29" s="294"/>
      <c r="B29" s="924" t="s">
        <v>273</v>
      </c>
      <c r="C29" s="905"/>
      <c r="D29" s="905"/>
      <c r="E29" s="905"/>
      <c r="F29" s="905"/>
      <c r="G29" s="905"/>
      <c r="H29" s="903"/>
      <c r="I29" s="294"/>
    </row>
    <row r="30" spans="1:9" ht="25.5">
      <c r="A30" s="454"/>
      <c r="B30" s="490" t="s">
        <v>16</v>
      </c>
      <c r="C30" s="491" t="s">
        <v>17</v>
      </c>
      <c r="D30" s="18" t="s">
        <v>255</v>
      </c>
      <c r="E30" s="38" t="s">
        <v>2119</v>
      </c>
      <c r="F30" s="18" t="s">
        <v>1810</v>
      </c>
      <c r="G30" s="112" t="s">
        <v>1853</v>
      </c>
      <c r="H30" s="24" t="s">
        <v>97</v>
      </c>
      <c r="I30" s="454"/>
    </row>
    <row r="31" spans="1:9" ht="25.5">
      <c r="A31" s="100"/>
      <c r="B31" s="490" t="s">
        <v>31</v>
      </c>
      <c r="C31" s="491" t="s">
        <v>34</v>
      </c>
      <c r="D31" s="24" t="s">
        <v>255</v>
      </c>
      <c r="E31" s="437" t="s">
        <v>2120</v>
      </c>
      <c r="F31" s="18" t="s">
        <v>1417</v>
      </c>
      <c r="G31" s="18" t="s">
        <v>1886</v>
      </c>
      <c r="H31" s="465" t="s">
        <v>1887</v>
      </c>
      <c r="I31" s="100"/>
    </row>
    <row r="32" spans="1:9" ht="25.5">
      <c r="A32" s="100"/>
      <c r="B32" s="490" t="s">
        <v>146</v>
      </c>
      <c r="C32" s="491" t="s">
        <v>148</v>
      </c>
      <c r="D32" s="278" t="s">
        <v>174</v>
      </c>
      <c r="E32" s="383" t="s">
        <v>2121</v>
      </c>
      <c r="F32" s="278" t="s">
        <v>1882</v>
      </c>
      <c r="G32" s="475" t="s">
        <v>1883</v>
      </c>
      <c r="H32" s="278" t="s">
        <v>97</v>
      </c>
      <c r="I32" s="120"/>
    </row>
    <row r="33" spans="1:9" ht="12.75">
      <c r="A33" s="100"/>
      <c r="B33" s="936" t="s">
        <v>160</v>
      </c>
      <c r="C33" s="864"/>
      <c r="D33" s="864"/>
      <c r="E33" s="864"/>
      <c r="F33" s="864"/>
      <c r="G33" s="864"/>
      <c r="H33" s="865"/>
      <c r="I33" s="100"/>
    </row>
    <row r="34" spans="1:9" ht="25.5">
      <c r="A34" s="100"/>
      <c r="B34" s="490" t="s">
        <v>170</v>
      </c>
      <c r="C34" s="491" t="s">
        <v>173</v>
      </c>
      <c r="D34" s="413" t="s">
        <v>274</v>
      </c>
      <c r="E34" s="24" t="s">
        <v>2122</v>
      </c>
      <c r="F34" s="413" t="s">
        <v>2123</v>
      </c>
      <c r="G34" s="418" t="s">
        <v>2124</v>
      </c>
      <c r="H34" s="418" t="s">
        <v>97</v>
      </c>
      <c r="I34" s="100"/>
    </row>
    <row r="35" spans="1:9" ht="38.25">
      <c r="A35" s="100"/>
      <c r="B35" s="490" t="s">
        <v>202</v>
      </c>
      <c r="C35" s="491" t="s">
        <v>203</v>
      </c>
      <c r="D35" s="413" t="s">
        <v>684</v>
      </c>
      <c r="E35" s="493" t="s">
        <v>2125</v>
      </c>
      <c r="F35" s="413" t="s">
        <v>1803</v>
      </c>
      <c r="G35" s="413" t="s">
        <v>1879</v>
      </c>
      <c r="H35" s="413" t="s">
        <v>1934</v>
      </c>
      <c r="I35" s="100"/>
    </row>
    <row r="36" spans="1:9" ht="38.25">
      <c r="A36" s="100"/>
      <c r="B36" s="490" t="s">
        <v>214</v>
      </c>
      <c r="C36" s="491" t="s">
        <v>215</v>
      </c>
      <c r="D36" s="20" t="s">
        <v>405</v>
      </c>
      <c r="E36" s="437" t="s">
        <v>2126</v>
      </c>
      <c r="F36" s="237" t="s">
        <v>1936</v>
      </c>
      <c r="G36" s="169" t="s">
        <v>2127</v>
      </c>
      <c r="H36" s="462" t="s">
        <v>1902</v>
      </c>
      <c r="I36" s="100"/>
    </row>
    <row r="37" spans="1:9" ht="38.25">
      <c r="A37" s="466"/>
      <c r="B37" s="930" t="s">
        <v>239</v>
      </c>
      <c r="C37" s="931" t="s">
        <v>240</v>
      </c>
      <c r="D37" s="20" t="s">
        <v>1802</v>
      </c>
      <c r="E37" s="534" t="s">
        <v>2128</v>
      </c>
      <c r="F37" s="18" t="s">
        <v>1799</v>
      </c>
      <c r="G37" s="418" t="s">
        <v>2129</v>
      </c>
      <c r="H37" s="413" t="s">
        <v>2130</v>
      </c>
      <c r="I37" s="466"/>
    </row>
    <row r="38" spans="1:9" ht="38.25">
      <c r="A38" s="100"/>
      <c r="B38" s="868"/>
      <c r="C38" s="903"/>
      <c r="D38" s="20" t="s">
        <v>684</v>
      </c>
      <c r="E38" s="435" t="s">
        <v>2131</v>
      </c>
      <c r="F38" s="436" t="s">
        <v>1799</v>
      </c>
      <c r="G38" s="124" t="s">
        <v>1800</v>
      </c>
      <c r="H38" s="24" t="s">
        <v>1801</v>
      </c>
      <c r="I38" s="100"/>
    </row>
    <row r="39" spans="1:9" ht="38.25">
      <c r="A39" s="100"/>
      <c r="B39" s="525" t="s">
        <v>1166</v>
      </c>
      <c r="C39" s="535" t="s">
        <v>1908</v>
      </c>
      <c r="D39" s="413" t="s">
        <v>274</v>
      </c>
      <c r="E39" s="448" t="s">
        <v>2132</v>
      </c>
      <c r="F39" s="18" t="s">
        <v>1918</v>
      </c>
      <c r="G39" s="251" t="s">
        <v>1825</v>
      </c>
      <c r="H39" s="413" t="s">
        <v>104</v>
      </c>
      <c r="I39" s="100"/>
    </row>
    <row r="40" spans="1:9" ht="38.25">
      <c r="A40" s="86"/>
      <c r="B40" s="525" t="s">
        <v>1530</v>
      </c>
      <c r="C40" s="536" t="s">
        <v>1532</v>
      </c>
      <c r="D40" s="413" t="s">
        <v>174</v>
      </c>
      <c r="E40" s="537" t="s">
        <v>2133</v>
      </c>
      <c r="F40" s="413" t="s">
        <v>1860</v>
      </c>
      <c r="G40" s="538" t="s">
        <v>1861</v>
      </c>
      <c r="H40" s="413" t="s">
        <v>104</v>
      </c>
      <c r="I40" s="86"/>
    </row>
    <row r="41" spans="1:9" ht="13.5" customHeight="1">
      <c r="A41" s="294"/>
      <c r="B41" s="876" t="s">
        <v>441</v>
      </c>
      <c r="C41" s="864"/>
      <c r="D41" s="864"/>
      <c r="E41" s="864"/>
      <c r="F41" s="864"/>
      <c r="G41" s="864"/>
      <c r="H41" s="865"/>
      <c r="I41" s="294"/>
    </row>
    <row r="42" spans="1:9" ht="38.25">
      <c r="A42" s="454"/>
      <c r="B42" s="490" t="s">
        <v>16</v>
      </c>
      <c r="C42" s="491" t="s">
        <v>17</v>
      </c>
      <c r="D42" s="24" t="s">
        <v>405</v>
      </c>
      <c r="E42" s="43" t="s">
        <v>2134</v>
      </c>
      <c r="F42" s="18" t="s">
        <v>1417</v>
      </c>
      <c r="G42" s="492" t="str">
        <f>HYPERLINK("https://resh.edu.ru/subject/lesson/7020/start/282630/","Посмотреть видеоурок, пройдя по ссылке,  в случае отсутствия связи повторить все о глаголе. Выполнить упр. 587. Прислать в ВК")</f>
        <v>Посмотреть видеоурок, пройдя по ссылке,  в случае отсутствия связи повторить все о глаголе. Выполнить упр. 587. Прислать в ВК</v>
      </c>
      <c r="H42" s="218" t="s">
        <v>97</v>
      </c>
      <c r="I42" s="454"/>
    </row>
    <row r="43" spans="1:9" ht="38.25">
      <c r="A43" s="100"/>
      <c r="B43" s="930" t="s">
        <v>31</v>
      </c>
      <c r="C43" s="931" t="s">
        <v>34</v>
      </c>
      <c r="D43" s="20" t="s">
        <v>684</v>
      </c>
      <c r="E43" s="435" t="s">
        <v>2135</v>
      </c>
      <c r="F43" s="473" t="s">
        <v>1840</v>
      </c>
      <c r="G43" s="124" t="s">
        <v>1841</v>
      </c>
      <c r="H43" s="24" t="s">
        <v>1842</v>
      </c>
      <c r="I43" s="100"/>
    </row>
    <row r="44" spans="1:9" ht="38.25">
      <c r="A44" s="86"/>
      <c r="B44" s="868"/>
      <c r="C44" s="903"/>
      <c r="D44" s="278" t="s">
        <v>2136</v>
      </c>
      <c r="E44" s="534" t="s">
        <v>2137</v>
      </c>
      <c r="F44" s="278" t="s">
        <v>1840</v>
      </c>
      <c r="G44" s="278" t="s">
        <v>2138</v>
      </c>
      <c r="H44" s="278" t="s">
        <v>2139</v>
      </c>
      <c r="I44" s="86"/>
    </row>
    <row r="45" spans="1:9" ht="38.25">
      <c r="A45" s="100"/>
      <c r="B45" s="490" t="s">
        <v>146</v>
      </c>
      <c r="C45" s="491" t="s">
        <v>148</v>
      </c>
      <c r="D45" s="413" t="s">
        <v>684</v>
      </c>
      <c r="E45" s="521" t="s">
        <v>2140</v>
      </c>
      <c r="F45" s="413" t="s">
        <v>1803</v>
      </c>
      <c r="G45" s="418" t="s">
        <v>1991</v>
      </c>
      <c r="H45" s="413" t="s">
        <v>2032</v>
      </c>
      <c r="I45" s="100"/>
    </row>
    <row r="46" spans="1:9" ht="12.75">
      <c r="A46" s="100"/>
      <c r="B46" s="936" t="s">
        <v>160</v>
      </c>
      <c r="C46" s="864"/>
      <c r="D46" s="864"/>
      <c r="E46" s="864"/>
      <c r="F46" s="864"/>
      <c r="G46" s="864"/>
      <c r="H46" s="865"/>
      <c r="I46" s="100"/>
    </row>
    <row r="47" spans="1:9" ht="51">
      <c r="A47" s="100"/>
      <c r="B47" s="930" t="s">
        <v>170</v>
      </c>
      <c r="C47" s="931" t="s">
        <v>173</v>
      </c>
      <c r="D47" s="24"/>
      <c r="E47" s="123" t="s">
        <v>2141</v>
      </c>
      <c r="F47" s="24" t="s">
        <v>2142</v>
      </c>
      <c r="G47" s="460" t="s">
        <v>2143</v>
      </c>
      <c r="H47" s="24" t="s">
        <v>97</v>
      </c>
      <c r="I47" s="100"/>
    </row>
    <row r="48" spans="1:9" ht="38.25" customHeight="1">
      <c r="A48" s="466"/>
      <c r="B48" s="868"/>
      <c r="C48" s="903"/>
      <c r="D48" s="413" t="s">
        <v>684</v>
      </c>
      <c r="E48" s="123" t="s">
        <v>2144</v>
      </c>
      <c r="F48" s="183" t="s">
        <v>1947</v>
      </c>
      <c r="G48" s="112" t="s">
        <v>2145</v>
      </c>
      <c r="H48" s="24" t="s">
        <v>97</v>
      </c>
      <c r="I48" s="466"/>
    </row>
    <row r="49" spans="1:9" ht="51">
      <c r="A49" s="86"/>
      <c r="B49" s="930" t="s">
        <v>202</v>
      </c>
      <c r="C49" s="931" t="s">
        <v>203</v>
      </c>
      <c r="D49" s="24"/>
      <c r="E49" s="123" t="s">
        <v>2146</v>
      </c>
      <c r="F49" s="24" t="s">
        <v>1951</v>
      </c>
      <c r="G49" s="460" t="s">
        <v>2147</v>
      </c>
      <c r="H49" s="24" t="s">
        <v>97</v>
      </c>
      <c r="I49" s="86"/>
    </row>
    <row r="50" spans="1:9" ht="51">
      <c r="A50" s="86"/>
      <c r="B50" s="868"/>
      <c r="C50" s="903"/>
      <c r="D50" s="413" t="s">
        <v>684</v>
      </c>
      <c r="E50" s="123" t="s">
        <v>2148</v>
      </c>
      <c r="F50" s="183" t="s">
        <v>1947</v>
      </c>
      <c r="G50" s="112" t="s">
        <v>1948</v>
      </c>
      <c r="H50" s="24" t="s">
        <v>97</v>
      </c>
      <c r="I50" s="86"/>
    </row>
    <row r="51" spans="1:9" ht="25.5">
      <c r="A51" s="86"/>
      <c r="B51" s="490" t="s">
        <v>214</v>
      </c>
      <c r="C51" s="491" t="s">
        <v>215</v>
      </c>
      <c r="D51" s="413" t="s">
        <v>174</v>
      </c>
      <c r="E51" s="91" t="s">
        <v>2149</v>
      </c>
      <c r="F51" s="18" t="s">
        <v>2000</v>
      </c>
      <c r="G51" s="460" t="s">
        <v>2001</v>
      </c>
      <c r="H51" s="462" t="s">
        <v>2003</v>
      </c>
      <c r="I51" s="86"/>
    </row>
    <row r="52" spans="1:9" ht="25.5">
      <c r="A52" s="100"/>
      <c r="B52" s="930" t="s">
        <v>239</v>
      </c>
      <c r="C52" s="931" t="s">
        <v>240</v>
      </c>
      <c r="D52" s="413" t="s">
        <v>174</v>
      </c>
      <c r="E52" s="233" t="s">
        <v>2150</v>
      </c>
      <c r="F52" s="32" t="s">
        <v>2151</v>
      </c>
      <c r="G52" s="539" t="s">
        <v>2152</v>
      </c>
      <c r="H52" s="413" t="s">
        <v>746</v>
      </c>
      <c r="I52" s="100"/>
    </row>
    <row r="53" spans="1:9" ht="25.5">
      <c r="A53" s="294"/>
      <c r="B53" s="868"/>
      <c r="C53" s="903"/>
      <c r="D53" s="413" t="s">
        <v>174</v>
      </c>
      <c r="E53" s="233" t="s">
        <v>2153</v>
      </c>
      <c r="F53" s="357" t="s">
        <v>1827</v>
      </c>
      <c r="G53" s="54" t="str">
        <f>HYPERLINK("https://www.google.com/search?sxsrf=ALeKk02OGEcf7QvdnpwOT9go2xxVfHhTnQ%3A1589187671858&amp;ei=VxS5Xr7SM4G43APL1YDYAw&amp;q","Посмотреть мастер-класс")</f>
        <v>Посмотреть мастер-класс</v>
      </c>
      <c r="H53" s="413" t="s">
        <v>746</v>
      </c>
      <c r="I53" s="294"/>
    </row>
    <row r="54" spans="1:9" ht="13.5">
      <c r="A54" s="100"/>
      <c r="B54" s="924" t="s">
        <v>590</v>
      </c>
      <c r="C54" s="905"/>
      <c r="D54" s="905"/>
      <c r="E54" s="905"/>
      <c r="F54" s="905"/>
      <c r="G54" s="905"/>
      <c r="H54" s="903"/>
      <c r="I54" s="100"/>
    </row>
    <row r="55" spans="1:9" ht="25.5">
      <c r="A55" s="183"/>
      <c r="B55" s="37" t="s">
        <v>16</v>
      </c>
      <c r="C55" s="37" t="s">
        <v>17</v>
      </c>
      <c r="D55" s="18" t="s">
        <v>274</v>
      </c>
      <c r="E55" s="437" t="s">
        <v>2154</v>
      </c>
      <c r="F55" s="307" t="s">
        <v>1768</v>
      </c>
      <c r="G55" s="516" t="s">
        <v>2155</v>
      </c>
      <c r="H55" s="18" t="s">
        <v>97</v>
      </c>
      <c r="I55" s="183"/>
    </row>
    <row r="56" spans="1:9" ht="25.5">
      <c r="A56" s="100"/>
      <c r="B56" s="37" t="s">
        <v>31</v>
      </c>
      <c r="C56" s="37" t="s">
        <v>34</v>
      </c>
      <c r="D56" s="18" t="s">
        <v>274</v>
      </c>
      <c r="E56" s="437" t="s">
        <v>2156</v>
      </c>
      <c r="F56" s="307" t="s">
        <v>1768</v>
      </c>
      <c r="G56" s="516" t="s">
        <v>2155</v>
      </c>
      <c r="H56" s="18" t="s">
        <v>97</v>
      </c>
      <c r="I56" s="100"/>
    </row>
    <row r="57" spans="1:9" ht="25.5">
      <c r="A57" s="183"/>
      <c r="B57" s="37" t="s">
        <v>146</v>
      </c>
      <c r="C57" s="37" t="s">
        <v>148</v>
      </c>
      <c r="D57" s="249"/>
      <c r="E57" s="383" t="s">
        <v>2157</v>
      </c>
      <c r="F57" s="278" t="s">
        <v>1882</v>
      </c>
      <c r="G57" s="475" t="s">
        <v>1883</v>
      </c>
      <c r="H57" s="278" t="s">
        <v>97</v>
      </c>
      <c r="I57" s="183"/>
    </row>
    <row r="58" spans="1:9" ht="12.75">
      <c r="A58" s="540"/>
      <c r="B58" s="936" t="s">
        <v>160</v>
      </c>
      <c r="C58" s="864"/>
      <c r="D58" s="864"/>
      <c r="E58" s="864"/>
      <c r="F58" s="864"/>
      <c r="G58" s="864"/>
      <c r="H58" s="865"/>
      <c r="I58" s="540"/>
    </row>
    <row r="59" spans="1:9" ht="25.5">
      <c r="A59" s="100"/>
      <c r="B59" s="37" t="s">
        <v>170</v>
      </c>
      <c r="C59" s="37" t="s">
        <v>173</v>
      </c>
      <c r="D59" s="18" t="s">
        <v>274</v>
      </c>
      <c r="E59" s="24" t="s">
        <v>2158</v>
      </c>
      <c r="F59" s="24" t="s">
        <v>2159</v>
      </c>
      <c r="G59" s="418" t="s">
        <v>2160</v>
      </c>
      <c r="H59" s="418" t="s">
        <v>97</v>
      </c>
      <c r="I59" s="100"/>
    </row>
    <row r="60" spans="1:9" ht="38.25">
      <c r="A60" s="466"/>
      <c r="B60" s="37" t="s">
        <v>202</v>
      </c>
      <c r="C60" s="37" t="s">
        <v>203</v>
      </c>
      <c r="D60" s="413" t="s">
        <v>684</v>
      </c>
      <c r="E60" s="493" t="s">
        <v>2161</v>
      </c>
      <c r="F60" s="240" t="s">
        <v>1803</v>
      </c>
      <c r="G60" s="19" t="s">
        <v>2162</v>
      </c>
      <c r="H60" s="541" t="s">
        <v>97</v>
      </c>
      <c r="I60" s="466"/>
    </row>
    <row r="61" spans="1:9" ht="25.5">
      <c r="A61" s="100"/>
      <c r="B61" s="37" t="s">
        <v>214</v>
      </c>
      <c r="C61" s="37" t="s">
        <v>215</v>
      </c>
      <c r="D61" s="413" t="s">
        <v>174</v>
      </c>
      <c r="E61" s="437" t="s">
        <v>2163</v>
      </c>
      <c r="F61" s="18" t="s">
        <v>1894</v>
      </c>
      <c r="G61" s="460" t="s">
        <v>2001</v>
      </c>
      <c r="H61" s="462" t="s">
        <v>2003</v>
      </c>
      <c r="I61" s="100"/>
    </row>
    <row r="62" spans="1:9" ht="38.25">
      <c r="A62" s="100"/>
      <c r="B62" s="5" t="s">
        <v>239</v>
      </c>
      <c r="C62" s="288" t="s">
        <v>240</v>
      </c>
      <c r="D62" s="165"/>
      <c r="E62" s="233" t="s">
        <v>2164</v>
      </c>
      <c r="F62" s="165"/>
      <c r="G62" s="165"/>
      <c r="H62" s="165"/>
      <c r="I62" s="100"/>
    </row>
    <row r="63" spans="1:9" ht="12.75">
      <c r="A63" s="100"/>
      <c r="I63" s="100"/>
    </row>
    <row r="64" spans="1:9" ht="12.75">
      <c r="A64" s="454"/>
      <c r="I64" s="454"/>
    </row>
    <row r="65" spans="1:9" ht="12.75" customHeight="1">
      <c r="A65" s="294"/>
      <c r="I65" s="294"/>
    </row>
    <row r="66" spans="1:9" ht="12.75">
      <c r="A66" s="454"/>
      <c r="I66" s="454"/>
    </row>
    <row r="67" spans="1:9" ht="15">
      <c r="A67" s="542"/>
      <c r="I67" s="542"/>
    </row>
    <row r="68" spans="1:9" ht="15">
      <c r="A68" s="542"/>
      <c r="I68" s="542"/>
    </row>
    <row r="69" spans="1:9" ht="12.75">
      <c r="A69" s="88"/>
      <c r="I69" s="88"/>
    </row>
    <row r="70" spans="1:9" ht="12.75">
      <c r="A70" s="83"/>
      <c r="I70" s="83"/>
    </row>
    <row r="71" spans="1:9" ht="12.75">
      <c r="A71" s="83"/>
      <c r="B71" s="63"/>
      <c r="C71" s="63"/>
      <c r="D71" s="63"/>
      <c r="E71" s="63"/>
      <c r="F71" s="63"/>
      <c r="G71" s="63"/>
      <c r="H71" s="63"/>
      <c r="I71" s="83"/>
    </row>
    <row r="72" spans="1:9" ht="12.75">
      <c r="A72" s="83"/>
      <c r="B72" s="63"/>
      <c r="C72" s="63"/>
      <c r="D72" s="63"/>
      <c r="E72" s="63"/>
      <c r="F72" s="63"/>
      <c r="G72" s="63"/>
      <c r="H72" s="63"/>
      <c r="I72" s="83"/>
    </row>
    <row r="73" spans="1:9" ht="12.75">
      <c r="A73" s="83"/>
      <c r="I73" s="83"/>
    </row>
    <row r="74" spans="1:9" ht="12.75">
      <c r="A74" s="83"/>
      <c r="I74" s="83"/>
    </row>
    <row r="75" spans="1:9" ht="12.75">
      <c r="A75" s="83"/>
      <c r="I75" s="83"/>
    </row>
    <row r="76" spans="1:9" ht="12.75">
      <c r="A76" s="83"/>
      <c r="I76" s="83"/>
    </row>
    <row r="77" spans="1:9" ht="12.75">
      <c r="A77" s="83"/>
      <c r="I77" s="83"/>
    </row>
    <row r="78" spans="1:9" ht="12.75">
      <c r="A78" s="83"/>
      <c r="I78" s="83"/>
    </row>
    <row r="79" spans="1:9" ht="12.75">
      <c r="A79" s="83"/>
      <c r="I79" s="83"/>
    </row>
    <row r="80" spans="1:9" ht="12.75">
      <c r="A80" s="83"/>
      <c r="I80" s="83"/>
    </row>
    <row r="81" spans="1:9" ht="12.75">
      <c r="A81" s="83"/>
      <c r="I81" s="83"/>
    </row>
    <row r="82" spans="1:9" ht="12.75">
      <c r="A82" s="83"/>
      <c r="I82" s="83"/>
    </row>
    <row r="83" spans="1:9" ht="12.75">
      <c r="A83" s="83"/>
      <c r="I83" s="83"/>
    </row>
    <row r="84" spans="1:9" ht="12.75">
      <c r="A84" s="83"/>
      <c r="I84" s="83"/>
    </row>
    <row r="85" spans="1:9" ht="12.75">
      <c r="A85" s="83"/>
      <c r="I85" s="83"/>
    </row>
    <row r="86" spans="1:9" ht="12.75">
      <c r="A86" s="83"/>
      <c r="I86" s="83"/>
    </row>
    <row r="87" spans="1:9" ht="12.75">
      <c r="A87" s="83"/>
      <c r="I87" s="83"/>
    </row>
    <row r="88" spans="1:9" ht="12.75">
      <c r="A88" s="83"/>
      <c r="I88" s="83"/>
    </row>
    <row r="89" spans="1:9" ht="12.75">
      <c r="A89" s="83"/>
      <c r="I89" s="83"/>
    </row>
    <row r="90" spans="1:9" ht="12.75">
      <c r="A90" s="83"/>
      <c r="I90" s="83"/>
    </row>
    <row r="91" spans="1:9" ht="12.75">
      <c r="A91" s="83"/>
      <c r="I91" s="83"/>
    </row>
    <row r="92" spans="1:9" ht="12.75">
      <c r="A92" s="83"/>
      <c r="I92" s="83"/>
    </row>
    <row r="93" spans="1:9" ht="12.75">
      <c r="A93" s="83"/>
      <c r="I93" s="83"/>
    </row>
    <row r="94" spans="1:9" ht="12.75">
      <c r="A94" s="83"/>
      <c r="I94" s="83"/>
    </row>
    <row r="95" spans="1:9" ht="12.75">
      <c r="A95" s="83"/>
      <c r="I95" s="83"/>
    </row>
    <row r="96" spans="1:9" ht="12.75">
      <c r="A96" s="83"/>
      <c r="I96" s="83"/>
    </row>
    <row r="97" spans="1:9" ht="12.75">
      <c r="A97" s="83"/>
      <c r="I97" s="83"/>
    </row>
    <row r="98" spans="1:9" ht="12.75">
      <c r="A98" s="83"/>
      <c r="I98" s="83"/>
    </row>
    <row r="99" spans="1:9" ht="12.75">
      <c r="A99" s="83"/>
      <c r="I99" s="83"/>
    </row>
    <row r="100" spans="1:9" ht="12.75">
      <c r="A100" s="83"/>
      <c r="I100" s="83"/>
    </row>
    <row r="101" spans="1:9" ht="12.75">
      <c r="A101" s="83"/>
      <c r="I101" s="83"/>
    </row>
    <row r="102" spans="1:9" ht="12.75">
      <c r="A102" s="83"/>
      <c r="I102" s="83"/>
    </row>
    <row r="103" spans="1:9" ht="12.75">
      <c r="A103" s="83"/>
      <c r="I103" s="83"/>
    </row>
    <row r="104" spans="1:9" ht="12.75">
      <c r="A104" s="83"/>
      <c r="I104" s="83"/>
    </row>
    <row r="105" spans="1:9" ht="12.75">
      <c r="A105" s="83"/>
      <c r="I105" s="83"/>
    </row>
    <row r="106" spans="1:9" ht="12.75">
      <c r="A106" s="83"/>
      <c r="I106" s="83"/>
    </row>
    <row r="107" spans="1:9" ht="12.75">
      <c r="A107" s="83"/>
      <c r="I107" s="83"/>
    </row>
    <row r="108" spans="1:9" ht="12.75">
      <c r="A108" s="83"/>
      <c r="I108" s="83"/>
    </row>
    <row r="109" spans="1:9" ht="12.75">
      <c r="A109" s="83"/>
      <c r="I109" s="83"/>
    </row>
    <row r="110" spans="1:9" ht="12.75">
      <c r="A110" s="83"/>
      <c r="I110" s="83"/>
    </row>
    <row r="111" spans="1:9" ht="12.75">
      <c r="A111" s="83"/>
      <c r="I111" s="83"/>
    </row>
    <row r="112" spans="1:9" ht="12.75">
      <c r="A112" s="83"/>
      <c r="I112" s="83"/>
    </row>
    <row r="113" spans="1:9" ht="12.75">
      <c r="A113" s="83"/>
      <c r="I113" s="83"/>
    </row>
    <row r="114" spans="1:9" ht="12.75">
      <c r="A114" s="83"/>
      <c r="I114" s="83"/>
    </row>
    <row r="115" spans="1:9" ht="12.75">
      <c r="A115" s="83"/>
      <c r="I115" s="83"/>
    </row>
    <row r="116" spans="1:9" ht="12.75">
      <c r="A116" s="83"/>
      <c r="I116" s="83"/>
    </row>
    <row r="117" spans="1:9" ht="12.75">
      <c r="A117" s="83"/>
      <c r="I117" s="83"/>
    </row>
    <row r="118" spans="1:9" ht="12.75">
      <c r="A118" s="83"/>
      <c r="I118" s="83"/>
    </row>
    <row r="119" spans="1:9" ht="12.75">
      <c r="A119" s="83"/>
      <c r="I119" s="83"/>
    </row>
    <row r="120" spans="1:9" ht="12.75">
      <c r="A120" s="83"/>
      <c r="I120" s="83"/>
    </row>
    <row r="121" spans="1:9" ht="12.75">
      <c r="A121" s="83"/>
      <c r="I121" s="83"/>
    </row>
    <row r="122" spans="1:9" ht="12.75">
      <c r="A122" s="83"/>
      <c r="I122" s="83"/>
    </row>
    <row r="123" spans="1:9" ht="12.75">
      <c r="A123" s="83"/>
      <c r="I123" s="83"/>
    </row>
    <row r="124" spans="1:9" ht="12.75">
      <c r="A124" s="83"/>
      <c r="I124" s="83"/>
    </row>
    <row r="125" spans="1:9" ht="12.75">
      <c r="A125" s="83"/>
      <c r="I125" s="83"/>
    </row>
    <row r="126" spans="1:9" ht="12.75">
      <c r="A126" s="83"/>
      <c r="I126" s="83"/>
    </row>
    <row r="127" spans="1:9" ht="12.75">
      <c r="A127" s="83"/>
      <c r="I127" s="83"/>
    </row>
    <row r="128" spans="1:9" ht="12.75">
      <c r="A128" s="83"/>
      <c r="I128" s="83"/>
    </row>
    <row r="129" spans="1:9" ht="12.75">
      <c r="A129" s="83"/>
      <c r="I129" s="83"/>
    </row>
    <row r="130" spans="1:9" ht="12.75">
      <c r="A130" s="83"/>
      <c r="I130" s="83"/>
    </row>
    <row r="131" spans="1:9" ht="12.75">
      <c r="A131" s="83"/>
      <c r="I131" s="83"/>
    </row>
    <row r="132" spans="1:9" ht="12.75">
      <c r="A132" s="83"/>
      <c r="I132" s="83"/>
    </row>
    <row r="133" spans="1:9" ht="12.75">
      <c r="A133" s="83"/>
      <c r="I133" s="83"/>
    </row>
    <row r="134" spans="1:9" ht="12.75">
      <c r="A134" s="83"/>
      <c r="I134" s="83"/>
    </row>
    <row r="135" spans="1:9" ht="12.75">
      <c r="A135" s="83"/>
      <c r="I135" s="83"/>
    </row>
    <row r="136" spans="1:9" ht="12.75">
      <c r="A136" s="83"/>
      <c r="B136" s="63"/>
      <c r="C136" s="63"/>
      <c r="D136" s="63"/>
      <c r="E136" s="63"/>
      <c r="F136" s="63"/>
      <c r="G136" s="63"/>
      <c r="H136" s="63"/>
      <c r="I136" s="83"/>
    </row>
    <row r="137" spans="1:9" ht="12.75">
      <c r="A137" s="83"/>
      <c r="B137" s="63"/>
      <c r="C137" s="63"/>
      <c r="D137" s="63"/>
      <c r="E137" s="63"/>
      <c r="F137" s="63"/>
      <c r="G137" s="63"/>
      <c r="H137" s="63"/>
      <c r="I137" s="83"/>
    </row>
    <row r="138" spans="1:9" ht="12.75">
      <c r="A138" s="83"/>
      <c r="B138" s="63"/>
      <c r="C138" s="63"/>
      <c r="D138" s="63"/>
      <c r="E138" s="63"/>
      <c r="F138" s="63"/>
      <c r="G138" s="63"/>
      <c r="H138" s="63"/>
      <c r="I138" s="83"/>
    </row>
    <row r="139" spans="1:9" ht="12.75">
      <c r="A139" s="83"/>
      <c r="B139" s="63"/>
      <c r="C139" s="63"/>
      <c r="D139" s="63"/>
      <c r="E139" s="63"/>
      <c r="F139" s="63"/>
      <c r="G139" s="63"/>
      <c r="H139" s="63"/>
      <c r="I139" s="83"/>
    </row>
    <row r="140" spans="1:9" ht="12.75">
      <c r="A140" s="83"/>
      <c r="B140" s="63"/>
      <c r="C140" s="63"/>
      <c r="D140" s="63"/>
      <c r="E140" s="63"/>
      <c r="F140" s="63"/>
      <c r="G140" s="63"/>
      <c r="H140" s="63"/>
      <c r="I140" s="83"/>
    </row>
    <row r="141" spans="1:9" ht="12.75">
      <c r="A141" s="83"/>
      <c r="B141" s="63"/>
      <c r="C141" s="63"/>
      <c r="D141" s="63"/>
      <c r="E141" s="63"/>
      <c r="F141" s="63"/>
      <c r="G141" s="63"/>
      <c r="H141" s="63"/>
      <c r="I141" s="83"/>
    </row>
    <row r="142" spans="1:9" ht="12.75">
      <c r="A142" s="83"/>
      <c r="B142" s="63"/>
      <c r="C142" s="63"/>
      <c r="D142" s="63"/>
      <c r="E142" s="63"/>
      <c r="F142" s="63"/>
      <c r="G142" s="63"/>
      <c r="H142" s="63"/>
      <c r="I142" s="83"/>
    </row>
    <row r="143" spans="1:9" ht="12.75">
      <c r="A143" s="83"/>
      <c r="B143" s="63"/>
      <c r="C143" s="63"/>
      <c r="D143" s="63"/>
      <c r="E143" s="63"/>
      <c r="F143" s="63"/>
      <c r="G143" s="63"/>
      <c r="H143" s="63"/>
      <c r="I143" s="83"/>
    </row>
    <row r="144" spans="1:9" ht="12.75">
      <c r="A144" s="83"/>
      <c r="B144" s="63"/>
      <c r="C144" s="63"/>
      <c r="D144" s="63"/>
      <c r="E144" s="63"/>
      <c r="F144" s="63"/>
      <c r="G144" s="63"/>
      <c r="H144" s="63"/>
      <c r="I144" s="83"/>
    </row>
    <row r="145" spans="1:9" ht="12.75">
      <c r="A145" s="83"/>
      <c r="B145" s="63"/>
      <c r="C145" s="63"/>
      <c r="D145" s="63"/>
      <c r="E145" s="63"/>
      <c r="F145" s="63"/>
      <c r="G145" s="63"/>
      <c r="H145" s="63"/>
      <c r="I145" s="83"/>
    </row>
    <row r="146" spans="1:9" ht="12.75">
      <c r="A146" s="83"/>
      <c r="B146" s="63"/>
      <c r="C146" s="63"/>
      <c r="D146" s="63"/>
      <c r="E146" s="63"/>
      <c r="F146" s="63"/>
      <c r="G146" s="63"/>
      <c r="H146" s="63"/>
      <c r="I146" s="83"/>
    </row>
    <row r="147" spans="1:9" ht="12.75">
      <c r="A147" s="83"/>
      <c r="B147" s="63"/>
      <c r="C147" s="63"/>
      <c r="D147" s="63"/>
      <c r="E147" s="63"/>
      <c r="F147" s="63"/>
      <c r="G147" s="63"/>
      <c r="H147" s="63"/>
      <c r="I147" s="83"/>
    </row>
    <row r="148" spans="1:9" ht="12.75">
      <c r="A148" s="83"/>
      <c r="B148" s="63"/>
      <c r="C148" s="63"/>
      <c r="D148" s="63"/>
      <c r="E148" s="63"/>
      <c r="F148" s="63"/>
      <c r="G148" s="63"/>
      <c r="H148" s="63"/>
      <c r="I148" s="83"/>
    </row>
    <row r="149" spans="1:9" ht="12.75">
      <c r="A149" s="83"/>
      <c r="B149" s="63"/>
      <c r="C149" s="63"/>
      <c r="D149" s="63"/>
      <c r="E149" s="63"/>
      <c r="F149" s="63"/>
      <c r="G149" s="63"/>
      <c r="H149" s="63"/>
      <c r="I149" s="83"/>
    </row>
    <row r="150" spans="1:9" ht="12.75">
      <c r="A150" s="83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8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8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8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8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8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8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8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8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8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8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8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8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8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8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8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8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8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8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8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8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8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8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8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8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8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8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8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8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8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8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8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8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8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8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8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8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8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8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8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8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8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8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8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8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8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8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8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8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8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8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8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8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8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8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8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8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8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8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8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8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8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8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8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8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8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8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8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8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8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8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8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8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8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8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8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8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8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8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8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8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8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8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8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8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8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8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8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8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8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8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8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8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8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8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8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8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8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8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8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8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8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8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8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8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8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8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8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8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8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8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8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8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8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8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8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8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8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8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8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8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8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8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8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8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8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8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8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8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8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8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8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8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8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8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8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8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8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8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8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8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8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8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8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8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8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8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8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8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8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8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8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8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8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8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8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8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8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8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8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8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8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8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8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8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8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8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8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8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8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8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8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8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8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8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8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8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8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8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8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8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8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8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8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8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8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8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8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8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8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8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8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8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8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8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8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8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8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8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8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8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8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8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8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8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8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8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8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8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8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8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8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8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8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8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8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8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8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8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8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8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8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8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8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8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8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8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8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8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8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8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8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8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8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8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8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8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8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8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8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8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8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8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8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8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8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8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8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8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8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8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8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8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8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8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8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8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8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8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8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8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8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8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8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8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8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8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8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8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8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8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8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8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8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8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8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8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8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8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8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8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8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8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8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8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8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8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8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8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8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8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8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8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8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8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8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8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8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8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8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8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8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8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8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8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8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8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8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8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8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8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8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8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8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8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8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8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8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8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8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8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8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8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8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8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8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8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8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8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8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8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8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8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8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8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8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8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8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8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8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8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8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8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8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8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8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8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8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8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8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8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8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8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8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8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8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8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8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8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8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8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8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8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8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8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8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8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8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8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8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8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8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8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8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8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8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8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8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8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8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8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8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8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8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8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8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8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8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8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8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8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8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8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8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8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8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8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8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8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8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8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8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8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8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8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8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8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8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8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8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8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8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8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8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8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8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8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8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8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8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8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8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8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8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8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8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8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8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8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8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8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8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8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8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8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8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8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8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8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8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8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8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8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8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8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8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8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8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8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8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8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8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8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8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8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8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8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8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8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8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8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8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8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8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8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8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8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8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8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8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8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8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8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8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8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8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8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8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8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8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8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8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8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8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8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8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8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8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8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8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8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8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8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8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8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8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8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8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8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8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8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8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8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8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8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8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8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8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8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8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8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8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8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8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8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8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8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8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8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8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8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8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8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8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8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8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8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8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8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8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8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8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8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8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8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8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8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8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8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8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8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8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8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8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8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8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8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8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8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8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8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8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8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8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8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8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8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8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8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8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8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8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8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8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8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8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8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8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8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8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8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8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8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8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8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8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8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8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8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8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8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8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8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8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8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8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8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8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8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8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8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8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8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8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8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8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8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8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8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8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8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8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8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8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8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8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8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8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8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8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8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8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8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8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8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8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8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8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8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8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8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8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8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8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8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8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8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8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8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8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8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8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8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8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8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8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8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8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8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8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8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8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8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8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8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8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8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8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8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8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8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8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8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8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8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8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8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8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8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8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8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8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8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8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8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8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8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8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8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8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8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8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8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8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8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8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8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8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8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8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8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8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8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8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8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8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8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8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8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8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8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8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8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8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8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8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8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8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8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8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8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8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8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8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8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8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8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8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8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8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8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8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8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8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8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8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8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8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8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8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8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8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8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8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8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8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8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8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8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8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8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8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8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8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8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8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8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8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8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8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8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8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8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8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8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8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8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8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8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8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8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8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8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8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8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8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8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8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8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8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8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8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8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8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8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8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8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8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8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8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8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8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8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8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8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8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8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8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8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8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8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8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8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8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8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8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8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8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8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8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8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8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8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8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8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8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8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8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8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8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8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8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8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8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83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83"/>
      <c r="B955" s="63"/>
      <c r="C955" s="63"/>
      <c r="D955" s="63"/>
      <c r="E955" s="63"/>
      <c r="F955" s="63"/>
      <c r="G955" s="63"/>
      <c r="H955" s="63"/>
      <c r="I955" s="83"/>
    </row>
  </sheetData>
  <mergeCells count="30">
    <mergeCell ref="B17:H17"/>
    <mergeCell ref="B21:H21"/>
    <mergeCell ref="C12:C14"/>
    <mergeCell ref="B12:B14"/>
    <mergeCell ref="B15:B16"/>
    <mergeCell ref="C15:C16"/>
    <mergeCell ref="D15:D16"/>
    <mergeCell ref="B7:H7"/>
    <mergeCell ref="B1:H1"/>
    <mergeCell ref="B2:H2"/>
    <mergeCell ref="B58:H58"/>
    <mergeCell ref="B54:H54"/>
    <mergeCell ref="B37:B38"/>
    <mergeCell ref="C37:C38"/>
    <mergeCell ref="B41:H41"/>
    <mergeCell ref="C43:C44"/>
    <mergeCell ref="B46:H46"/>
    <mergeCell ref="B43:B44"/>
    <mergeCell ref="B47:B48"/>
    <mergeCell ref="C47:C48"/>
    <mergeCell ref="B49:B50"/>
    <mergeCell ref="C49:C50"/>
    <mergeCell ref="B52:B53"/>
    <mergeCell ref="C52:C53"/>
    <mergeCell ref="B33:H33"/>
    <mergeCell ref="B24:B25"/>
    <mergeCell ref="C24:C25"/>
    <mergeCell ref="B27:B28"/>
    <mergeCell ref="C27:C28"/>
    <mergeCell ref="B29:H29"/>
  </mergeCells>
  <hyperlinks>
    <hyperlink ref="G23" r:id="rId1"/>
    <hyperlink ref="H31" r:id="rId2"/>
    <hyperlink ref="G32" r:id="rId3"/>
    <hyperlink ref="G36" r:id="rId4"/>
    <hyperlink ref="G40" r:id="rId5"/>
    <hyperlink ref="G47" r:id="rId6"/>
    <hyperlink ref="G49" r:id="rId7"/>
    <hyperlink ref="G51" r:id="rId8"/>
    <hyperlink ref="G52" r:id="rId9"/>
    <hyperlink ref="G57" r:id="rId10"/>
    <hyperlink ref="G61" r:id="rId11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</sheetPr>
  <dimension ref="A1:I955"/>
  <sheetViews>
    <sheetView topLeftCell="H1" workbookViewId="0">
      <selection activeCell="J4" sqref="J1:X1048576"/>
    </sheetView>
  </sheetViews>
  <sheetFormatPr defaultColWidth="14.42578125" defaultRowHeight="15.75" customHeight="1"/>
  <cols>
    <col min="1" max="1" width="10.42578125" customWidth="1"/>
    <col min="2" max="2" width="12.140625" customWidth="1"/>
    <col min="3" max="3" width="12.85546875" customWidth="1"/>
    <col min="4" max="5" width="25.28515625" customWidth="1"/>
    <col min="6" max="6" width="31.140625" customWidth="1"/>
    <col min="7" max="7" width="66.140625" customWidth="1"/>
    <col min="8" max="8" width="25.28515625" customWidth="1"/>
    <col min="9" max="9" width="14.28515625" customWidth="1"/>
  </cols>
  <sheetData>
    <row r="1" spans="1:9" ht="23.25" customHeight="1">
      <c r="A1" s="1"/>
      <c r="B1" s="878" t="s">
        <v>2165</v>
      </c>
      <c r="C1" s="864"/>
      <c r="D1" s="864"/>
      <c r="E1" s="864"/>
      <c r="F1" s="864"/>
      <c r="G1" s="864"/>
      <c r="H1" s="865"/>
      <c r="I1" s="1"/>
    </row>
    <row r="2" spans="1:9" ht="18" customHeight="1">
      <c r="A2" s="16"/>
      <c r="B2" s="942" t="s">
        <v>37</v>
      </c>
      <c r="C2" s="943"/>
      <c r="D2" s="943"/>
      <c r="E2" s="943"/>
      <c r="F2" s="943"/>
      <c r="G2" s="943"/>
      <c r="H2" s="944"/>
      <c r="I2" s="85"/>
    </row>
    <row r="3" spans="1:9" ht="18">
      <c r="A3" s="543"/>
      <c r="B3" s="945"/>
      <c r="C3" s="905"/>
      <c r="D3" s="905"/>
      <c r="E3" s="905"/>
      <c r="F3" s="905"/>
      <c r="G3" s="905"/>
      <c r="H3" s="903"/>
      <c r="I3" s="85"/>
    </row>
    <row r="4" spans="1:9" ht="38.25">
      <c r="A4" s="543"/>
      <c r="B4" s="89" t="s">
        <v>61</v>
      </c>
      <c r="C4" s="89" t="s">
        <v>65</v>
      </c>
      <c r="D4" s="89" t="s">
        <v>67</v>
      </c>
      <c r="E4" s="89" t="s">
        <v>1445</v>
      </c>
      <c r="F4" s="89" t="s">
        <v>72</v>
      </c>
      <c r="G4" s="89" t="s">
        <v>74</v>
      </c>
      <c r="H4" s="89" t="s">
        <v>75</v>
      </c>
      <c r="I4" s="543"/>
    </row>
    <row r="5" spans="1:9" ht="40.5" customHeight="1">
      <c r="A5" s="88"/>
      <c r="B5" s="89" t="s">
        <v>16</v>
      </c>
      <c r="C5" s="89" t="s">
        <v>17</v>
      </c>
      <c r="D5" s="24" t="s">
        <v>684</v>
      </c>
      <c r="E5" s="94" t="s">
        <v>2166</v>
      </c>
      <c r="F5" s="24" t="s">
        <v>1803</v>
      </c>
      <c r="G5" s="112" t="s">
        <v>1888</v>
      </c>
      <c r="H5" s="24" t="s">
        <v>97</v>
      </c>
      <c r="I5" s="88"/>
    </row>
    <row r="6" spans="1:9" ht="38.25">
      <c r="A6" s="88"/>
      <c r="B6" s="89" t="s">
        <v>31</v>
      </c>
      <c r="C6" s="89" t="s">
        <v>34</v>
      </c>
      <c r="D6" s="24" t="s">
        <v>684</v>
      </c>
      <c r="E6" s="545" t="s">
        <v>2167</v>
      </c>
      <c r="F6" s="18" t="s">
        <v>1812</v>
      </c>
      <c r="G6" s="18" t="s">
        <v>2087</v>
      </c>
      <c r="H6" s="19" t="s">
        <v>1814</v>
      </c>
      <c r="I6" s="88"/>
    </row>
    <row r="7" spans="1:9" ht="69" customHeight="1">
      <c r="A7" s="88"/>
      <c r="B7" s="89" t="s">
        <v>146</v>
      </c>
      <c r="C7" s="89" t="s">
        <v>148</v>
      </c>
      <c r="D7" s="40" t="s">
        <v>810</v>
      </c>
      <c r="E7" s="24" t="s">
        <v>2168</v>
      </c>
      <c r="F7" s="24" t="s">
        <v>2169</v>
      </c>
      <c r="G7" s="36" t="s">
        <v>2170</v>
      </c>
      <c r="H7" s="24" t="s">
        <v>2171</v>
      </c>
      <c r="I7" s="88"/>
    </row>
    <row r="8" spans="1:9" ht="15.75" customHeight="1">
      <c r="A8" s="546"/>
      <c r="B8" s="940" t="s">
        <v>160</v>
      </c>
      <c r="C8" s="864"/>
      <c r="D8" s="864"/>
      <c r="E8" s="864"/>
      <c r="F8" s="864"/>
      <c r="G8" s="864"/>
      <c r="H8" s="865"/>
      <c r="I8" s="546"/>
    </row>
    <row r="9" spans="1:9" ht="25.5">
      <c r="A9" s="88"/>
      <c r="B9" s="89" t="s">
        <v>170</v>
      </c>
      <c r="C9" s="89" t="s">
        <v>173</v>
      </c>
      <c r="D9" s="18" t="s">
        <v>1302</v>
      </c>
      <c r="E9" s="442" t="s">
        <v>2172</v>
      </c>
      <c r="F9" s="18" t="s">
        <v>1820</v>
      </c>
      <c r="G9" s="547" t="e">
        <f>HYPERLINK("https://yandex.ru/video/preview/?filmId=10313780484394492416&amp;text=мир+музыкального+театра+6+класс+учебник&amp;path=wizard&amp;parent-reqid=1589195084556364-1824140693998361935600121-production-app-host-vla-web-yp-280&amp;redircnt=1589195248.1","Посмотреть видеоурок. Ответить на вопросы письменно (файл прикреплён в АСУ РСО) Прислать в ВК или на почту в АСУ РСО https://yandex.ru/video/preview/?filmId=10313780484394492416&amp;text=мир+музыкального+театра+6+класс+учебник&amp;path=wizard&amp;parent-reqid=1589195"&amp;"084556364-1824140693998361935600121-production-app-host-vla-web-yp-280&amp;redircnt=1589195248.1")</f>
        <v>#VALUE!</v>
      </c>
      <c r="H9" s="458" t="s">
        <v>97</v>
      </c>
      <c r="I9" s="88"/>
    </row>
    <row r="10" spans="1:9" ht="38.25">
      <c r="A10" s="88"/>
      <c r="B10" s="883" t="s">
        <v>202</v>
      </c>
      <c r="C10" s="883" t="s">
        <v>203</v>
      </c>
      <c r="D10" s="24" t="s">
        <v>174</v>
      </c>
      <c r="E10" s="24" t="s">
        <v>2173</v>
      </c>
      <c r="F10" s="24" t="s">
        <v>2047</v>
      </c>
      <c r="G10" s="236" t="str">
        <f>HYPERLINK("http://tepka.ru/tehnologiya_6m/28.html","прочитать в учебнике творческий проект ""Настенный светильник"". В рабочей тетради написать: 1. Расчёт условной стоимости материалов для изготовления изделия. 2. Окончательный контроль и оценку проекта.")</f>
        <v>прочитать в учебнике творческий проект "Настенный светильник". В рабочей тетради написать: 1. Расчёт условной стоимости материалов для изготовления изделия. 2. Окончательный контроль и оценку проекта.</v>
      </c>
      <c r="H10" s="24" t="s">
        <v>97</v>
      </c>
      <c r="I10" s="88"/>
    </row>
    <row r="11" spans="1:9" ht="38.25">
      <c r="A11" s="88"/>
      <c r="B11" s="868"/>
      <c r="C11" s="868"/>
      <c r="D11" s="20" t="s">
        <v>684</v>
      </c>
      <c r="E11" s="23" t="s">
        <v>2174</v>
      </c>
      <c r="F11" s="183" t="s">
        <v>1947</v>
      </c>
      <c r="G11" s="19" t="s">
        <v>1948</v>
      </c>
      <c r="H11" s="24" t="s">
        <v>97</v>
      </c>
      <c r="I11" s="88"/>
    </row>
    <row r="12" spans="1:9" ht="51">
      <c r="A12" s="88"/>
      <c r="B12" s="883" t="s">
        <v>214</v>
      </c>
      <c r="C12" s="883" t="s">
        <v>215</v>
      </c>
      <c r="D12" s="24" t="s">
        <v>174</v>
      </c>
      <c r="E12" s="24" t="s">
        <v>2175</v>
      </c>
      <c r="F12" s="24" t="s">
        <v>2047</v>
      </c>
      <c r="G12" s="236" t="str">
        <f>HYPERLINK("http://tepka.ru/tehnologiya_6m/28.html","прочитать в учебнике творческий проект ""Настенный светильник"". В рабочей тетради написать: 1.Расчёт условной стоимости материалов для изготовления изделия. 2.Окончательный контроль и оценку проекта. Прислать в АСУ РСО или на эл. почту.")</f>
        <v>прочитать в учебнике творческий проект "Настенный светильник". В рабочей тетради написать: 1.Расчёт условной стоимости материалов для изготовления изделия. 2.Окончательный контроль и оценку проекта. Прислать в АСУ РСО или на эл. почту.</v>
      </c>
      <c r="H12" s="24" t="s">
        <v>97</v>
      </c>
      <c r="I12" s="88"/>
    </row>
    <row r="13" spans="1:9" ht="38.25">
      <c r="A13" s="88"/>
      <c r="B13" s="868"/>
      <c r="C13" s="868"/>
      <c r="D13" s="20" t="s">
        <v>684</v>
      </c>
      <c r="E13" s="23" t="s">
        <v>2176</v>
      </c>
      <c r="F13" s="183" t="s">
        <v>1947</v>
      </c>
      <c r="G13" s="19" t="s">
        <v>1957</v>
      </c>
      <c r="H13" s="24" t="s">
        <v>97</v>
      </c>
      <c r="I13" s="88"/>
    </row>
    <row r="14" spans="1:9" ht="25.5">
      <c r="A14" s="339"/>
      <c r="B14" s="89" t="s">
        <v>239</v>
      </c>
      <c r="C14" s="89" t="s">
        <v>240</v>
      </c>
      <c r="D14" s="20"/>
      <c r="E14" s="549" t="s">
        <v>2177</v>
      </c>
      <c r="F14" s="26" t="s">
        <v>2178</v>
      </c>
      <c r="G14" s="15" t="s">
        <v>2179</v>
      </c>
      <c r="H14" s="20" t="s">
        <v>2180</v>
      </c>
      <c r="I14" s="339"/>
    </row>
    <row r="15" spans="1:9" ht="25.5" customHeight="1">
      <c r="A15" s="100"/>
      <c r="B15" s="89" t="s">
        <v>1166</v>
      </c>
      <c r="C15" s="550" t="s">
        <v>1167</v>
      </c>
      <c r="D15" s="413" t="s">
        <v>174</v>
      </c>
      <c r="E15" s="470" t="s">
        <v>2181</v>
      </c>
      <c r="F15" s="108" t="s">
        <v>1870</v>
      </c>
      <c r="G15" s="453" t="str">
        <f>HYPERLINK("https://www.youtube.com/watch?v=dHhaCcxhJW4","Посмотрите мастер-класс, перейдя по ссылке")</f>
        <v>Посмотрите мастер-класс, перейдя по ссылке</v>
      </c>
      <c r="H15" s="497" t="s">
        <v>104</v>
      </c>
      <c r="I15" s="100"/>
    </row>
    <row r="16" spans="1:9" ht="18">
      <c r="A16" s="148"/>
      <c r="B16" s="947" t="s">
        <v>245</v>
      </c>
      <c r="C16" s="864"/>
      <c r="D16" s="864"/>
      <c r="E16" s="864"/>
      <c r="F16" s="864"/>
      <c r="G16" s="864"/>
      <c r="H16" s="865"/>
      <c r="I16" s="148"/>
    </row>
    <row r="17" spans="1:9" ht="51">
      <c r="A17" s="100"/>
      <c r="B17" s="490" t="s">
        <v>16</v>
      </c>
      <c r="C17" s="491" t="s">
        <v>17</v>
      </c>
      <c r="D17" s="413" t="s">
        <v>1843</v>
      </c>
      <c r="E17" s="493" t="s">
        <v>2182</v>
      </c>
      <c r="F17" s="24" t="s">
        <v>2024</v>
      </c>
      <c r="G17" s="236" t="e">
        <f>HYPERLINK("https://yandex.ru/video/preview/?filmId=5000726775412573696&amp;text=%D0%BB%D0%B5%D0%BA%D1%81%D0%B8%D0%BA%D0%BE%D0%BB%D0%BE%D0%B3%D0%B8%D1%8F%20%D0%B8%20%D1%84%D1%80%D0%B0%D0%B7%D0%B5%D0%BE%D0%BB%D0%BE%D0%B3%D0%B8%D1%8F%206%20%D0%BA%D0%BB%D0%B0%D1%81%D1%81%20"&amp;"%D0%B2%D0%B8%D0%B4%D0%B5%D0%BE%D1%83%D1%80%D0%BE%D0%BA&amp;path=wizard&amp;parent-reqid=1589046545430097-184341925998523398900291-production-app-host-vla-web-yp-13&amp;redircnt=1589046552.1","Ответьте письменно на вопросы на стр.151, при ответе на вопросы можете использовать материал видеоурока ")</f>
        <v>#VALUE!</v>
      </c>
      <c r="H17" s="24" t="s">
        <v>2183</v>
      </c>
      <c r="I17" s="100"/>
    </row>
    <row r="18" spans="1:9" ht="51">
      <c r="A18" s="546"/>
      <c r="B18" s="490" t="s">
        <v>31</v>
      </c>
      <c r="C18" s="491" t="s">
        <v>34</v>
      </c>
      <c r="D18" s="413" t="s">
        <v>1843</v>
      </c>
      <c r="E18" s="493" t="s">
        <v>2184</v>
      </c>
      <c r="F18" s="24" t="s">
        <v>1845</v>
      </c>
      <c r="G18" s="460" t="s">
        <v>2185</v>
      </c>
      <c r="H18" s="24" t="s">
        <v>1847</v>
      </c>
      <c r="I18" s="546"/>
    </row>
    <row r="19" spans="1:9" ht="38.25" customHeight="1">
      <c r="A19" s="457"/>
      <c r="B19" s="930" t="s">
        <v>146</v>
      </c>
      <c r="C19" s="931" t="s">
        <v>148</v>
      </c>
      <c r="D19" s="20" t="s">
        <v>684</v>
      </c>
      <c r="E19" s="435" t="s">
        <v>2187</v>
      </c>
      <c r="F19" s="436" t="s">
        <v>2110</v>
      </c>
      <c r="G19" s="124" t="s">
        <v>2114</v>
      </c>
      <c r="H19" s="24" t="s">
        <v>2115</v>
      </c>
      <c r="I19" s="457"/>
    </row>
    <row r="20" spans="1:9" ht="75.75" customHeight="1">
      <c r="A20" s="100"/>
      <c r="B20" s="868"/>
      <c r="C20" s="903"/>
      <c r="D20" s="413" t="s">
        <v>1872</v>
      </c>
      <c r="E20" s="496" t="s">
        <v>2188</v>
      </c>
      <c r="F20" s="24" t="s">
        <v>2189</v>
      </c>
      <c r="G20" s="24" t="s">
        <v>2190</v>
      </c>
      <c r="H20" s="24" t="s">
        <v>2191</v>
      </c>
      <c r="I20" s="100"/>
    </row>
    <row r="21" spans="1:9" ht="12.75">
      <c r="A21" s="261"/>
      <c r="B21" s="940" t="s">
        <v>160</v>
      </c>
      <c r="C21" s="864"/>
      <c r="D21" s="864"/>
      <c r="E21" s="864"/>
      <c r="F21" s="864"/>
      <c r="G21" s="864"/>
      <c r="H21" s="865"/>
      <c r="I21" s="261"/>
    </row>
    <row r="22" spans="1:9" ht="63" customHeight="1">
      <c r="A22" s="100"/>
      <c r="B22" s="490" t="s">
        <v>170</v>
      </c>
      <c r="C22" s="491" t="s">
        <v>173</v>
      </c>
      <c r="D22" s="24" t="s">
        <v>174</v>
      </c>
      <c r="E22" s="493" t="s">
        <v>2192</v>
      </c>
      <c r="F22" s="24" t="s">
        <v>1856</v>
      </c>
      <c r="G22" s="24" t="s">
        <v>1857</v>
      </c>
      <c r="H22" s="24" t="s">
        <v>1858</v>
      </c>
      <c r="I22" s="100"/>
    </row>
    <row r="23" spans="1:9" ht="38.25">
      <c r="A23" s="60"/>
      <c r="B23" s="490" t="s">
        <v>202</v>
      </c>
      <c r="C23" s="491" t="s">
        <v>203</v>
      </c>
      <c r="D23" s="413" t="s">
        <v>684</v>
      </c>
      <c r="E23" s="493" t="s">
        <v>2193</v>
      </c>
      <c r="F23" s="24" t="s">
        <v>1803</v>
      </c>
      <c r="G23" s="24" t="s">
        <v>1946</v>
      </c>
      <c r="H23" s="24" t="s">
        <v>1880</v>
      </c>
      <c r="I23" s="60"/>
    </row>
    <row r="24" spans="1:9" ht="38.25">
      <c r="A24" s="100"/>
      <c r="B24" s="490" t="s">
        <v>214</v>
      </c>
      <c r="C24" s="491" t="s">
        <v>215</v>
      </c>
      <c r="D24" s="413" t="s">
        <v>684</v>
      </c>
      <c r="E24" s="493" t="s">
        <v>2194</v>
      </c>
      <c r="F24" s="24" t="s">
        <v>1803</v>
      </c>
      <c r="G24" s="24" t="s">
        <v>1893</v>
      </c>
      <c r="H24" s="24" t="s">
        <v>1880</v>
      </c>
      <c r="I24" s="100"/>
    </row>
    <row r="25" spans="1:9" ht="38.25">
      <c r="A25" s="100"/>
      <c r="B25" s="490" t="s">
        <v>239</v>
      </c>
      <c r="C25" s="491" t="s">
        <v>240</v>
      </c>
      <c r="D25" s="48" t="s">
        <v>174</v>
      </c>
      <c r="E25" s="76" t="s">
        <v>2195</v>
      </c>
      <c r="F25" s="408" t="s">
        <v>2004</v>
      </c>
      <c r="G25" s="551" t="str">
        <f>HYPERLINK("https://samsud.ru/blogs/hroniki-samarochki/yekskursija-po-ulicam-samary.html", "пройти по ссылке, и прочитать информацию ")</f>
        <v xml:space="preserve">пройти по ссылке, и прочитать информацию </v>
      </c>
      <c r="H25" s="66" t="s">
        <v>104</v>
      </c>
      <c r="I25" s="100"/>
    </row>
    <row r="26" spans="1:9" ht="38.25">
      <c r="A26" s="100"/>
      <c r="B26" s="490" t="s">
        <v>1166</v>
      </c>
      <c r="C26" s="518" t="s">
        <v>1167</v>
      </c>
      <c r="D26" s="24" t="s">
        <v>174</v>
      </c>
      <c r="E26" s="537" t="s">
        <v>2196</v>
      </c>
      <c r="F26" s="91" t="s">
        <v>1860</v>
      </c>
      <c r="G26" s="113" t="s">
        <v>1861</v>
      </c>
      <c r="H26" s="40" t="s">
        <v>104</v>
      </c>
      <c r="I26" s="100"/>
    </row>
    <row r="27" spans="1:9" ht="34.5" customHeight="1">
      <c r="A27" s="321"/>
      <c r="B27" s="552">
        <v>9</v>
      </c>
      <c r="C27" s="553" t="s">
        <v>1532</v>
      </c>
      <c r="D27" s="24" t="s">
        <v>174</v>
      </c>
      <c r="E27" s="233" t="s">
        <v>2199</v>
      </c>
      <c r="F27" s="26" t="s">
        <v>1973</v>
      </c>
      <c r="G27" s="453" t="str">
        <f>HYPERLINK("https://www.youtube.com/watch?v=dHhaCcxhJW4","Посмотрите мастер-класс, перейдя по ссылке")</f>
        <v>Посмотрите мастер-класс, перейдя по ссылке</v>
      </c>
      <c r="H27" s="40" t="s">
        <v>104</v>
      </c>
      <c r="I27" s="554"/>
    </row>
    <row r="28" spans="1:9" ht="13.5">
      <c r="A28" s="100"/>
      <c r="B28" s="924" t="s">
        <v>273</v>
      </c>
      <c r="C28" s="905"/>
      <c r="D28" s="905"/>
      <c r="E28" s="905"/>
      <c r="F28" s="905"/>
      <c r="G28" s="905"/>
      <c r="H28" s="903"/>
      <c r="I28" s="100"/>
    </row>
    <row r="29" spans="1:9" ht="25.5">
      <c r="A29" s="100"/>
      <c r="B29" s="490" t="s">
        <v>16</v>
      </c>
      <c r="C29" s="491" t="s">
        <v>17</v>
      </c>
      <c r="D29" s="413" t="s">
        <v>684</v>
      </c>
      <c r="E29" s="493" t="s">
        <v>2200</v>
      </c>
      <c r="F29" s="413" t="s">
        <v>2201</v>
      </c>
      <c r="G29" s="418" t="s">
        <v>2202</v>
      </c>
      <c r="H29" s="413" t="s">
        <v>97</v>
      </c>
      <c r="I29" s="100"/>
    </row>
    <row r="30" spans="1:9" ht="25.5">
      <c r="A30" s="100"/>
      <c r="B30" s="490" t="s">
        <v>31</v>
      </c>
      <c r="C30" s="491" t="s">
        <v>34</v>
      </c>
      <c r="D30" s="413" t="s">
        <v>1586</v>
      </c>
      <c r="E30" s="23" t="s">
        <v>2206</v>
      </c>
      <c r="F30" s="413" t="s">
        <v>2024</v>
      </c>
      <c r="G30" s="418" t="s">
        <v>2207</v>
      </c>
      <c r="H30" s="413" t="s">
        <v>2208</v>
      </c>
      <c r="I30" s="100"/>
    </row>
    <row r="31" spans="1:9" ht="51">
      <c r="A31" s="100"/>
      <c r="B31" s="930" t="s">
        <v>146</v>
      </c>
      <c r="C31" s="931" t="s">
        <v>148</v>
      </c>
      <c r="D31" s="413" t="s">
        <v>684</v>
      </c>
      <c r="E31" s="474" t="s">
        <v>2211</v>
      </c>
      <c r="F31" s="413" t="s">
        <v>1840</v>
      </c>
      <c r="G31" s="413" t="s">
        <v>2212</v>
      </c>
      <c r="H31" s="413" t="s">
        <v>2213</v>
      </c>
      <c r="I31" s="100"/>
    </row>
    <row r="32" spans="1:9" ht="38.25">
      <c r="A32" s="546"/>
      <c r="B32" s="868"/>
      <c r="C32" s="903"/>
      <c r="D32" s="20" t="s">
        <v>684</v>
      </c>
      <c r="E32" s="435" t="s">
        <v>2216</v>
      </c>
      <c r="F32" s="436" t="s">
        <v>1799</v>
      </c>
      <c r="G32" s="124" t="s">
        <v>1800</v>
      </c>
      <c r="H32" s="24" t="s">
        <v>1801</v>
      </c>
      <c r="I32" s="546"/>
    </row>
    <row r="33" spans="1:9" ht="15.75" customHeight="1">
      <c r="A33" s="100"/>
      <c r="B33" s="940" t="s">
        <v>160</v>
      </c>
      <c r="C33" s="864"/>
      <c r="D33" s="864"/>
      <c r="E33" s="864"/>
      <c r="F33" s="864"/>
      <c r="G33" s="864"/>
      <c r="H33" s="865"/>
      <c r="I33" s="100"/>
    </row>
    <row r="34" spans="1:9" ht="25.5">
      <c r="A34" s="100"/>
      <c r="B34" s="490" t="s">
        <v>170</v>
      </c>
      <c r="C34" s="491" t="s">
        <v>173</v>
      </c>
      <c r="D34" s="278" t="s">
        <v>174</v>
      </c>
      <c r="E34" s="383" t="s">
        <v>2220</v>
      </c>
      <c r="F34" s="278" t="s">
        <v>1882</v>
      </c>
      <c r="G34" s="475" t="s">
        <v>1883</v>
      </c>
      <c r="H34" s="278" t="s">
        <v>97</v>
      </c>
      <c r="I34" s="100"/>
    </row>
    <row r="35" spans="1:9" ht="25.5">
      <c r="A35" s="100"/>
      <c r="B35" s="490" t="s">
        <v>202</v>
      </c>
      <c r="C35" s="491" t="s">
        <v>203</v>
      </c>
      <c r="D35" s="278" t="s">
        <v>255</v>
      </c>
      <c r="E35" s="493" t="s">
        <v>2221</v>
      </c>
      <c r="F35" s="413" t="s">
        <v>1869</v>
      </c>
      <c r="G35" s="413" t="s">
        <v>2222</v>
      </c>
      <c r="H35" s="418" t="s">
        <v>97</v>
      </c>
      <c r="I35" s="100"/>
    </row>
    <row r="36" spans="1:9" ht="38.25">
      <c r="A36" s="199"/>
      <c r="B36" s="490" t="s">
        <v>214</v>
      </c>
      <c r="C36" s="491" t="s">
        <v>215</v>
      </c>
      <c r="D36" s="413" t="s">
        <v>1802</v>
      </c>
      <c r="E36" s="493" t="s">
        <v>2223</v>
      </c>
      <c r="F36" s="24" t="s">
        <v>1803</v>
      </c>
      <c r="G36" s="24" t="s">
        <v>2224</v>
      </c>
      <c r="H36" s="413" t="s">
        <v>1934</v>
      </c>
      <c r="I36" s="199"/>
    </row>
    <row r="37" spans="1:9" ht="38.25">
      <c r="A37" s="100"/>
      <c r="B37" s="525">
        <v>7</v>
      </c>
      <c r="C37" s="491" t="s">
        <v>240</v>
      </c>
      <c r="D37" s="413" t="s">
        <v>174</v>
      </c>
      <c r="E37" s="537" t="s">
        <v>2227</v>
      </c>
      <c r="F37" s="413" t="s">
        <v>2228</v>
      </c>
      <c r="G37" s="418" t="s">
        <v>2229</v>
      </c>
      <c r="H37" s="413" t="s">
        <v>104</v>
      </c>
      <c r="I37" s="100"/>
    </row>
    <row r="38" spans="1:9" ht="38.25">
      <c r="A38" s="466"/>
      <c r="B38" s="490" t="s">
        <v>1166</v>
      </c>
      <c r="C38" s="518" t="s">
        <v>1167</v>
      </c>
      <c r="D38" s="413" t="s">
        <v>174</v>
      </c>
      <c r="E38" s="306" t="s">
        <v>2230</v>
      </c>
      <c r="F38" s="393" t="s">
        <v>2231</v>
      </c>
      <c r="G38" s="557" t="str">
        <f>HYPERLINK("https://ria.ru/20131104/974264046.html", "пройти по ссылке ")</f>
        <v xml:space="preserve">пройти по ссылке </v>
      </c>
      <c r="H38" s="393" t="s">
        <v>1107</v>
      </c>
      <c r="I38" s="559"/>
    </row>
    <row r="39" spans="1:9" ht="18">
      <c r="A39" s="466"/>
      <c r="B39" s="941" t="s">
        <v>441</v>
      </c>
      <c r="C39" s="905"/>
      <c r="D39" s="905"/>
      <c r="E39" s="905"/>
      <c r="F39" s="905"/>
      <c r="G39" s="905"/>
      <c r="H39" s="903"/>
      <c r="I39" s="466"/>
    </row>
    <row r="40" spans="1:9" ht="25.5" customHeight="1">
      <c r="A40" s="100"/>
      <c r="B40" s="490" t="s">
        <v>16</v>
      </c>
      <c r="C40" s="491" t="s">
        <v>17</v>
      </c>
      <c r="D40" s="413" t="s">
        <v>2237</v>
      </c>
      <c r="E40" s="521" t="s">
        <v>2239</v>
      </c>
      <c r="F40" s="413" t="s">
        <v>2024</v>
      </c>
      <c r="G40" s="413" t="s">
        <v>2240</v>
      </c>
      <c r="H40" s="413" t="s">
        <v>2241</v>
      </c>
      <c r="I40" s="100"/>
    </row>
    <row r="41" spans="1:9" ht="25.5">
      <c r="A41" s="100"/>
      <c r="B41" s="490" t="s">
        <v>31</v>
      </c>
      <c r="C41" s="491" t="s">
        <v>34</v>
      </c>
      <c r="D41" s="413" t="s">
        <v>2237</v>
      </c>
      <c r="E41" s="521" t="s">
        <v>2242</v>
      </c>
      <c r="F41" s="413" t="s">
        <v>2076</v>
      </c>
      <c r="G41" s="492" t="e">
        <f>HYPERLINK("https://yandex.ru/video/preview/?filmId=7758338776920315229&amp;text=%D0%B2%D0%B8%D0%B4%D0%B5%D0%BE%D1%83%D1%80%D0%BE%D0%BA%20%D0%BE%D1%81%D0%BD%D0%BE%D0%B2%D0%BD%D1%8B%D0%B5%20%D1%81%D0%BF%D0%BE%D1%81%D0%BE%D0%B1%D1%8B%20%D0%BE%D0%B1%D1%80%D0%B0%D0%B7%D0%BE%"&amp;"D0%B2%D0%B0%D0%BD%D0%B8%D1%8F%20%D1%81%D0%BB%D0%BE%D0%B2%20%D0%B2%20%D1%80%D1%83%D1%81%D1%81%D0%BA%D0%BE%D0%BC%20%D1%8F%D0%B7%D1%8B%D0%BA%D0%B5%206%20%D0%BA%D0%BB%D0%B0%D1%81%D1%81&amp;path=wizard&amp;parent-reqid=1589047221685166-1305705796812636315700299-presta"&amp;"ble-app-host-sas-web-yp-114&amp;redircnt=1589047226.1","Устно ответьте на вопросы на стр.154 учебника,просмотрев видеоурок ")</f>
        <v>#VALUE!</v>
      </c>
      <c r="H41" s="413" t="s">
        <v>97</v>
      </c>
      <c r="I41" s="100"/>
    </row>
    <row r="42" spans="1:9" ht="38.25">
      <c r="A42" s="100"/>
      <c r="B42" s="930" t="s">
        <v>146</v>
      </c>
      <c r="C42" s="931" t="s">
        <v>148</v>
      </c>
      <c r="D42" s="20" t="s">
        <v>684</v>
      </c>
      <c r="E42" s="435" t="s">
        <v>2247</v>
      </c>
      <c r="F42" s="473" t="s">
        <v>1840</v>
      </c>
      <c r="G42" s="124" t="s">
        <v>1841</v>
      </c>
      <c r="H42" s="24" t="s">
        <v>1842</v>
      </c>
      <c r="I42" s="100"/>
    </row>
    <row r="43" spans="1:9" ht="38.25">
      <c r="A43" s="100"/>
      <c r="B43" s="868"/>
      <c r="C43" s="903"/>
      <c r="D43" s="278" t="s">
        <v>684</v>
      </c>
      <c r="E43" s="282" t="s">
        <v>2251</v>
      </c>
      <c r="F43" s="278" t="s">
        <v>2252</v>
      </c>
      <c r="G43" s="278" t="s">
        <v>2253</v>
      </c>
      <c r="H43" s="278" t="s">
        <v>2254</v>
      </c>
      <c r="I43" s="100"/>
    </row>
    <row r="44" spans="1:9">
      <c r="A44" s="546"/>
      <c r="B44" s="940" t="s">
        <v>160</v>
      </c>
      <c r="C44" s="864"/>
      <c r="D44" s="864"/>
      <c r="E44" s="864"/>
      <c r="F44" s="864"/>
      <c r="G44" s="864"/>
      <c r="H44" s="865"/>
      <c r="I44" s="546"/>
    </row>
    <row r="45" spans="1:9" ht="25.5" customHeight="1">
      <c r="A45" s="86"/>
      <c r="B45" s="490" t="s">
        <v>170</v>
      </c>
      <c r="C45" s="491" t="s">
        <v>173</v>
      </c>
      <c r="D45" s="413" t="s">
        <v>2260</v>
      </c>
      <c r="E45" s="521" t="s">
        <v>2262</v>
      </c>
      <c r="F45" s="413" t="s">
        <v>1927</v>
      </c>
      <c r="G45" s="418" t="s">
        <v>1928</v>
      </c>
      <c r="H45" s="418" t="s">
        <v>97</v>
      </c>
      <c r="I45" s="86"/>
    </row>
    <row r="46" spans="1:9" ht="38.25">
      <c r="A46" s="100"/>
      <c r="B46" s="490" t="s">
        <v>202</v>
      </c>
      <c r="C46" s="491" t="s">
        <v>203</v>
      </c>
      <c r="D46" s="413" t="s">
        <v>2260</v>
      </c>
      <c r="E46" s="521" t="s">
        <v>2264</v>
      </c>
      <c r="F46" s="413" t="s">
        <v>2265</v>
      </c>
      <c r="G46" s="418" t="s">
        <v>2266</v>
      </c>
      <c r="H46" s="413" t="s">
        <v>2267</v>
      </c>
      <c r="I46" s="100"/>
    </row>
    <row r="47" spans="1:9" ht="38.25">
      <c r="A47" s="100"/>
      <c r="B47" s="490" t="s">
        <v>214</v>
      </c>
      <c r="C47" s="491" t="s">
        <v>215</v>
      </c>
      <c r="D47" s="413" t="s">
        <v>684</v>
      </c>
      <c r="E47" s="521" t="s">
        <v>2272</v>
      </c>
      <c r="F47" s="413" t="s">
        <v>1803</v>
      </c>
      <c r="G47" s="413" t="s">
        <v>2274</v>
      </c>
      <c r="H47" s="413" t="s">
        <v>2032</v>
      </c>
      <c r="I47" s="100"/>
    </row>
    <row r="48" spans="1:9" ht="25.5">
      <c r="A48" s="454"/>
      <c r="B48" s="490" t="s">
        <v>239</v>
      </c>
      <c r="C48" s="491" t="s">
        <v>240</v>
      </c>
      <c r="D48" s="413" t="s">
        <v>174</v>
      </c>
      <c r="E48" s="442" t="s">
        <v>2278</v>
      </c>
      <c r="F48" s="562" t="s">
        <v>2279</v>
      </c>
      <c r="G48" s="564" t="s">
        <v>2280</v>
      </c>
      <c r="H48" s="413" t="s">
        <v>97</v>
      </c>
      <c r="I48" s="454"/>
    </row>
    <row r="49" spans="1:9" ht="25.5">
      <c r="A49" s="466"/>
      <c r="B49" s="525" t="s">
        <v>1166</v>
      </c>
      <c r="C49" s="535" t="s">
        <v>1167</v>
      </c>
      <c r="D49" s="413" t="s">
        <v>174</v>
      </c>
      <c r="E49" s="448" t="s">
        <v>2282</v>
      </c>
      <c r="F49" s="32" t="s">
        <v>2151</v>
      </c>
      <c r="G49" s="90" t="s">
        <v>2152</v>
      </c>
      <c r="H49" s="413" t="s">
        <v>104</v>
      </c>
      <c r="I49" s="566"/>
    </row>
    <row r="50" spans="1:9" ht="18">
      <c r="A50" s="466"/>
      <c r="B50" s="924" t="s">
        <v>2286</v>
      </c>
      <c r="C50" s="905"/>
      <c r="D50" s="905"/>
      <c r="E50" s="905"/>
      <c r="F50" s="905"/>
      <c r="G50" s="905"/>
      <c r="H50" s="903"/>
      <c r="I50" s="566"/>
    </row>
    <row r="51" spans="1:9" ht="25.5">
      <c r="A51" s="466"/>
      <c r="B51" s="37" t="s">
        <v>16</v>
      </c>
      <c r="C51" s="37" t="s">
        <v>17</v>
      </c>
      <c r="D51" s="18" t="s">
        <v>2260</v>
      </c>
      <c r="E51" s="493" t="s">
        <v>2292</v>
      </c>
      <c r="F51" s="24" t="s">
        <v>1936</v>
      </c>
      <c r="G51" s="112" t="s">
        <v>2293</v>
      </c>
      <c r="H51" s="24" t="s">
        <v>2294</v>
      </c>
      <c r="I51" s="466"/>
    </row>
    <row r="52" spans="1:9" ht="25.5" customHeight="1">
      <c r="A52" s="100"/>
      <c r="B52" s="37" t="s">
        <v>31</v>
      </c>
      <c r="C52" s="37" t="s">
        <v>34</v>
      </c>
      <c r="D52" s="413" t="s">
        <v>2260</v>
      </c>
      <c r="E52" s="23" t="s">
        <v>2295</v>
      </c>
      <c r="F52" s="24" t="s">
        <v>2076</v>
      </c>
      <c r="G52" s="112" t="s">
        <v>2296</v>
      </c>
      <c r="H52" s="24" t="s">
        <v>97</v>
      </c>
      <c r="I52" s="100"/>
    </row>
    <row r="53" spans="1:9" ht="25.5">
      <c r="A53" s="100"/>
      <c r="B53" s="867" t="s">
        <v>146</v>
      </c>
      <c r="C53" s="867" t="s">
        <v>148</v>
      </c>
      <c r="D53" s="18" t="s">
        <v>684</v>
      </c>
      <c r="E53" s="474" t="s">
        <v>2297</v>
      </c>
      <c r="F53" s="24" t="s">
        <v>2298</v>
      </c>
      <c r="G53" s="24" t="s">
        <v>2299</v>
      </c>
      <c r="H53" s="24" t="s">
        <v>2300</v>
      </c>
      <c r="I53" s="100"/>
    </row>
    <row r="54" spans="1:9" ht="38.25">
      <c r="A54" s="100"/>
      <c r="B54" s="868"/>
      <c r="C54" s="868"/>
      <c r="D54" s="413" t="s">
        <v>1905</v>
      </c>
      <c r="E54" s="42" t="s">
        <v>2301</v>
      </c>
      <c r="F54" s="473" t="s">
        <v>1907</v>
      </c>
      <c r="G54" s="46" t="s">
        <v>1909</v>
      </c>
      <c r="H54" s="343" t="s">
        <v>1910</v>
      </c>
      <c r="I54" s="100"/>
    </row>
    <row r="55" spans="1:9" ht="12.75">
      <c r="A55" s="86"/>
      <c r="B55" s="940" t="s">
        <v>160</v>
      </c>
      <c r="C55" s="864"/>
      <c r="D55" s="864"/>
      <c r="E55" s="864"/>
      <c r="F55" s="864"/>
      <c r="G55" s="864"/>
      <c r="H55" s="865"/>
      <c r="I55" s="86"/>
    </row>
    <row r="56" spans="1:9" ht="25.5">
      <c r="A56" s="546"/>
      <c r="B56" s="37" t="s">
        <v>170</v>
      </c>
      <c r="C56" s="37" t="s">
        <v>173</v>
      </c>
      <c r="D56" s="413"/>
      <c r="E56" s="383" t="s">
        <v>2302</v>
      </c>
      <c r="F56" s="278" t="s">
        <v>1882</v>
      </c>
      <c r="G56" s="475" t="s">
        <v>1883</v>
      </c>
      <c r="H56" s="278" t="s">
        <v>97</v>
      </c>
      <c r="I56" s="546"/>
    </row>
    <row r="57" spans="1:9" ht="25.5" customHeight="1">
      <c r="A57" s="454"/>
      <c r="B57" s="37" t="s">
        <v>202</v>
      </c>
      <c r="C57" s="37" t="s">
        <v>203</v>
      </c>
      <c r="D57" s="18" t="s">
        <v>684</v>
      </c>
      <c r="E57" s="493" t="s">
        <v>2307</v>
      </c>
      <c r="F57" s="24" t="s">
        <v>2308</v>
      </c>
      <c r="G57" s="112" t="s">
        <v>692</v>
      </c>
      <c r="H57" s="24" t="s">
        <v>2309</v>
      </c>
      <c r="I57" s="454"/>
    </row>
    <row r="58" spans="1:9" ht="38.25">
      <c r="A58" s="100"/>
      <c r="B58" s="37" t="s">
        <v>214</v>
      </c>
      <c r="C58" s="37" t="s">
        <v>215</v>
      </c>
      <c r="D58" s="18" t="s">
        <v>684</v>
      </c>
      <c r="E58" s="493" t="s">
        <v>2310</v>
      </c>
      <c r="F58" s="24" t="s">
        <v>1803</v>
      </c>
      <c r="G58" s="112" t="s">
        <v>1996</v>
      </c>
      <c r="H58" s="24" t="s">
        <v>97</v>
      </c>
      <c r="I58" s="100"/>
    </row>
    <row r="59" spans="1:9" ht="38.25">
      <c r="A59" s="100"/>
      <c r="B59" s="490" t="s">
        <v>239</v>
      </c>
      <c r="C59" s="491" t="s">
        <v>240</v>
      </c>
      <c r="D59" s="209" t="s">
        <v>2314</v>
      </c>
      <c r="E59" s="537" t="s">
        <v>2315</v>
      </c>
      <c r="F59" s="286" t="s">
        <v>1824</v>
      </c>
      <c r="G59" s="286" t="s">
        <v>2197</v>
      </c>
      <c r="H59" s="209" t="s">
        <v>104</v>
      </c>
      <c r="I59" s="100"/>
    </row>
    <row r="60" spans="1:9" ht="18">
      <c r="A60" s="466"/>
      <c r="I60" s="466"/>
    </row>
    <row r="61" spans="1:9" ht="12.75">
      <c r="A61" s="100"/>
      <c r="B61" s="63"/>
      <c r="C61" s="63"/>
      <c r="D61" s="63"/>
      <c r="E61" s="63"/>
      <c r="F61" s="63"/>
      <c r="G61" s="63"/>
      <c r="H61" s="63"/>
      <c r="I61" s="100"/>
    </row>
    <row r="62" spans="1:9" ht="12.75">
      <c r="A62" s="100"/>
      <c r="B62" s="63"/>
      <c r="C62" s="63"/>
      <c r="D62" s="63"/>
      <c r="E62" s="63"/>
      <c r="F62" s="63"/>
      <c r="G62" s="63"/>
      <c r="H62" s="63"/>
      <c r="I62" s="100"/>
    </row>
    <row r="63" spans="1:9" ht="18" customHeight="1">
      <c r="A63" s="100"/>
      <c r="I63" s="100"/>
    </row>
    <row r="64" spans="1:9" ht="12.75">
      <c r="A64" s="100"/>
      <c r="I64" s="100"/>
    </row>
    <row r="65" spans="1:9">
      <c r="A65" s="546"/>
      <c r="I65" s="546"/>
    </row>
    <row r="66" spans="1:9" ht="12.75">
      <c r="A66" s="100"/>
      <c r="I66" s="100"/>
    </row>
    <row r="67" spans="1:9" ht="12.75">
      <c r="A67" s="100"/>
      <c r="I67" s="100"/>
    </row>
    <row r="68" spans="1:9" ht="15.75" customHeight="1">
      <c r="A68" s="100"/>
      <c r="I68" s="100"/>
    </row>
    <row r="69" spans="1:9" ht="12.75">
      <c r="A69" s="100"/>
      <c r="I69" s="100"/>
    </row>
    <row r="70" spans="1:9" ht="12.75">
      <c r="A70" s="83"/>
      <c r="B70" s="63"/>
      <c r="C70" s="63"/>
      <c r="D70" s="63"/>
      <c r="E70" s="63"/>
      <c r="F70" s="63"/>
      <c r="G70" s="63"/>
      <c r="H70" s="63"/>
      <c r="I70" s="83"/>
    </row>
    <row r="71" spans="1:9" ht="12.75">
      <c r="A71" s="83"/>
      <c r="I71" s="83"/>
    </row>
    <row r="72" spans="1:9" ht="12.75">
      <c r="A72" s="83"/>
      <c r="I72" s="83"/>
    </row>
    <row r="73" spans="1:9" ht="12.75">
      <c r="A73" s="83"/>
      <c r="I73" s="83"/>
    </row>
    <row r="74" spans="1:9" ht="12.75">
      <c r="A74" s="83"/>
      <c r="I74" s="83"/>
    </row>
    <row r="75" spans="1:9" ht="12.75">
      <c r="A75" s="83"/>
      <c r="I75" s="83"/>
    </row>
    <row r="76" spans="1:9" ht="12.75">
      <c r="A76" s="83"/>
      <c r="I76" s="83"/>
    </row>
    <row r="77" spans="1:9" ht="12.75">
      <c r="A77" s="83"/>
      <c r="I77" s="83"/>
    </row>
    <row r="78" spans="1:9" ht="12.75">
      <c r="A78" s="83"/>
      <c r="I78" s="83"/>
    </row>
    <row r="79" spans="1:9" ht="12.75">
      <c r="A79" s="83"/>
      <c r="I79" s="83"/>
    </row>
    <row r="80" spans="1:9" ht="12.75">
      <c r="A80" s="83"/>
      <c r="I80" s="83"/>
    </row>
    <row r="81" spans="1:9" ht="12.75">
      <c r="A81" s="83"/>
      <c r="I81" s="83"/>
    </row>
    <row r="82" spans="1:9" ht="12.75">
      <c r="A82" s="83"/>
      <c r="I82" s="83"/>
    </row>
    <row r="83" spans="1:9" ht="12.75">
      <c r="A83" s="83"/>
      <c r="I83" s="83"/>
    </row>
    <row r="84" spans="1:9" ht="12.75">
      <c r="A84" s="83"/>
      <c r="I84" s="83"/>
    </row>
    <row r="85" spans="1:9" ht="12.75">
      <c r="A85" s="83"/>
      <c r="I85" s="83"/>
    </row>
    <row r="86" spans="1:9" ht="12.75">
      <c r="A86" s="83"/>
      <c r="I86" s="83"/>
    </row>
    <row r="87" spans="1:9" ht="12.75">
      <c r="A87" s="83"/>
      <c r="I87" s="83"/>
    </row>
    <row r="88" spans="1:9" ht="12.75">
      <c r="A88" s="83"/>
      <c r="I88" s="83"/>
    </row>
    <row r="89" spans="1:9" ht="12.75">
      <c r="A89" s="83"/>
      <c r="I89" s="83"/>
    </row>
    <row r="90" spans="1:9" ht="12.75">
      <c r="A90" s="83"/>
      <c r="I90" s="83"/>
    </row>
    <row r="91" spans="1:9" ht="12.75">
      <c r="A91" s="83"/>
      <c r="I91" s="83"/>
    </row>
    <row r="92" spans="1:9" ht="12.75">
      <c r="A92" s="83"/>
      <c r="I92" s="83"/>
    </row>
    <row r="93" spans="1:9" ht="12.75">
      <c r="A93" s="83"/>
      <c r="I93" s="83"/>
    </row>
    <row r="94" spans="1:9" ht="12.75">
      <c r="A94" s="83"/>
      <c r="I94" s="83"/>
    </row>
    <row r="95" spans="1:9" ht="12.75">
      <c r="A95" s="83"/>
      <c r="I95" s="83"/>
    </row>
    <row r="96" spans="1:9" ht="12.75">
      <c r="A96" s="83"/>
      <c r="I96" s="83"/>
    </row>
    <row r="97" spans="1:9" ht="12.75">
      <c r="A97" s="83"/>
      <c r="I97" s="83"/>
    </row>
    <row r="98" spans="1:9" ht="12.75">
      <c r="A98" s="83"/>
      <c r="I98" s="83"/>
    </row>
    <row r="99" spans="1:9" ht="12.75">
      <c r="A99" s="83"/>
      <c r="I99" s="83"/>
    </row>
    <row r="100" spans="1:9" ht="12.75">
      <c r="A100" s="83"/>
      <c r="I100" s="83"/>
    </row>
    <row r="101" spans="1:9" ht="12.75">
      <c r="A101" s="83"/>
      <c r="I101" s="83"/>
    </row>
    <row r="102" spans="1:9" ht="12.75">
      <c r="A102" s="83"/>
      <c r="I102" s="83"/>
    </row>
    <row r="103" spans="1:9" ht="12.75">
      <c r="A103" s="83"/>
      <c r="I103" s="83"/>
    </row>
    <row r="104" spans="1:9" ht="12.75">
      <c r="A104" s="83"/>
      <c r="I104" s="83"/>
    </row>
    <row r="105" spans="1:9" ht="12.75">
      <c r="A105" s="83"/>
      <c r="I105" s="83"/>
    </row>
    <row r="106" spans="1:9" ht="12.75">
      <c r="A106" s="83"/>
      <c r="I106" s="83"/>
    </row>
    <row r="107" spans="1:9" ht="12.75">
      <c r="A107" s="83"/>
      <c r="I107" s="83"/>
    </row>
    <row r="108" spans="1:9" ht="12.75">
      <c r="A108" s="83"/>
      <c r="I108" s="83"/>
    </row>
    <row r="109" spans="1:9" ht="12.75">
      <c r="A109" s="83"/>
      <c r="I109" s="83"/>
    </row>
    <row r="110" spans="1:9" ht="12.75">
      <c r="A110" s="83"/>
      <c r="I110" s="83"/>
    </row>
    <row r="111" spans="1:9" ht="12.75">
      <c r="A111" s="83"/>
      <c r="I111" s="83"/>
    </row>
    <row r="112" spans="1:9" ht="12.75">
      <c r="A112" s="83"/>
      <c r="I112" s="83"/>
    </row>
    <row r="113" spans="1:9" ht="12.75">
      <c r="A113" s="83"/>
      <c r="I113" s="83"/>
    </row>
    <row r="114" spans="1:9" ht="12.75">
      <c r="A114" s="83"/>
      <c r="I114" s="83"/>
    </row>
    <row r="115" spans="1:9" ht="12.75">
      <c r="A115" s="83"/>
      <c r="I115" s="83"/>
    </row>
    <row r="116" spans="1:9" ht="12.75">
      <c r="A116" s="83"/>
      <c r="I116" s="83"/>
    </row>
    <row r="117" spans="1:9" ht="12.75">
      <c r="A117" s="83"/>
      <c r="I117" s="83"/>
    </row>
    <row r="118" spans="1:9" ht="12.75">
      <c r="A118" s="83"/>
      <c r="I118" s="83"/>
    </row>
    <row r="119" spans="1:9" ht="12.75">
      <c r="A119" s="83"/>
      <c r="I119" s="83"/>
    </row>
    <row r="120" spans="1:9" ht="12.75">
      <c r="A120" s="83"/>
      <c r="I120" s="83"/>
    </row>
    <row r="121" spans="1:9" ht="12.75">
      <c r="A121" s="83"/>
      <c r="I121" s="83"/>
    </row>
    <row r="122" spans="1:9" ht="12.75">
      <c r="A122" s="83"/>
      <c r="I122" s="83"/>
    </row>
    <row r="123" spans="1:9" ht="12.75">
      <c r="A123" s="83"/>
      <c r="I123" s="83"/>
    </row>
    <row r="124" spans="1:9" ht="12.75">
      <c r="A124" s="83"/>
      <c r="I124" s="83"/>
    </row>
    <row r="125" spans="1:9" ht="12.75">
      <c r="A125" s="83"/>
      <c r="I125" s="83"/>
    </row>
    <row r="126" spans="1:9" ht="12.75">
      <c r="A126" s="83"/>
      <c r="I126" s="83"/>
    </row>
    <row r="127" spans="1:9" ht="12.75">
      <c r="A127" s="83"/>
      <c r="I127" s="83"/>
    </row>
    <row r="128" spans="1:9" ht="12.75">
      <c r="A128" s="83"/>
      <c r="I128" s="83"/>
    </row>
    <row r="129" spans="1:9" ht="12.75">
      <c r="A129" s="83"/>
      <c r="I129" s="83"/>
    </row>
    <row r="130" spans="1:9" ht="12.75">
      <c r="A130" s="83"/>
      <c r="B130" s="63"/>
      <c r="C130" s="63"/>
      <c r="D130" s="63"/>
      <c r="E130" s="63"/>
      <c r="F130" s="63"/>
      <c r="G130" s="63"/>
      <c r="H130" s="63"/>
      <c r="I130" s="83"/>
    </row>
    <row r="131" spans="1:9" ht="12.75">
      <c r="A131" s="83"/>
      <c r="I131" s="83"/>
    </row>
    <row r="132" spans="1:9" ht="12.75">
      <c r="A132" s="83"/>
      <c r="I132" s="83"/>
    </row>
    <row r="133" spans="1:9" ht="12.75">
      <c r="A133" s="83"/>
      <c r="I133" s="83"/>
    </row>
    <row r="134" spans="1:9" ht="12.75">
      <c r="A134" s="83"/>
      <c r="B134" s="63"/>
      <c r="C134" s="63"/>
      <c r="D134" s="63"/>
      <c r="E134" s="63"/>
      <c r="F134" s="63"/>
      <c r="G134" s="63"/>
      <c r="H134" s="63"/>
      <c r="I134" s="83"/>
    </row>
    <row r="135" spans="1:9" ht="12.75">
      <c r="A135" s="83"/>
      <c r="B135" s="63"/>
      <c r="C135" s="63"/>
      <c r="D135" s="63"/>
      <c r="E135" s="63"/>
      <c r="F135" s="63"/>
      <c r="G135" s="63"/>
      <c r="H135" s="63"/>
      <c r="I135" s="83"/>
    </row>
    <row r="136" spans="1:9" ht="12.75">
      <c r="A136" s="83"/>
      <c r="B136" s="63"/>
      <c r="C136" s="63"/>
      <c r="D136" s="63"/>
      <c r="E136" s="63"/>
      <c r="F136" s="63"/>
      <c r="G136" s="63"/>
      <c r="H136" s="63"/>
      <c r="I136" s="83"/>
    </row>
    <row r="137" spans="1:9" ht="12.75">
      <c r="A137" s="83"/>
      <c r="B137" s="63"/>
      <c r="C137" s="63"/>
      <c r="D137" s="63"/>
      <c r="E137" s="63"/>
      <c r="F137" s="63"/>
      <c r="G137" s="63"/>
      <c r="H137" s="63"/>
      <c r="I137" s="83"/>
    </row>
    <row r="138" spans="1:9" ht="12.75">
      <c r="A138" s="83"/>
      <c r="B138" s="63"/>
      <c r="C138" s="63"/>
      <c r="D138" s="63"/>
      <c r="E138" s="63"/>
      <c r="F138" s="63"/>
      <c r="G138" s="63"/>
      <c r="H138" s="63"/>
      <c r="I138" s="83"/>
    </row>
    <row r="139" spans="1:9" ht="12.75">
      <c r="A139" s="83"/>
      <c r="B139" s="63"/>
      <c r="C139" s="63"/>
      <c r="D139" s="63"/>
      <c r="E139" s="63"/>
      <c r="F139" s="63"/>
      <c r="G139" s="63"/>
      <c r="H139" s="63"/>
      <c r="I139" s="83"/>
    </row>
    <row r="140" spans="1:9" ht="12.75">
      <c r="A140" s="83"/>
      <c r="B140" s="63"/>
      <c r="C140" s="63"/>
      <c r="D140" s="63"/>
      <c r="E140" s="63"/>
      <c r="F140" s="63"/>
      <c r="G140" s="63"/>
      <c r="H140" s="63"/>
      <c r="I140" s="83"/>
    </row>
    <row r="141" spans="1:9" ht="12.75">
      <c r="A141" s="83"/>
      <c r="B141" s="63"/>
      <c r="C141" s="63"/>
      <c r="D141" s="63"/>
      <c r="E141" s="63"/>
      <c r="F141" s="63"/>
      <c r="G141" s="63"/>
      <c r="H141" s="63"/>
      <c r="I141" s="83"/>
    </row>
    <row r="142" spans="1:9" ht="12.75">
      <c r="A142" s="83"/>
      <c r="B142" s="63"/>
      <c r="C142" s="63"/>
      <c r="D142" s="63"/>
      <c r="E142" s="63"/>
      <c r="F142" s="63"/>
      <c r="G142" s="63"/>
      <c r="H142" s="63"/>
      <c r="I142" s="83"/>
    </row>
    <row r="143" spans="1:9" ht="12.75">
      <c r="A143" s="83"/>
      <c r="B143" s="63"/>
      <c r="C143" s="63"/>
      <c r="D143" s="63"/>
      <c r="E143" s="63"/>
      <c r="F143" s="63"/>
      <c r="G143" s="63"/>
      <c r="H143" s="63"/>
      <c r="I143" s="83"/>
    </row>
    <row r="144" spans="1:9" ht="12.75">
      <c r="A144" s="83"/>
      <c r="B144" s="63"/>
      <c r="C144" s="63"/>
      <c r="D144" s="63"/>
      <c r="E144" s="63"/>
      <c r="F144" s="63"/>
      <c r="G144" s="63"/>
      <c r="H144" s="63"/>
      <c r="I144" s="83"/>
    </row>
    <row r="145" spans="1:9" ht="12.75">
      <c r="A145" s="83"/>
      <c r="B145" s="63"/>
      <c r="C145" s="63"/>
      <c r="D145" s="63"/>
      <c r="E145" s="63"/>
      <c r="F145" s="63"/>
      <c r="G145" s="63"/>
      <c r="H145" s="63"/>
      <c r="I145" s="83"/>
    </row>
    <row r="146" spans="1:9" ht="12.75">
      <c r="A146" s="83"/>
      <c r="B146" s="63"/>
      <c r="C146" s="63"/>
      <c r="D146" s="63"/>
      <c r="E146" s="63"/>
      <c r="F146" s="63"/>
      <c r="G146" s="63"/>
      <c r="H146" s="63"/>
      <c r="I146" s="83"/>
    </row>
    <row r="147" spans="1:9" ht="12.75">
      <c r="A147" s="83"/>
      <c r="B147" s="63"/>
      <c r="C147" s="63"/>
      <c r="D147" s="63"/>
      <c r="E147" s="63"/>
      <c r="F147" s="63"/>
      <c r="G147" s="63"/>
      <c r="H147" s="63"/>
      <c r="I147" s="83"/>
    </row>
    <row r="148" spans="1:9" ht="12.75">
      <c r="A148" s="83"/>
      <c r="B148" s="63"/>
      <c r="C148" s="63"/>
      <c r="D148" s="63"/>
      <c r="E148" s="63"/>
      <c r="F148" s="63"/>
      <c r="G148" s="63"/>
      <c r="H148" s="63"/>
      <c r="I148" s="83"/>
    </row>
    <row r="149" spans="1:9" ht="12.75">
      <c r="A149" s="83"/>
      <c r="B149" s="63"/>
      <c r="C149" s="63"/>
      <c r="D149" s="63"/>
      <c r="E149" s="63"/>
      <c r="F149" s="63"/>
      <c r="G149" s="63"/>
      <c r="H149" s="63"/>
      <c r="I149" s="83"/>
    </row>
    <row r="150" spans="1:9" ht="12.75">
      <c r="A150" s="83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8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8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8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8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8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8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8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8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8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8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8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8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8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8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8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8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8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8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8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8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8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8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8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8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8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8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8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8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8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8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8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8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8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8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8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8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8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8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8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8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8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8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8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8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8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8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8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8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8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8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8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8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8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8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8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8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8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8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8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8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8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8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8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8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8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8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8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8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8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8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8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8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8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8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8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8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8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8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8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8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8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8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8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8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8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8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8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8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8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8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8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8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8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8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8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8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8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8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8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8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8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8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8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8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8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8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8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8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8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8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8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8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8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8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8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8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8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8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8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8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8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8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8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8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8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8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8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8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8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8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8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8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8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8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8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8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8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8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8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8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8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8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8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8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8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8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8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8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8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8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8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8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8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8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8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8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8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8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8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8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8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8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8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8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8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8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8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8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8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8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8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8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8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8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8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8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8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8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8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8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8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8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8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8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8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8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8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8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8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8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8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8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8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8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8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8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8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8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8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8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8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8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8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8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8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8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8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8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8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8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8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8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8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8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8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8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8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8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8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8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8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8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8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8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8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8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8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8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8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8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8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8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8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8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8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8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8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8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8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8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8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8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8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8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8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8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8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8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8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8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8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8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8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8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8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8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8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8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8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8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8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8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8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8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8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8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8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8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8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8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8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8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8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8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8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8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8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8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8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8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8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8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8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8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8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8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8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8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8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8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8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8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8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8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8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8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8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8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8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8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8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8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8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8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8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8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8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8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8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8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8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8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8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8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8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8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8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8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8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8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8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8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8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8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8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8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8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8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8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8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8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8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8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8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8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8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8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8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8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8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8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8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8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8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8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8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8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8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8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8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8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8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8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8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8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8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8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8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8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8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8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8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8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8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8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8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8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8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8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8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8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8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8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8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8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8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8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8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8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8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8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8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8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8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8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8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8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8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8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8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8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8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8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8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8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8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8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8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8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8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8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8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8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8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8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8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8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8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8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8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8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8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8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8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8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8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8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8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8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8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8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8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8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8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8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8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8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8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8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8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8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8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8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8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8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8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8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8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8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8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8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8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8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8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8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8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8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8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8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8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8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8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8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8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8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8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8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8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8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8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8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8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8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8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8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8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8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8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8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8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8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8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8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8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8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8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8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8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8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8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8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8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8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8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8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8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8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8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8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8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8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8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8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8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8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8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8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8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8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8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8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8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8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8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8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8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8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8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8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8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8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8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8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8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8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8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8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8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8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8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8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8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8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8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8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8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8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8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8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8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8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8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8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8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8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8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8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8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8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8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8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8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8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8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8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8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8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8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8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8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8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8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8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8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8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8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8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8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8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8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8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8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8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8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8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8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8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8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8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8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8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8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8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8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8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8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8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8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8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8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8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8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8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8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8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8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8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8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8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8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8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8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8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8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8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8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8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8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8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8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8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8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8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8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8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8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8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8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8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8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8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8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8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8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8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8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8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8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8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8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8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8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8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8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8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8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8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8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8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8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8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8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8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8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8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8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8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8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8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8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8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8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8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8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8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8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8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8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8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8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8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8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8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8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8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8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8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8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8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8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8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8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8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8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8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8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8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8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8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8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8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8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8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8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8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8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8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8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8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8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8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8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8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8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8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8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8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8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8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8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8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8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8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8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8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8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8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8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8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8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8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8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8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8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8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8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8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8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8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8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8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8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8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8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8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8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8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8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8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8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8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8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8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8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8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8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8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8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8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8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8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8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8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8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8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8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8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8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8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8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8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8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8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8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8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8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8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8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8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8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8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8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8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8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8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8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8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8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8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8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8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8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8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8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8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8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8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8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8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8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8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8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8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8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8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8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8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8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8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8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8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8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8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8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8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8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8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8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8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8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8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8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8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8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8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8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8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8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8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8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8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8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8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83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83"/>
      <c r="B955" s="63"/>
      <c r="C955" s="63"/>
      <c r="D955" s="63"/>
      <c r="E955" s="63"/>
      <c r="F955" s="63"/>
      <c r="G955" s="63"/>
      <c r="H955" s="63"/>
      <c r="I955" s="83"/>
    </row>
  </sheetData>
  <mergeCells count="23">
    <mergeCell ref="B28:H28"/>
    <mergeCell ref="B31:B32"/>
    <mergeCell ref="B21:H21"/>
    <mergeCell ref="B16:H16"/>
    <mergeCell ref="B19:B20"/>
    <mergeCell ref="C19:C20"/>
    <mergeCell ref="B10:B11"/>
    <mergeCell ref="C10:C11"/>
    <mergeCell ref="B12:B13"/>
    <mergeCell ref="C12:C13"/>
    <mergeCell ref="B1:H1"/>
    <mergeCell ref="B2:H3"/>
    <mergeCell ref="B8:H8"/>
    <mergeCell ref="B44:H44"/>
    <mergeCell ref="B50:H50"/>
    <mergeCell ref="B53:B54"/>
    <mergeCell ref="C53:C54"/>
    <mergeCell ref="B55:H55"/>
    <mergeCell ref="C31:C32"/>
    <mergeCell ref="B33:H33"/>
    <mergeCell ref="B39:H39"/>
    <mergeCell ref="B42:B43"/>
    <mergeCell ref="C42:C43"/>
  </mergeCells>
  <hyperlinks>
    <hyperlink ref="G18" r:id="rId1"/>
    <hyperlink ref="G26" r:id="rId2"/>
    <hyperlink ref="G34" r:id="rId3"/>
    <hyperlink ref="G48" r:id="rId4"/>
    <hyperlink ref="G49" r:id="rId5"/>
    <hyperlink ref="G56" r:id="rId6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</sheetPr>
  <dimension ref="A1:I973"/>
  <sheetViews>
    <sheetView showGridLines="0" topLeftCell="H1" workbookViewId="0">
      <selection activeCell="J4" sqref="J1:X1048576"/>
    </sheetView>
  </sheetViews>
  <sheetFormatPr defaultColWidth="14.42578125" defaultRowHeight="15.75" customHeight="1"/>
  <cols>
    <col min="1" max="1" width="10" customWidth="1"/>
    <col min="2" max="2" width="10.5703125" customWidth="1"/>
    <col min="4" max="4" width="18.5703125" customWidth="1"/>
    <col min="5" max="5" width="26.28515625" customWidth="1"/>
    <col min="6" max="6" width="41" customWidth="1"/>
    <col min="7" max="7" width="78.85546875" customWidth="1"/>
    <col min="8" max="8" width="52.85546875" customWidth="1"/>
    <col min="9" max="9" width="21.42578125" customWidth="1"/>
  </cols>
  <sheetData>
    <row r="1" spans="1:9" ht="31.5" customHeight="1">
      <c r="A1" s="1" t="s">
        <v>780</v>
      </c>
      <c r="B1" s="878" t="s">
        <v>2198</v>
      </c>
      <c r="C1" s="864"/>
      <c r="D1" s="864"/>
      <c r="E1" s="864"/>
      <c r="F1" s="864"/>
      <c r="G1" s="864"/>
      <c r="H1" s="865"/>
      <c r="I1" s="1"/>
    </row>
    <row r="2" spans="1:9" ht="19.5" customHeight="1">
      <c r="A2" s="16"/>
      <c r="B2" s="942" t="s">
        <v>37</v>
      </c>
      <c r="C2" s="943"/>
      <c r="D2" s="943"/>
      <c r="E2" s="943"/>
      <c r="F2" s="943"/>
      <c r="G2" s="943"/>
      <c r="H2" s="944"/>
      <c r="I2" s="16"/>
    </row>
    <row r="3" spans="1:9" ht="12.75">
      <c r="A3" s="555"/>
      <c r="B3" s="945"/>
      <c r="C3" s="905"/>
      <c r="D3" s="905"/>
      <c r="E3" s="905"/>
      <c r="F3" s="905"/>
      <c r="G3" s="905"/>
      <c r="H3" s="903"/>
      <c r="I3" s="555"/>
    </row>
    <row r="4" spans="1:9" ht="25.5">
      <c r="A4" s="555"/>
      <c r="B4" s="5" t="s">
        <v>61</v>
      </c>
      <c r="C4" s="5" t="s">
        <v>65</v>
      </c>
      <c r="D4" s="5" t="s">
        <v>67</v>
      </c>
      <c r="E4" s="5" t="s">
        <v>1445</v>
      </c>
      <c r="F4" s="5" t="s">
        <v>72</v>
      </c>
      <c r="G4" s="5" t="s">
        <v>14</v>
      </c>
      <c r="H4" s="5" t="s">
        <v>75</v>
      </c>
      <c r="I4" s="555"/>
    </row>
    <row r="5" spans="1:9" ht="65.25" customHeight="1">
      <c r="A5" s="25"/>
      <c r="B5" s="5" t="s">
        <v>16</v>
      </c>
      <c r="C5" s="5" t="s">
        <v>17</v>
      </c>
      <c r="D5" s="10" t="s">
        <v>174</v>
      </c>
      <c r="E5" s="10" t="s">
        <v>2203</v>
      </c>
      <c r="F5" s="10" t="s">
        <v>2204</v>
      </c>
      <c r="G5" s="188" t="str">
        <f>HYPERLINK(" https://www.youtube.com/watch?time_continue=18&amp;v=EzXBp4aR4QA&amp;feature=emb_logo","Посмотреть видеоурок по ссылке  или прочитать стр.231-237. ")</f>
        <v xml:space="preserve">Посмотреть видеоурок по ссылке  или прочитать стр.231-237. </v>
      </c>
      <c r="H5" s="10" t="s">
        <v>2205</v>
      </c>
      <c r="I5" s="25"/>
    </row>
    <row r="6" spans="1:9" ht="36.75" customHeight="1">
      <c r="A6" s="457"/>
      <c r="B6" s="5" t="s">
        <v>31</v>
      </c>
      <c r="C6" s="5" t="s">
        <v>34</v>
      </c>
      <c r="D6" s="10" t="s">
        <v>174</v>
      </c>
      <c r="E6" s="167" t="s">
        <v>2209</v>
      </c>
      <c r="F6" s="10" t="s">
        <v>2210</v>
      </c>
      <c r="G6" s="97" t="str">
        <f>HYPERLINK("https://marathonec.ru/pravilnaya-texnika-bega/","https://marathonec.ru/pravilnaya-texnika-bega/")</f>
        <v>https://marathonec.ru/pravilnaya-texnika-bega/</v>
      </c>
      <c r="H6" s="15" t="s">
        <v>97</v>
      </c>
      <c r="I6" s="457"/>
    </row>
    <row r="7" spans="1:9" ht="28.5" customHeight="1">
      <c r="A7" s="25"/>
      <c r="B7" s="5" t="s">
        <v>146</v>
      </c>
      <c r="C7" s="5" t="s">
        <v>148</v>
      </c>
      <c r="D7" s="10" t="s">
        <v>684</v>
      </c>
      <c r="E7" s="10" t="s">
        <v>2214</v>
      </c>
      <c r="F7" s="10" t="s">
        <v>2215</v>
      </c>
      <c r="G7" s="10" t="s">
        <v>2217</v>
      </c>
      <c r="H7" s="10" t="s">
        <v>2218</v>
      </c>
      <c r="I7" s="25"/>
    </row>
    <row r="8" spans="1:9" ht="15.75" customHeight="1">
      <c r="A8" s="546"/>
      <c r="B8" s="948" t="s">
        <v>160</v>
      </c>
      <c r="C8" s="864"/>
      <c r="D8" s="864"/>
      <c r="E8" s="864"/>
      <c r="F8" s="864"/>
      <c r="G8" s="864"/>
      <c r="H8" s="865"/>
      <c r="I8" s="546"/>
    </row>
    <row r="9" spans="1:9" ht="38.25">
      <c r="A9" s="108"/>
      <c r="B9" s="867" t="s">
        <v>170</v>
      </c>
      <c r="C9" s="8" t="s">
        <v>173</v>
      </c>
      <c r="D9" s="20" t="s">
        <v>174</v>
      </c>
      <c r="E9" s="20" t="s">
        <v>2225</v>
      </c>
      <c r="F9" s="124" t="s">
        <v>2226</v>
      </c>
      <c r="G9" s="352" t="str">
        <f>HYPERLINK("https://m.vk.com/video32791554_456239023","Посмотрите видео-урок: Личная безопастность
  и сделать доклад в электронном виде (то есть в текстовом редакторе) на данную тему. Более подробно критерии напишу в беседе. Отчитаться обязательно")</f>
        <v>Посмотрите видео-урок: Личная безопастность
  и сделать доклад в электронном виде (то есть в текстовом редакторе) на данную тему. Более подробно критерии напишу в беседе. Отчитаться обязательно</v>
      </c>
      <c r="H9" s="251" t="s">
        <v>97</v>
      </c>
      <c r="I9" s="108"/>
    </row>
    <row r="10" spans="1:9" ht="63.75">
      <c r="A10" s="540"/>
      <c r="B10" s="868"/>
      <c r="C10" s="558"/>
      <c r="D10" s="149" t="s">
        <v>810</v>
      </c>
      <c r="E10" s="276" t="s">
        <v>2232</v>
      </c>
      <c r="F10" s="122" t="s">
        <v>2233</v>
      </c>
      <c r="G10" s="560" t="str">
        <f>HYPERLINK("https://youtu.be/aRKGUlqCjCw","учебник - с 169, конспект правила The Future Simple Tense; посмотреть видеоурок.")</f>
        <v>учебник - с 169, конспект правила The Future Simple Tense; посмотреть видеоурок.</v>
      </c>
      <c r="H10" s="150" t="s">
        <v>2234</v>
      </c>
      <c r="I10" s="540"/>
    </row>
    <row r="11" spans="1:9" ht="38.25">
      <c r="A11" s="540"/>
      <c r="B11" s="5" t="s">
        <v>202</v>
      </c>
      <c r="C11" s="8" t="s">
        <v>203</v>
      </c>
      <c r="D11" s="10" t="s">
        <v>684</v>
      </c>
      <c r="E11" s="304" t="s">
        <v>2235</v>
      </c>
      <c r="F11" s="10" t="s">
        <v>2236</v>
      </c>
      <c r="G11" s="15" t="s">
        <v>2238</v>
      </c>
      <c r="H11" s="10" t="s">
        <v>97</v>
      </c>
      <c r="I11" s="540"/>
    </row>
    <row r="12" spans="1:9" ht="38.25">
      <c r="A12" s="108"/>
      <c r="B12" s="5" t="s">
        <v>239</v>
      </c>
      <c r="C12" s="5" t="s">
        <v>240</v>
      </c>
      <c r="D12" s="10" t="s">
        <v>684</v>
      </c>
      <c r="E12" s="304" t="s">
        <v>2243</v>
      </c>
      <c r="F12" s="10" t="s">
        <v>2244</v>
      </c>
      <c r="G12" s="10" t="s">
        <v>2245</v>
      </c>
      <c r="H12" s="10" t="s">
        <v>2246</v>
      </c>
      <c r="I12" s="108"/>
    </row>
    <row r="13" spans="1:9" ht="55.5" customHeight="1">
      <c r="A13" s="25"/>
      <c r="B13" s="5" t="s">
        <v>1166</v>
      </c>
      <c r="C13" s="5" t="s">
        <v>1167</v>
      </c>
      <c r="D13" s="10" t="s">
        <v>174</v>
      </c>
      <c r="E13" s="383" t="s">
        <v>2248</v>
      </c>
      <c r="F13" s="20" t="s">
        <v>2249</v>
      </c>
      <c r="G13" s="561" t="s">
        <v>2250</v>
      </c>
      <c r="H13" s="20" t="s">
        <v>2255</v>
      </c>
      <c r="I13" s="25"/>
    </row>
    <row r="14" spans="1:9" ht="38.25">
      <c r="A14" s="25"/>
      <c r="B14" s="5" t="s">
        <v>1530</v>
      </c>
      <c r="C14" s="5" t="s">
        <v>1532</v>
      </c>
      <c r="D14" s="10" t="s">
        <v>684</v>
      </c>
      <c r="E14" s="75" t="s">
        <v>2256</v>
      </c>
      <c r="F14" s="20" t="s">
        <v>2257</v>
      </c>
      <c r="G14" s="20" t="s">
        <v>2258</v>
      </c>
      <c r="H14" s="20" t="s">
        <v>104</v>
      </c>
      <c r="I14" s="25"/>
    </row>
    <row r="15" spans="1:9" ht="38.25">
      <c r="A15" s="25"/>
      <c r="B15" s="5" t="s">
        <v>1783</v>
      </c>
      <c r="C15" s="5" t="s">
        <v>1784</v>
      </c>
      <c r="D15" s="10" t="s">
        <v>174</v>
      </c>
      <c r="E15" s="75" t="s">
        <v>2259</v>
      </c>
      <c r="F15" s="20" t="s">
        <v>2261</v>
      </c>
      <c r="G15" s="561" t="s">
        <v>2250</v>
      </c>
      <c r="H15" s="20" t="s">
        <v>104</v>
      </c>
      <c r="I15" s="25"/>
    </row>
    <row r="16" spans="1:9" ht="25.5" customHeight="1">
      <c r="A16" s="339"/>
      <c r="B16" s="937" t="s">
        <v>2268</v>
      </c>
      <c r="C16" s="914" t="s">
        <v>2269</v>
      </c>
      <c r="D16" s="38" t="s">
        <v>255</v>
      </c>
      <c r="E16" s="75" t="s">
        <v>2270</v>
      </c>
      <c r="F16" s="451" t="s">
        <v>2271</v>
      </c>
      <c r="G16" s="10" t="s">
        <v>2273</v>
      </c>
      <c r="H16" s="20" t="s">
        <v>104</v>
      </c>
      <c r="I16" s="339"/>
    </row>
    <row r="17" spans="1:9" ht="38.25">
      <c r="A17" s="25"/>
      <c r="B17" s="868"/>
      <c r="C17" s="868"/>
      <c r="D17" s="18" t="s">
        <v>174</v>
      </c>
      <c r="E17" s="191" t="s">
        <v>2275</v>
      </c>
      <c r="F17" s="26" t="s">
        <v>2276</v>
      </c>
      <c r="G17" s="563" t="s">
        <v>2277</v>
      </c>
      <c r="H17" s="20" t="s">
        <v>104</v>
      </c>
      <c r="I17" s="25"/>
    </row>
    <row r="18" spans="1:9" ht="13.5">
      <c r="A18" s="168"/>
      <c r="B18" s="951" t="s">
        <v>245</v>
      </c>
      <c r="C18" s="864"/>
      <c r="D18" s="864"/>
      <c r="E18" s="864"/>
      <c r="F18" s="864"/>
      <c r="G18" s="864"/>
      <c r="H18" s="865"/>
      <c r="I18" s="168"/>
    </row>
    <row r="19" spans="1:9" ht="25.5">
      <c r="A19" s="25"/>
      <c r="B19" s="279" t="s">
        <v>16</v>
      </c>
      <c r="C19" s="281" t="s">
        <v>17</v>
      </c>
      <c r="D19" s="278" t="s">
        <v>274</v>
      </c>
      <c r="E19" s="565" t="s">
        <v>2281</v>
      </c>
      <c r="F19" s="278" t="s">
        <v>2283</v>
      </c>
      <c r="G19" s="355" t="s">
        <v>1838</v>
      </c>
      <c r="H19" s="278" t="s">
        <v>97</v>
      </c>
      <c r="I19" s="25"/>
    </row>
    <row r="20" spans="1:9" ht="51">
      <c r="A20" s="546"/>
      <c r="B20" s="279" t="s">
        <v>31</v>
      </c>
      <c r="C20" s="281" t="s">
        <v>34</v>
      </c>
      <c r="D20" s="567" t="s">
        <v>2284</v>
      </c>
      <c r="E20" s="437" t="s">
        <v>2285</v>
      </c>
      <c r="F20" s="18" t="s">
        <v>2287</v>
      </c>
      <c r="G20" s="18" t="s">
        <v>2288</v>
      </c>
      <c r="H20" s="278" t="s">
        <v>97</v>
      </c>
      <c r="I20" s="546"/>
    </row>
    <row r="21" spans="1:9" ht="38.25">
      <c r="A21" s="540"/>
      <c r="B21" s="279" t="s">
        <v>146</v>
      </c>
      <c r="C21" s="281" t="s">
        <v>148</v>
      </c>
      <c r="D21" s="278" t="s">
        <v>526</v>
      </c>
      <c r="E21" s="304" t="s">
        <v>2289</v>
      </c>
      <c r="F21" s="278" t="s">
        <v>2244</v>
      </c>
      <c r="G21" s="355" t="s">
        <v>2290</v>
      </c>
      <c r="H21" s="278" t="s">
        <v>2291</v>
      </c>
      <c r="I21" s="540"/>
    </row>
    <row r="22" spans="1:9" ht="12.75">
      <c r="A22" s="156"/>
      <c r="B22" s="948" t="s">
        <v>160</v>
      </c>
      <c r="C22" s="864"/>
      <c r="D22" s="864"/>
      <c r="E22" s="864"/>
      <c r="F22" s="864"/>
      <c r="G22" s="864"/>
      <c r="H22" s="865"/>
      <c r="I22" s="156"/>
    </row>
    <row r="23" spans="1:9" ht="42" customHeight="1">
      <c r="A23" s="25"/>
      <c r="B23" s="279" t="s">
        <v>170</v>
      </c>
      <c r="C23" s="281" t="s">
        <v>173</v>
      </c>
      <c r="D23" s="278" t="s">
        <v>174</v>
      </c>
      <c r="E23" s="383" t="s">
        <v>2303</v>
      </c>
      <c r="F23" s="278" t="s">
        <v>2304</v>
      </c>
      <c r="G23" s="568" t="s">
        <v>2305</v>
      </c>
      <c r="H23" s="278" t="s">
        <v>2306</v>
      </c>
      <c r="I23" s="25"/>
    </row>
    <row r="24" spans="1:9" ht="38.25">
      <c r="A24" s="25"/>
      <c r="B24" s="923" t="s">
        <v>202</v>
      </c>
      <c r="C24" s="902" t="s">
        <v>203</v>
      </c>
      <c r="D24" s="278" t="s">
        <v>526</v>
      </c>
      <c r="E24" s="569" t="s">
        <v>2311</v>
      </c>
      <c r="F24" s="278" t="s">
        <v>2233</v>
      </c>
      <c r="G24" s="361" t="s">
        <v>2312</v>
      </c>
      <c r="H24" s="278" t="s">
        <v>2313</v>
      </c>
      <c r="I24" s="25"/>
    </row>
    <row r="25" spans="1:9" ht="84.75" customHeight="1">
      <c r="A25" s="88"/>
      <c r="B25" s="868"/>
      <c r="C25" s="903"/>
      <c r="D25" s="18" t="s">
        <v>2316</v>
      </c>
      <c r="E25" s="28" t="s">
        <v>2317</v>
      </c>
      <c r="F25" s="494" t="s">
        <v>2318</v>
      </c>
      <c r="G25" s="31" t="s">
        <v>2319</v>
      </c>
      <c r="H25" s="38" t="s">
        <v>2320</v>
      </c>
      <c r="I25" s="88"/>
    </row>
    <row r="26" spans="1:9" ht="38.25">
      <c r="A26" s="88"/>
      <c r="B26" s="279" t="s">
        <v>214</v>
      </c>
      <c r="C26" s="281" t="s">
        <v>215</v>
      </c>
      <c r="D26" s="18" t="s">
        <v>2322</v>
      </c>
      <c r="E26" s="383" t="s">
        <v>2323</v>
      </c>
      <c r="F26" s="278" t="s">
        <v>2024</v>
      </c>
      <c r="G26" s="355" t="s">
        <v>2324</v>
      </c>
      <c r="H26" s="278" t="s">
        <v>2325</v>
      </c>
      <c r="I26" s="88"/>
    </row>
    <row r="27" spans="1:9" ht="57.75" customHeight="1">
      <c r="A27" s="88"/>
      <c r="B27" s="351" t="s">
        <v>239</v>
      </c>
      <c r="C27" s="391" t="s">
        <v>240</v>
      </c>
      <c r="D27" s="18" t="s">
        <v>2326</v>
      </c>
      <c r="E27" s="383" t="s">
        <v>2327</v>
      </c>
      <c r="F27" s="570" t="s">
        <v>2328</v>
      </c>
      <c r="G27" s="571" t="s">
        <v>2329</v>
      </c>
      <c r="H27" s="278" t="s">
        <v>97</v>
      </c>
      <c r="I27" s="88"/>
    </row>
    <row r="28" spans="1:9" ht="1.5" customHeight="1">
      <c r="A28" s="88"/>
      <c r="B28" s="923" t="s">
        <v>1166</v>
      </c>
      <c r="C28" s="902" t="s">
        <v>1167</v>
      </c>
      <c r="D28" s="893" t="s">
        <v>2322</v>
      </c>
      <c r="E28" s="75" t="s">
        <v>2331</v>
      </c>
      <c r="F28" s="570" t="s">
        <v>2332</v>
      </c>
      <c r="G28" s="571" t="str">
        <f>HYPERLINK("https://x-minus.me/track/35637/нам-нужна-одна-победа","Выучить песню ""Мы за ценой не постоим""
https://x-minus.me/track/35637/нам-нужна-одна-победа")</f>
        <v>Выучить песню "Мы за ценой не постоим"
https://x-minus.me/track/35637/нам-нужна-одна-победа</v>
      </c>
      <c r="H28" s="278" t="s">
        <v>104</v>
      </c>
      <c r="I28" s="88"/>
    </row>
    <row r="29" spans="1:9" ht="45.75" customHeight="1">
      <c r="A29" s="466"/>
      <c r="B29" s="868"/>
      <c r="C29" s="903"/>
      <c r="D29" s="868"/>
      <c r="E29" s="573" t="s">
        <v>2333</v>
      </c>
      <c r="F29" s="570" t="s">
        <v>2334</v>
      </c>
      <c r="G29" s="571" t="s">
        <v>2335</v>
      </c>
      <c r="H29" s="278" t="s">
        <v>104</v>
      </c>
      <c r="I29" s="466"/>
    </row>
    <row r="30" spans="1:9" ht="25.5">
      <c r="A30" s="86"/>
      <c r="B30" s="351" t="s">
        <v>1530</v>
      </c>
      <c r="C30" s="391" t="s">
        <v>2336</v>
      </c>
      <c r="D30" s="278" t="s">
        <v>887</v>
      </c>
      <c r="E30" s="574" t="s">
        <v>2337</v>
      </c>
      <c r="F30" s="575" t="s">
        <v>2338</v>
      </c>
      <c r="G30" s="475" t="str">
        <f>HYPERLINK("https://www.youtube.com/watch?v=x59yKOPmARU","Выполнить силовую фитнес-тренировку
https://www.youtube.com/watch?v=x59yKOPmARU")</f>
        <v>Выполнить силовую фитнес-тренировку
https://www.youtube.com/watch?v=x59yKOPmARU</v>
      </c>
      <c r="H30" s="278" t="s">
        <v>104</v>
      </c>
      <c r="I30" s="86"/>
    </row>
    <row r="31" spans="1:9" ht="25.5">
      <c r="A31" s="86"/>
      <c r="B31" s="351" t="s">
        <v>1783</v>
      </c>
      <c r="C31" s="391" t="s">
        <v>1784</v>
      </c>
      <c r="D31" s="278" t="s">
        <v>887</v>
      </c>
      <c r="E31" s="574" t="s">
        <v>2339</v>
      </c>
      <c r="F31" s="278" t="s">
        <v>2340</v>
      </c>
      <c r="G31" s="571" t="str">
        <f>HYPERLINK("https://www.youtube.com/watch?v=bigtFKVSlNU","Выучить танцевальную схему
https://www.youtube.com/watch?v=bigtFKVSlNU")</f>
        <v>Выучить танцевальную схему
https://www.youtube.com/watch?v=bigtFKVSlNU</v>
      </c>
      <c r="H31" s="278" t="s">
        <v>104</v>
      </c>
      <c r="I31" s="86"/>
    </row>
    <row r="32" spans="1:9" ht="13.5">
      <c r="A32" s="86"/>
      <c r="B32" s="941" t="s">
        <v>273</v>
      </c>
      <c r="C32" s="905"/>
      <c r="D32" s="905"/>
      <c r="E32" s="905"/>
      <c r="F32" s="905"/>
      <c r="G32" s="905"/>
      <c r="H32" s="903"/>
      <c r="I32" s="86"/>
    </row>
    <row r="33" spans="1:9" ht="38.25" customHeight="1">
      <c r="A33" s="546"/>
      <c r="B33" s="37" t="s">
        <v>16</v>
      </c>
      <c r="C33" s="37" t="s">
        <v>17</v>
      </c>
      <c r="D33" s="18" t="s">
        <v>174</v>
      </c>
      <c r="E33" s="124" t="s">
        <v>2341</v>
      </c>
      <c r="F33" s="340" t="s">
        <v>2342</v>
      </c>
      <c r="G33" s="460" t="s">
        <v>2343</v>
      </c>
      <c r="H33" s="340" t="s">
        <v>2344</v>
      </c>
      <c r="I33" s="546"/>
    </row>
    <row r="34" spans="1:9" ht="76.5">
      <c r="A34" s="86"/>
      <c r="B34" s="37" t="s">
        <v>31</v>
      </c>
      <c r="C34" s="37" t="s">
        <v>34</v>
      </c>
      <c r="D34" s="18" t="s">
        <v>2316</v>
      </c>
      <c r="E34" s="23" t="s">
        <v>2345</v>
      </c>
      <c r="F34" s="26" t="s">
        <v>2346</v>
      </c>
      <c r="G34" s="212" t="s">
        <v>2347</v>
      </c>
      <c r="H34" s="419" t="s">
        <v>2348</v>
      </c>
      <c r="I34" s="86"/>
    </row>
    <row r="35" spans="1:9" ht="25.5">
      <c r="A35" s="86"/>
      <c r="B35" s="867" t="s">
        <v>146</v>
      </c>
      <c r="C35" s="867" t="s">
        <v>148</v>
      </c>
      <c r="D35" s="893" t="s">
        <v>1728</v>
      </c>
      <c r="E35" s="23" t="s">
        <v>2349</v>
      </c>
      <c r="F35" s="26" t="s">
        <v>2350</v>
      </c>
      <c r="G35" s="118" t="s">
        <v>2351</v>
      </c>
      <c r="H35" s="404" t="s">
        <v>97</v>
      </c>
      <c r="I35" s="86"/>
    </row>
    <row r="36" spans="1:9" ht="38.25">
      <c r="A36" s="86"/>
      <c r="B36" s="868"/>
      <c r="C36" s="868"/>
      <c r="D36" s="868"/>
      <c r="E36" s="23" t="s">
        <v>2352</v>
      </c>
      <c r="F36" s="20" t="s">
        <v>2353</v>
      </c>
      <c r="G36" s="472" t="s">
        <v>2354</v>
      </c>
      <c r="H36" s="24" t="s">
        <v>97</v>
      </c>
      <c r="I36" s="86"/>
    </row>
    <row r="37" spans="1:9" ht="12.75">
      <c r="A37" s="86"/>
      <c r="B37" s="948" t="s">
        <v>160</v>
      </c>
      <c r="C37" s="864"/>
      <c r="D37" s="864"/>
      <c r="E37" s="864"/>
      <c r="F37" s="864"/>
      <c r="G37" s="864"/>
      <c r="H37" s="865"/>
      <c r="I37" s="86"/>
    </row>
    <row r="38" spans="1:9" ht="38.25">
      <c r="A38" s="86"/>
      <c r="B38" s="867" t="s">
        <v>170</v>
      </c>
      <c r="C38" s="867" t="s">
        <v>173</v>
      </c>
      <c r="D38" s="893" t="s">
        <v>1732</v>
      </c>
      <c r="E38" s="42" t="s">
        <v>2355</v>
      </c>
      <c r="F38" s="32" t="s">
        <v>2350</v>
      </c>
      <c r="G38" s="58" t="s">
        <v>2356</v>
      </c>
      <c r="H38" s="404" t="s">
        <v>97</v>
      </c>
      <c r="I38" s="86"/>
    </row>
    <row r="39" spans="1:9" ht="38.25">
      <c r="A39" s="86"/>
      <c r="B39" s="868"/>
      <c r="C39" s="868"/>
      <c r="D39" s="868"/>
      <c r="E39" s="42" t="s">
        <v>2357</v>
      </c>
      <c r="F39" s="18" t="s">
        <v>2353</v>
      </c>
      <c r="G39" s="214" t="s">
        <v>2358</v>
      </c>
      <c r="H39" s="24" t="s">
        <v>97</v>
      </c>
      <c r="I39" s="86"/>
    </row>
    <row r="40" spans="1:9" ht="38.25">
      <c r="A40" s="86"/>
      <c r="B40" s="279" t="s">
        <v>202</v>
      </c>
      <c r="C40" s="281" t="s">
        <v>203</v>
      </c>
      <c r="D40" s="278" t="s">
        <v>1768</v>
      </c>
      <c r="E40" s="42" t="s">
        <v>2359</v>
      </c>
      <c r="F40" s="18" t="s">
        <v>2360</v>
      </c>
      <c r="G40" s="19" t="s">
        <v>2361</v>
      </c>
      <c r="H40" s="18" t="s">
        <v>2362</v>
      </c>
      <c r="I40" s="86"/>
    </row>
    <row r="41" spans="1:9" ht="38.25">
      <c r="A41" s="86"/>
      <c r="B41" s="279" t="s">
        <v>214</v>
      </c>
      <c r="C41" s="281" t="s">
        <v>215</v>
      </c>
      <c r="D41" s="18" t="s">
        <v>2316</v>
      </c>
      <c r="E41" s="23" t="s">
        <v>2363</v>
      </c>
      <c r="F41" s="26" t="s">
        <v>2364</v>
      </c>
      <c r="G41" s="212" t="s">
        <v>2365</v>
      </c>
      <c r="H41" s="419" t="s">
        <v>2366</v>
      </c>
      <c r="I41" s="86"/>
    </row>
    <row r="42" spans="1:9" ht="18" customHeight="1">
      <c r="A42" s="466"/>
      <c r="B42" s="923" t="s">
        <v>239</v>
      </c>
      <c r="C42" s="902" t="s">
        <v>240</v>
      </c>
      <c r="D42" s="893" t="s">
        <v>174</v>
      </c>
      <c r="E42" s="949" t="s">
        <v>2367</v>
      </c>
      <c r="F42" s="893" t="s">
        <v>2287</v>
      </c>
      <c r="G42" s="893" t="s">
        <v>2368</v>
      </c>
      <c r="H42" s="911" t="s">
        <v>97</v>
      </c>
      <c r="I42" s="466"/>
    </row>
    <row r="43" spans="1:9" ht="44.25" customHeight="1">
      <c r="A43" s="183"/>
      <c r="B43" s="868"/>
      <c r="C43" s="903"/>
      <c r="D43" s="868"/>
      <c r="E43" s="868"/>
      <c r="F43" s="868"/>
      <c r="G43" s="868"/>
      <c r="H43" s="903"/>
      <c r="I43" s="183"/>
    </row>
    <row r="44" spans="1:9" ht="38.25">
      <c r="A44" s="576"/>
      <c r="B44" s="923" t="s">
        <v>1166</v>
      </c>
      <c r="C44" s="902" t="s">
        <v>1167</v>
      </c>
      <c r="D44" s="278" t="s">
        <v>174</v>
      </c>
      <c r="E44" s="191" t="s">
        <v>2369</v>
      </c>
      <c r="F44" s="32" t="s">
        <v>2276</v>
      </c>
      <c r="G44" s="90" t="s">
        <v>2277</v>
      </c>
      <c r="H44" s="20" t="s">
        <v>104</v>
      </c>
      <c r="I44" s="576"/>
    </row>
    <row r="45" spans="1:9" ht="60.75" customHeight="1">
      <c r="A45" s="147"/>
      <c r="B45" s="868"/>
      <c r="C45" s="903"/>
      <c r="D45" s="291"/>
      <c r="E45" s="574" t="s">
        <v>2370</v>
      </c>
      <c r="F45" s="18" t="s">
        <v>2371</v>
      </c>
      <c r="G45" s="577" t="s">
        <v>2372</v>
      </c>
      <c r="H45" s="278" t="s">
        <v>104</v>
      </c>
      <c r="I45" s="147"/>
    </row>
    <row r="46" spans="1:9" ht="38.25">
      <c r="A46" s="100"/>
      <c r="B46" s="923" t="s">
        <v>1530</v>
      </c>
      <c r="C46" s="950" t="s">
        <v>1532</v>
      </c>
      <c r="D46" s="911" t="s">
        <v>1818</v>
      </c>
      <c r="E46" s="191" t="s">
        <v>2373</v>
      </c>
      <c r="F46" s="32" t="s">
        <v>2374</v>
      </c>
      <c r="G46" s="90" t="s">
        <v>2375</v>
      </c>
      <c r="H46" s="278" t="s">
        <v>104</v>
      </c>
      <c r="I46" s="100"/>
    </row>
    <row r="47" spans="1:9" ht="25.5" customHeight="1">
      <c r="A47" s="546"/>
      <c r="B47" s="868"/>
      <c r="C47" s="903"/>
      <c r="D47" s="903"/>
      <c r="E47" s="171" t="s">
        <v>2376</v>
      </c>
      <c r="F47" s="183" t="s">
        <v>2371</v>
      </c>
      <c r="G47" s="90" t="s">
        <v>2377</v>
      </c>
      <c r="H47" s="20" t="s">
        <v>104</v>
      </c>
      <c r="I47" s="546"/>
    </row>
    <row r="48" spans="1:9" ht="13.5">
      <c r="A48" s="147"/>
      <c r="B48" s="876" t="s">
        <v>441</v>
      </c>
      <c r="C48" s="864"/>
      <c r="D48" s="864"/>
      <c r="E48" s="864"/>
      <c r="F48" s="864"/>
      <c r="G48" s="864"/>
      <c r="H48" s="865"/>
      <c r="I48" s="147"/>
    </row>
    <row r="49" spans="1:9" ht="25.5">
      <c r="A49" s="100"/>
      <c r="B49" s="279" t="s">
        <v>16</v>
      </c>
      <c r="C49" s="281" t="s">
        <v>17</v>
      </c>
      <c r="D49" s="278" t="s">
        <v>255</v>
      </c>
      <c r="E49" s="383" t="s">
        <v>2378</v>
      </c>
      <c r="F49" s="278" t="s">
        <v>2379</v>
      </c>
      <c r="G49" s="355" t="s">
        <v>2380</v>
      </c>
      <c r="H49" s="278" t="s">
        <v>2381</v>
      </c>
      <c r="I49" s="100"/>
    </row>
    <row r="50" spans="1:9" ht="25.5">
      <c r="A50" s="86"/>
      <c r="B50" s="279" t="s">
        <v>31</v>
      </c>
      <c r="C50" s="281" t="s">
        <v>34</v>
      </c>
      <c r="D50" s="278" t="s">
        <v>174</v>
      </c>
      <c r="E50" s="383" t="s">
        <v>2382</v>
      </c>
      <c r="F50" s="278" t="s">
        <v>2383</v>
      </c>
      <c r="G50" s="360" t="s">
        <v>2384</v>
      </c>
      <c r="H50" s="278" t="s">
        <v>2385</v>
      </c>
      <c r="I50" s="86"/>
    </row>
    <row r="51" spans="1:9" ht="38.25">
      <c r="A51" s="86"/>
      <c r="B51" s="279" t="s">
        <v>146</v>
      </c>
      <c r="C51" s="281" t="s">
        <v>148</v>
      </c>
      <c r="D51" s="278" t="s">
        <v>684</v>
      </c>
      <c r="E51" s="383" t="s">
        <v>2386</v>
      </c>
      <c r="F51" s="278" t="s">
        <v>2387</v>
      </c>
      <c r="G51" s="278" t="s">
        <v>2388</v>
      </c>
      <c r="H51" s="278" t="s">
        <v>2389</v>
      </c>
      <c r="I51" s="86"/>
    </row>
    <row r="52" spans="1:9" ht="12.75">
      <c r="A52" s="86"/>
      <c r="B52" s="948" t="s">
        <v>160</v>
      </c>
      <c r="C52" s="864"/>
      <c r="D52" s="864"/>
      <c r="E52" s="864"/>
      <c r="F52" s="864"/>
      <c r="G52" s="864"/>
      <c r="H52" s="865"/>
      <c r="I52" s="86"/>
    </row>
    <row r="53" spans="1:9" ht="38.25">
      <c r="A53" s="88"/>
      <c r="B53" s="279" t="s">
        <v>170</v>
      </c>
      <c r="C53" s="281" t="s">
        <v>173</v>
      </c>
      <c r="D53" s="278" t="s">
        <v>174</v>
      </c>
      <c r="E53" s="383" t="s">
        <v>2390</v>
      </c>
      <c r="F53" s="578" t="s">
        <v>2391</v>
      </c>
      <c r="G53" s="360" t="s">
        <v>2392</v>
      </c>
      <c r="H53" s="278" t="s">
        <v>2393</v>
      </c>
      <c r="I53" s="88"/>
    </row>
    <row r="54" spans="1:9" ht="25.5">
      <c r="A54" s="86"/>
      <c r="B54" s="279" t="s">
        <v>202</v>
      </c>
      <c r="C54" s="281" t="s">
        <v>203</v>
      </c>
      <c r="D54" s="278" t="s">
        <v>255</v>
      </c>
      <c r="E54" s="304" t="s">
        <v>2394</v>
      </c>
      <c r="F54" s="278" t="s">
        <v>2395</v>
      </c>
      <c r="G54" s="278" t="s">
        <v>2396</v>
      </c>
      <c r="H54" s="278" t="s">
        <v>2397</v>
      </c>
      <c r="I54" s="86"/>
    </row>
    <row r="55" spans="1:9" ht="25.5">
      <c r="A55" s="86"/>
      <c r="B55" s="279" t="s">
        <v>214</v>
      </c>
      <c r="C55" s="281" t="s">
        <v>215</v>
      </c>
      <c r="D55" s="278" t="s">
        <v>174</v>
      </c>
      <c r="E55" s="383" t="s">
        <v>2398</v>
      </c>
      <c r="F55" s="278" t="s">
        <v>2399</v>
      </c>
      <c r="G55" s="475" t="str">
        <f>HYPERLINK("https://youtu.be/PKuwvLjyjAU","https://youtu.be/PKuwvLjyjAU нарисовать школьный костюм")</f>
        <v>https://youtu.be/PKuwvLjyjAU нарисовать школьный костюм</v>
      </c>
      <c r="H55" s="278" t="s">
        <v>97</v>
      </c>
      <c r="I55" s="86"/>
    </row>
    <row r="56" spans="1:9" ht="38.25">
      <c r="A56" s="86"/>
      <c r="B56" s="923">
        <v>7</v>
      </c>
      <c r="C56" s="902" t="s">
        <v>240</v>
      </c>
      <c r="D56" s="278" t="s">
        <v>174</v>
      </c>
      <c r="E56" s="191" t="s">
        <v>2400</v>
      </c>
      <c r="F56" s="18"/>
      <c r="G56" s="19"/>
      <c r="H56" s="18" t="s">
        <v>104</v>
      </c>
      <c r="I56" s="86"/>
    </row>
    <row r="57" spans="1:9" ht="38.25">
      <c r="A57" s="86"/>
      <c r="B57" s="868"/>
      <c r="C57" s="903"/>
      <c r="D57" s="278"/>
      <c r="E57" s="191" t="s">
        <v>2401</v>
      </c>
      <c r="F57" s="237"/>
      <c r="G57" s="19"/>
      <c r="H57" s="18"/>
      <c r="I57" s="86"/>
    </row>
    <row r="58" spans="1:9" ht="25.5">
      <c r="A58" s="86"/>
      <c r="B58" s="351">
        <v>8</v>
      </c>
      <c r="C58" s="391" t="s">
        <v>1167</v>
      </c>
      <c r="D58" s="278" t="s">
        <v>174</v>
      </c>
      <c r="E58" s="574" t="s">
        <v>2402</v>
      </c>
      <c r="F58" s="278" t="s">
        <v>2403</v>
      </c>
      <c r="G58" s="577" t="e">
        <f>HYPERLINK("https://yandex.ru/video/preview/?filmId=8667526124468088019&amp;from=tabbar&amp;parent-reqid=1589131062590336-1375938916812269881400291-production-app-host-vla-web-yp-87&amp;text=%D0%9F%D0%BE%D0%BD%D1%8F%D1%82%D0%B8%D0%B5+%D0%BE+%D0%B7%D0%B2%D1%83%D0%BA%D0%BE%D0%B2%D"&amp;"0%BE%D0%B9+%D0%B2%D0%BE%D0%BB%D0%BD%D0%B5.+%D0%98%D1%81%D1%82%D0%BE%D1%87%D0%BD%D0%B8%D0%BA+%D0%B7%D0%B2%D1%83%D0%BA%D0%B0.+%D0%A1%D0%B2%D0%BE%D0%B9%D1%81%D1%82%D0%B2%D0%B0+%D0%B7%D0%B2%D1%83%D0%BA%D0%B0.","посмотреть фильм")</f>
        <v>#VALUE!</v>
      </c>
      <c r="H58" s="278" t="s">
        <v>104</v>
      </c>
      <c r="I58" s="86"/>
    </row>
    <row r="59" spans="1:9" ht="38.25">
      <c r="A59" s="88"/>
      <c r="B59" s="579" t="s">
        <v>1530</v>
      </c>
      <c r="C59" s="580" t="s">
        <v>1532</v>
      </c>
      <c r="D59" s="278" t="s">
        <v>174</v>
      </c>
      <c r="E59" s="191" t="s">
        <v>2404</v>
      </c>
      <c r="F59" s="32" t="s">
        <v>2405</v>
      </c>
      <c r="G59" s="90" t="s">
        <v>2375</v>
      </c>
      <c r="H59" s="278" t="s">
        <v>104</v>
      </c>
      <c r="I59" s="88"/>
    </row>
    <row r="60" spans="1:9" ht="18" customHeight="1">
      <c r="A60" s="466"/>
      <c r="B60" s="924" t="s">
        <v>2286</v>
      </c>
      <c r="C60" s="905"/>
      <c r="D60" s="905"/>
      <c r="E60" s="905"/>
      <c r="F60" s="905"/>
      <c r="G60" s="905"/>
      <c r="H60" s="903"/>
      <c r="I60" s="466"/>
    </row>
    <row r="61" spans="1:9" ht="76.5">
      <c r="A61" s="86"/>
      <c r="B61" s="351">
        <v>1</v>
      </c>
      <c r="C61" s="281" t="s">
        <v>17</v>
      </c>
      <c r="D61" s="278" t="s">
        <v>174</v>
      </c>
      <c r="E61" s="124" t="s">
        <v>2406</v>
      </c>
      <c r="F61" s="278" t="s">
        <v>2407</v>
      </c>
      <c r="G61" s="475" t="s">
        <v>2408</v>
      </c>
      <c r="H61" s="355" t="s">
        <v>2409</v>
      </c>
      <c r="I61" s="86"/>
    </row>
    <row r="62" spans="1:9" ht="25.5">
      <c r="A62" s="86"/>
      <c r="B62" s="279" t="s">
        <v>31</v>
      </c>
      <c r="C62" s="281" t="s">
        <v>34</v>
      </c>
      <c r="D62" s="278" t="s">
        <v>174</v>
      </c>
      <c r="E62" s="167" t="s">
        <v>2410</v>
      </c>
      <c r="F62" s="278" t="s">
        <v>2411</v>
      </c>
      <c r="G62" s="355" t="s">
        <v>2412</v>
      </c>
      <c r="H62" s="278" t="s">
        <v>97</v>
      </c>
      <c r="I62" s="86"/>
    </row>
    <row r="63" spans="1:9" ht="51">
      <c r="A63" s="86"/>
      <c r="B63" s="279" t="s">
        <v>146</v>
      </c>
      <c r="C63" s="281" t="s">
        <v>148</v>
      </c>
      <c r="D63" s="278"/>
      <c r="E63" s="383" t="s">
        <v>2413</v>
      </c>
      <c r="F63" s="278" t="s">
        <v>2414</v>
      </c>
      <c r="G63" s="475" t="str">
        <f>HYPERLINK("https://www.youtube.com/watch?v=6pxE1IzyBow&amp;feature=emb_logo","Посмотреть видеоурок по ссылке  или прочитать стр.238-240. На стр.240  ответить на вопрос №2 и отправить на почту АСУ РСО или VK.")</f>
        <v>Посмотреть видеоурок по ссылке  или прочитать стр.238-240. На стр.240  ответить на вопрос №2 и отправить на почту АСУ РСО или VK.</v>
      </c>
      <c r="H63" s="278" t="s">
        <v>97</v>
      </c>
      <c r="I63" s="86"/>
    </row>
    <row r="64" spans="1:9" ht="15.75" customHeight="1">
      <c r="A64" s="546"/>
      <c r="B64" s="948"/>
      <c r="C64" s="864"/>
      <c r="D64" s="864"/>
      <c r="E64" s="864"/>
      <c r="F64" s="864"/>
      <c r="G64" s="864"/>
      <c r="H64" s="865"/>
      <c r="I64" s="546"/>
    </row>
    <row r="65" spans="1:9" ht="63.75">
      <c r="A65" s="86"/>
      <c r="B65" s="279" t="s">
        <v>170</v>
      </c>
      <c r="C65" s="281" t="s">
        <v>173</v>
      </c>
      <c r="D65" s="278" t="s">
        <v>241</v>
      </c>
      <c r="E65" s="383" t="s">
        <v>2415</v>
      </c>
      <c r="F65" s="278" t="s">
        <v>2416</v>
      </c>
      <c r="G65" s="475" t="s">
        <v>2417</v>
      </c>
      <c r="H65" s="278" t="s">
        <v>97</v>
      </c>
      <c r="I65" s="86"/>
    </row>
    <row r="66" spans="1:9" ht="38.25">
      <c r="A66" s="86"/>
      <c r="B66" s="923" t="s">
        <v>202</v>
      </c>
      <c r="C66" s="902" t="s">
        <v>203</v>
      </c>
      <c r="D66" s="278" t="s">
        <v>1192</v>
      </c>
      <c r="E66" s="569" t="s">
        <v>2418</v>
      </c>
      <c r="F66" s="278" t="s">
        <v>2419</v>
      </c>
      <c r="G66" s="360" t="s">
        <v>2420</v>
      </c>
      <c r="H66" s="278" t="s">
        <v>2421</v>
      </c>
      <c r="I66" s="86"/>
    </row>
    <row r="67" spans="1:9" ht="38.25">
      <c r="A67" s="86"/>
      <c r="B67" s="868"/>
      <c r="C67" s="903"/>
      <c r="D67" s="18" t="s">
        <v>526</v>
      </c>
      <c r="E67" s="42" t="s">
        <v>2422</v>
      </c>
      <c r="F67" s="581" t="s">
        <v>2423</v>
      </c>
      <c r="G67" s="19" t="s">
        <v>2424</v>
      </c>
      <c r="H67" s="18" t="s">
        <v>2425</v>
      </c>
      <c r="I67" s="86"/>
    </row>
    <row r="68" spans="1:9" ht="25.5">
      <c r="A68" s="86"/>
      <c r="B68" s="129" t="s">
        <v>214</v>
      </c>
      <c r="C68" s="37" t="s">
        <v>215</v>
      </c>
      <c r="D68" s="137" t="s">
        <v>174</v>
      </c>
      <c r="E68" s="383" t="s">
        <v>2426</v>
      </c>
      <c r="F68" s="18" t="s">
        <v>2427</v>
      </c>
      <c r="G68" s="214" t="s">
        <v>2428</v>
      </c>
      <c r="H68" s="18" t="s">
        <v>2429</v>
      </c>
      <c r="I68" s="86"/>
    </row>
    <row r="69" spans="1:9" ht="63.75">
      <c r="A69" s="86"/>
      <c r="B69" s="37">
        <v>7</v>
      </c>
      <c r="C69" s="37" t="s">
        <v>240</v>
      </c>
      <c r="D69" s="149" t="s">
        <v>810</v>
      </c>
      <c r="E69" s="23" t="s">
        <v>2430</v>
      </c>
      <c r="F69" s="124" t="s">
        <v>2431</v>
      </c>
      <c r="G69" s="472" t="s">
        <v>2432</v>
      </c>
      <c r="H69" s="443" t="s">
        <v>2433</v>
      </c>
      <c r="I69" s="86"/>
    </row>
    <row r="70" spans="1:9" ht="12.75">
      <c r="A70" s="86"/>
      <c r="I70" s="86"/>
    </row>
    <row r="71" spans="1:9" ht="18" customHeight="1">
      <c r="A71" s="466"/>
      <c r="I71" s="466"/>
    </row>
    <row r="72" spans="1:9" ht="12.75">
      <c r="A72" s="148"/>
      <c r="I72" s="148"/>
    </row>
    <row r="73" spans="1:9" ht="12.75">
      <c r="A73" s="86"/>
      <c r="I73" s="86"/>
    </row>
    <row r="74" spans="1:9" ht="12.75">
      <c r="A74" s="86"/>
      <c r="I74" s="86"/>
    </row>
    <row r="75" spans="1:9">
      <c r="A75" s="546"/>
      <c r="I75" s="546"/>
    </row>
    <row r="76" spans="1:9" ht="12.75">
      <c r="A76" s="86"/>
      <c r="I76" s="86"/>
    </row>
    <row r="77" spans="1:9" ht="12.75">
      <c r="A77" s="86"/>
      <c r="I77" s="86"/>
    </row>
    <row r="78" spans="1:9" ht="12.75">
      <c r="A78" s="86"/>
      <c r="I78" s="86"/>
    </row>
    <row r="79" spans="1:9" ht="12.75">
      <c r="A79" s="86"/>
      <c r="I79" s="86"/>
    </row>
    <row r="80" spans="1:9" ht="12.75">
      <c r="A80" s="83"/>
      <c r="B80" s="63"/>
      <c r="C80" s="63"/>
      <c r="D80" s="63"/>
      <c r="E80" s="63"/>
      <c r="F80" s="63"/>
      <c r="G80" s="63"/>
      <c r="H80" s="63"/>
      <c r="I80" s="83"/>
    </row>
    <row r="81" spans="1:9" ht="12.75">
      <c r="A81" s="83"/>
      <c r="B81" s="63"/>
      <c r="C81" s="63"/>
      <c r="D81" s="63"/>
      <c r="E81" s="63"/>
      <c r="F81" s="63"/>
      <c r="G81" s="63"/>
      <c r="H81" s="63"/>
      <c r="I81" s="83"/>
    </row>
    <row r="82" spans="1:9" ht="12.75">
      <c r="A82" s="83"/>
      <c r="B82" s="63"/>
      <c r="C82" s="63"/>
      <c r="D82" s="63"/>
      <c r="E82" s="63"/>
      <c r="F82" s="63"/>
      <c r="G82" s="63"/>
      <c r="H82" s="63"/>
      <c r="I82" s="83"/>
    </row>
    <row r="83" spans="1:9" ht="12.75">
      <c r="A83" s="83"/>
      <c r="I83" s="83"/>
    </row>
    <row r="84" spans="1:9" ht="12.75">
      <c r="A84" s="83"/>
      <c r="I84" s="83"/>
    </row>
    <row r="85" spans="1:9" ht="12.75">
      <c r="A85" s="83"/>
      <c r="I85" s="83"/>
    </row>
    <row r="86" spans="1:9" ht="12.75">
      <c r="A86" s="83"/>
      <c r="I86" s="83"/>
    </row>
    <row r="87" spans="1:9" ht="12.75">
      <c r="A87" s="83"/>
      <c r="I87" s="83"/>
    </row>
    <row r="88" spans="1:9" ht="12.75">
      <c r="A88" s="83"/>
      <c r="I88" s="83"/>
    </row>
    <row r="89" spans="1:9" ht="12.75">
      <c r="A89" s="83"/>
      <c r="I89" s="83"/>
    </row>
    <row r="90" spans="1:9" ht="12.75">
      <c r="A90" s="83"/>
      <c r="I90" s="83"/>
    </row>
    <row r="91" spans="1:9" ht="12.75">
      <c r="A91" s="83"/>
      <c r="I91" s="83"/>
    </row>
    <row r="92" spans="1:9" ht="12.75">
      <c r="A92" s="83"/>
      <c r="I92" s="83"/>
    </row>
    <row r="93" spans="1:9" ht="12.75">
      <c r="A93" s="83"/>
      <c r="I93" s="83"/>
    </row>
    <row r="94" spans="1:9" ht="12.75">
      <c r="A94" s="83"/>
      <c r="I94" s="83"/>
    </row>
    <row r="95" spans="1:9" ht="12.75">
      <c r="A95" s="83"/>
      <c r="I95" s="83"/>
    </row>
    <row r="96" spans="1:9" ht="12.75">
      <c r="A96" s="83"/>
      <c r="I96" s="83"/>
    </row>
    <row r="97" spans="1:9" ht="12.75">
      <c r="A97" s="83"/>
      <c r="I97" s="83"/>
    </row>
    <row r="98" spans="1:9" ht="12.75">
      <c r="A98" s="83"/>
      <c r="I98" s="83"/>
    </row>
    <row r="99" spans="1:9" ht="12.75">
      <c r="A99" s="83"/>
      <c r="I99" s="83"/>
    </row>
    <row r="100" spans="1:9" ht="12.75">
      <c r="A100" s="83"/>
      <c r="I100" s="83"/>
    </row>
    <row r="101" spans="1:9" ht="12.75">
      <c r="A101" s="83"/>
      <c r="I101" s="83"/>
    </row>
    <row r="102" spans="1:9" ht="12.75">
      <c r="A102" s="83"/>
      <c r="I102" s="83"/>
    </row>
    <row r="103" spans="1:9" ht="12.75">
      <c r="A103" s="83"/>
      <c r="I103" s="83"/>
    </row>
    <row r="104" spans="1:9" ht="12.75">
      <c r="A104" s="83"/>
      <c r="I104" s="83"/>
    </row>
    <row r="105" spans="1:9" ht="12.75">
      <c r="A105" s="83"/>
      <c r="I105" s="83"/>
    </row>
    <row r="106" spans="1:9" ht="12.75">
      <c r="A106" s="83"/>
      <c r="I106" s="83"/>
    </row>
    <row r="107" spans="1:9" ht="12.75">
      <c r="A107" s="83"/>
      <c r="I107" s="83"/>
    </row>
    <row r="108" spans="1:9" ht="12.75">
      <c r="A108" s="83"/>
      <c r="I108" s="83"/>
    </row>
    <row r="109" spans="1:9" ht="12.75">
      <c r="A109" s="83"/>
      <c r="I109" s="83"/>
    </row>
    <row r="110" spans="1:9" ht="12.75">
      <c r="A110" s="83"/>
      <c r="I110" s="83"/>
    </row>
    <row r="111" spans="1:9" ht="12.75">
      <c r="A111" s="83"/>
      <c r="I111" s="83"/>
    </row>
    <row r="112" spans="1:9" ht="12.75">
      <c r="A112" s="83"/>
      <c r="I112" s="83"/>
    </row>
    <row r="113" spans="1:9" ht="12.75">
      <c r="A113" s="83"/>
      <c r="I113" s="83"/>
    </row>
    <row r="114" spans="1:9" ht="12.75">
      <c r="A114" s="83"/>
      <c r="I114" s="83"/>
    </row>
    <row r="115" spans="1:9" ht="12.75">
      <c r="A115" s="83"/>
      <c r="I115" s="83"/>
    </row>
    <row r="116" spans="1:9" ht="12.75">
      <c r="A116" s="83"/>
      <c r="I116" s="83"/>
    </row>
    <row r="117" spans="1:9" ht="12.75">
      <c r="A117" s="83"/>
      <c r="I117" s="83"/>
    </row>
    <row r="118" spans="1:9" ht="12.75">
      <c r="A118" s="83"/>
      <c r="I118" s="83"/>
    </row>
    <row r="119" spans="1:9" ht="12.75">
      <c r="A119" s="83"/>
      <c r="I119" s="83"/>
    </row>
    <row r="120" spans="1:9" ht="12.75">
      <c r="A120" s="83"/>
      <c r="I120" s="83"/>
    </row>
    <row r="121" spans="1:9" ht="12.75">
      <c r="A121" s="83"/>
      <c r="I121" s="83"/>
    </row>
    <row r="122" spans="1:9" ht="12.75">
      <c r="A122" s="83"/>
      <c r="I122" s="83"/>
    </row>
    <row r="123" spans="1:9" ht="12.75">
      <c r="A123" s="83"/>
      <c r="I123" s="83"/>
    </row>
    <row r="124" spans="1:9" ht="12.75">
      <c r="A124" s="83"/>
      <c r="I124" s="83"/>
    </row>
    <row r="125" spans="1:9" ht="12.75">
      <c r="A125" s="83"/>
      <c r="I125" s="83"/>
    </row>
    <row r="126" spans="1:9" ht="12.75">
      <c r="A126" s="83"/>
      <c r="I126" s="83"/>
    </row>
    <row r="127" spans="1:9" ht="12.75">
      <c r="A127" s="83"/>
      <c r="I127" s="83"/>
    </row>
    <row r="128" spans="1:9" ht="12.75">
      <c r="A128" s="83"/>
      <c r="I128" s="83"/>
    </row>
    <row r="129" spans="1:9" ht="12.75">
      <c r="A129" s="83"/>
      <c r="I129" s="83"/>
    </row>
    <row r="130" spans="1:9" ht="12.75">
      <c r="A130" s="83"/>
      <c r="I130" s="83"/>
    </row>
    <row r="131" spans="1:9" ht="12.75">
      <c r="A131" s="83"/>
      <c r="I131" s="83"/>
    </row>
    <row r="132" spans="1:9" ht="12.75">
      <c r="A132" s="83"/>
      <c r="I132" s="83"/>
    </row>
    <row r="133" spans="1:9" ht="12.75">
      <c r="A133" s="83"/>
      <c r="I133" s="83"/>
    </row>
    <row r="134" spans="1:9" ht="12.75">
      <c r="A134" s="83"/>
      <c r="I134" s="83"/>
    </row>
    <row r="135" spans="1:9" ht="12.75">
      <c r="A135" s="83"/>
      <c r="I135" s="83"/>
    </row>
    <row r="136" spans="1:9" ht="12.75">
      <c r="A136" s="83"/>
      <c r="I136" s="83"/>
    </row>
    <row r="137" spans="1:9" ht="12.75">
      <c r="A137" s="83"/>
      <c r="I137" s="83"/>
    </row>
    <row r="138" spans="1:9" ht="12.75">
      <c r="A138" s="83"/>
      <c r="I138" s="83"/>
    </row>
    <row r="139" spans="1:9" ht="12.75">
      <c r="A139" s="83"/>
      <c r="I139" s="83"/>
    </row>
    <row r="140" spans="1:9" ht="12.75">
      <c r="A140" s="83"/>
      <c r="I140" s="83"/>
    </row>
    <row r="141" spans="1:9" ht="12.75">
      <c r="A141" s="83"/>
      <c r="I141" s="83"/>
    </row>
    <row r="142" spans="1:9" ht="12.75">
      <c r="A142" s="83"/>
      <c r="I142" s="83"/>
    </row>
    <row r="143" spans="1:9" ht="12.75">
      <c r="A143" s="83"/>
      <c r="I143" s="83"/>
    </row>
    <row r="144" spans="1:9" ht="12.75">
      <c r="A144" s="83"/>
      <c r="I144" s="83"/>
    </row>
    <row r="145" spans="1:9" ht="12.75">
      <c r="A145" s="83"/>
      <c r="I145" s="83"/>
    </row>
    <row r="146" spans="1:9" ht="12.75">
      <c r="A146" s="83"/>
      <c r="I146" s="83"/>
    </row>
    <row r="147" spans="1:9" ht="12.75">
      <c r="A147" s="83"/>
      <c r="I147" s="83"/>
    </row>
    <row r="148" spans="1:9" ht="12.75">
      <c r="A148" s="83"/>
      <c r="I148" s="83"/>
    </row>
    <row r="149" spans="1:9" ht="12.75">
      <c r="A149" s="83"/>
      <c r="I149" s="83"/>
    </row>
    <row r="150" spans="1:9" ht="12.75">
      <c r="A150" s="83"/>
      <c r="I150" s="83"/>
    </row>
    <row r="151" spans="1:9" ht="12.75">
      <c r="A151" s="8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8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8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8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8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8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8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8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8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8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8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8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8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8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8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8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8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8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8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8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8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8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8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8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8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8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8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8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8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8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8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8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8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8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8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8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8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8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8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8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8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8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8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8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8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8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8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8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8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8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8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8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8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8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8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8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8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8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8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8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8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8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8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8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8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8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8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8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8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8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8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8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8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8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8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8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8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8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8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8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8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8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8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8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8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8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8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8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8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8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8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8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8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8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8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8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8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8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8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8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8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8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8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8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8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8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8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8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8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8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8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8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8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8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8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8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8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8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8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8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8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8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8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8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8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8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8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8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8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8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8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8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8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8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8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8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8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8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8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8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8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8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8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8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8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8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8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8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8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8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8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8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8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8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8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8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8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8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8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8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8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8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8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8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8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8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8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8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8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8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8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8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8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8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8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8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8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8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8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8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8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8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8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8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8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8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8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8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8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8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8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8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8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8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8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8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8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8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8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8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8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8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8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8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8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8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8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8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8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8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8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8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8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8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8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8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8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8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8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8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8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8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8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8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8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8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8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8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8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8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8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8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8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8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8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8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8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8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8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8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8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8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8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8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8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8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8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8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8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8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8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8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8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8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8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8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8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8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8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8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8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8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8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8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8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8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8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8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8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8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8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8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8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8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8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8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8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8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8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8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8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8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8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8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8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8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8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8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8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8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8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8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8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8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8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8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8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8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8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8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8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8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8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8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8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8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8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8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8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8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8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8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8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8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8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8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8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8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8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8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8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8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8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8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8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8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8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8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8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8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8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8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8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8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8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8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8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8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8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8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8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8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8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8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8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8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8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8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8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8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8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8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8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8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8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8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8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8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8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8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8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8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8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8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8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8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8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8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8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8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8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8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8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8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8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8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8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8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8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8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8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8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8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8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8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8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8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8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8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8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8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8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8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8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8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8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8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8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8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8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8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8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8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8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8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8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8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8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8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8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8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8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8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8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8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8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8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8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8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8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8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8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8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8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8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8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8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8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8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8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8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8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8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8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8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8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8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8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8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8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8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8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8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8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8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8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8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8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8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8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8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8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8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8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8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8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8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8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8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8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8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8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8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8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8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8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8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8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8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8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8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8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8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8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8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8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8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8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8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8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8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8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8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8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8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8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8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8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8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8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8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8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8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8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8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8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8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8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8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8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8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8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8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8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8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8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8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8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8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8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8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8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8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8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8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8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8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8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8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8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8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8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8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8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8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8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8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8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8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8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8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8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8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8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8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8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8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8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8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8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8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8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8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8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8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8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8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8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8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8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8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8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8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8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8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8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8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8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8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8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8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8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8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8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8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8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8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8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8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8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8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8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8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8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8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8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8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8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8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8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8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8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8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8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8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8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8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8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8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8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8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8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8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8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8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8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8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8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8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8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8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8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8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8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8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8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8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8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8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8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8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8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8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8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8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8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8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8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8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8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8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8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8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8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8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8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8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8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8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8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8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8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8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8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8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8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8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8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8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8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8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8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8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8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8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8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8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8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8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8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8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8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8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8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8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8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8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8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8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8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8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8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8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8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8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8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8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8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8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8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8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8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8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8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8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8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8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8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8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8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8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8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8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8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8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8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8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8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8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8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8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8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8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8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8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8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8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8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8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8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8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8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8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8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8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8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8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8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8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8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8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8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8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8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8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8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8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8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8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8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8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8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8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8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8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8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8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8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8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8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8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8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8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8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8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8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8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8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8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8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8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8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8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8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8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8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8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8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8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8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8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8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8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8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8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8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8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8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8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8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8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8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8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8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8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8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8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8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8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8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8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8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8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8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8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8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8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8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8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8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8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8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8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8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8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8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8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8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8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8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8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8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8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8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8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8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8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8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8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8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8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8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8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83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83"/>
      <c r="B955" s="63"/>
      <c r="C955" s="63"/>
      <c r="D955" s="63"/>
      <c r="E955" s="63"/>
      <c r="F955" s="63"/>
      <c r="G955" s="63"/>
      <c r="H955" s="63"/>
      <c r="I955" s="83"/>
    </row>
    <row r="956" spans="1:9" ht="12.75">
      <c r="A956" s="83"/>
      <c r="B956" s="63"/>
      <c r="C956" s="63"/>
      <c r="D956" s="63"/>
      <c r="E956" s="63"/>
      <c r="F956" s="63"/>
      <c r="G956" s="63"/>
      <c r="H956" s="63"/>
      <c r="I956" s="83"/>
    </row>
    <row r="957" spans="1:9" ht="12.75">
      <c r="A957" s="83"/>
      <c r="B957" s="63"/>
      <c r="C957" s="63"/>
      <c r="D957" s="63"/>
      <c r="E957" s="63"/>
      <c r="F957" s="63"/>
      <c r="G957" s="63"/>
      <c r="H957" s="63"/>
      <c r="I957" s="83"/>
    </row>
    <row r="958" spans="1:9" ht="12.75">
      <c r="A958" s="83"/>
      <c r="B958" s="63"/>
      <c r="C958" s="63"/>
      <c r="D958" s="63"/>
      <c r="E958" s="63"/>
      <c r="F958" s="63"/>
      <c r="G958" s="63"/>
      <c r="H958" s="63"/>
      <c r="I958" s="83"/>
    </row>
    <row r="959" spans="1:9" ht="12.75">
      <c r="A959" s="83"/>
      <c r="B959" s="63"/>
      <c r="C959" s="63"/>
      <c r="D959" s="63"/>
      <c r="E959" s="63"/>
      <c r="F959" s="63"/>
      <c r="G959" s="63"/>
      <c r="H959" s="63"/>
      <c r="I959" s="83"/>
    </row>
    <row r="960" spans="1:9" ht="12.75">
      <c r="A960" s="83"/>
      <c r="B960" s="63"/>
      <c r="C960" s="63"/>
      <c r="D960" s="63"/>
      <c r="E960" s="63"/>
      <c r="F960" s="63"/>
      <c r="G960" s="63"/>
      <c r="H960" s="63"/>
      <c r="I960" s="83"/>
    </row>
    <row r="961" spans="1:9" ht="12.75">
      <c r="A961" s="83"/>
      <c r="B961" s="63"/>
      <c r="C961" s="63"/>
      <c r="D961" s="63"/>
      <c r="E961" s="63"/>
      <c r="F961" s="63"/>
      <c r="G961" s="63"/>
      <c r="H961" s="63"/>
      <c r="I961" s="83"/>
    </row>
    <row r="962" spans="1:9" ht="12.75">
      <c r="A962" s="83"/>
      <c r="B962" s="63"/>
      <c r="C962" s="63"/>
      <c r="D962" s="63"/>
      <c r="E962" s="63"/>
      <c r="F962" s="63"/>
      <c r="G962" s="63"/>
      <c r="H962" s="63"/>
      <c r="I962" s="83"/>
    </row>
    <row r="963" spans="1:9" ht="12.75">
      <c r="A963" s="83"/>
      <c r="B963" s="63"/>
      <c r="C963" s="63"/>
      <c r="D963" s="63"/>
      <c r="E963" s="63"/>
      <c r="F963" s="63"/>
      <c r="G963" s="63"/>
      <c r="H963" s="63"/>
      <c r="I963" s="83"/>
    </row>
    <row r="964" spans="1:9" ht="12.75">
      <c r="A964" s="83"/>
      <c r="B964" s="63"/>
      <c r="C964" s="63"/>
      <c r="D964" s="63"/>
      <c r="E964" s="63"/>
      <c r="F964" s="63"/>
      <c r="G964" s="63"/>
      <c r="H964" s="63"/>
      <c r="I964" s="83"/>
    </row>
    <row r="965" spans="1:9" ht="12.75">
      <c r="A965" s="83"/>
      <c r="B965" s="63"/>
      <c r="C965" s="63"/>
      <c r="D965" s="63"/>
      <c r="E965" s="63"/>
      <c r="F965" s="63"/>
      <c r="G965" s="63"/>
      <c r="H965" s="63"/>
      <c r="I965" s="83"/>
    </row>
    <row r="966" spans="1:9" ht="12.75">
      <c r="A966" s="83"/>
      <c r="B966" s="63"/>
      <c r="C966" s="63"/>
      <c r="D966" s="63"/>
      <c r="E966" s="63"/>
      <c r="F966" s="63"/>
      <c r="G966" s="63"/>
      <c r="H966" s="63"/>
      <c r="I966" s="83"/>
    </row>
    <row r="967" spans="1:9" ht="12.75">
      <c r="A967" s="83"/>
      <c r="B967" s="63"/>
      <c r="C967" s="63"/>
      <c r="D967" s="63"/>
      <c r="E967" s="63"/>
      <c r="F967" s="63"/>
      <c r="G967" s="63"/>
      <c r="H967" s="63"/>
      <c r="I967" s="83"/>
    </row>
    <row r="968" spans="1:9" ht="12.75">
      <c r="A968" s="83"/>
      <c r="B968" s="63"/>
      <c r="C968" s="63"/>
      <c r="D968" s="63"/>
      <c r="E968" s="63"/>
      <c r="F968" s="63"/>
      <c r="G968" s="63"/>
      <c r="H968" s="63"/>
      <c r="I968" s="83"/>
    </row>
    <row r="969" spans="1:9" ht="12.75">
      <c r="A969" s="83"/>
      <c r="B969" s="63"/>
      <c r="C969" s="63"/>
      <c r="D969" s="63"/>
      <c r="E969" s="63"/>
      <c r="F969" s="63"/>
      <c r="G969" s="63"/>
      <c r="H969" s="63"/>
      <c r="I969" s="83"/>
    </row>
    <row r="970" spans="1:9" ht="12.75">
      <c r="A970" s="83"/>
      <c r="B970" s="63"/>
      <c r="C970" s="63"/>
      <c r="D970" s="63"/>
      <c r="E970" s="63"/>
      <c r="F970" s="63"/>
      <c r="G970" s="63"/>
      <c r="H970" s="63"/>
      <c r="I970" s="83"/>
    </row>
    <row r="971" spans="1:9" ht="12.75">
      <c r="A971" s="83"/>
      <c r="B971" s="63"/>
      <c r="C971" s="63"/>
      <c r="D971" s="63"/>
      <c r="E971" s="63"/>
      <c r="F971" s="63"/>
      <c r="G971" s="63"/>
      <c r="H971" s="63"/>
      <c r="I971" s="83"/>
    </row>
    <row r="972" spans="1:9" ht="12.75">
      <c r="A972" s="83"/>
      <c r="B972" s="63"/>
      <c r="C972" s="63"/>
      <c r="D972" s="63"/>
      <c r="E972" s="63"/>
      <c r="F972" s="63"/>
      <c r="G972" s="63"/>
      <c r="H972" s="63"/>
      <c r="I972" s="83"/>
    </row>
    <row r="973" spans="1:9" ht="12.75">
      <c r="A973" s="83"/>
      <c r="B973" s="63"/>
      <c r="C973" s="63"/>
      <c r="D973" s="63"/>
      <c r="E973" s="63"/>
      <c r="F973" s="63"/>
      <c r="G973" s="63"/>
      <c r="H973" s="63"/>
      <c r="I973" s="83"/>
    </row>
  </sheetData>
  <mergeCells count="41">
    <mergeCell ref="C16:C17"/>
    <mergeCell ref="B18:H18"/>
    <mergeCell ref="B22:H22"/>
    <mergeCell ref="B9:B10"/>
    <mergeCell ref="B1:H1"/>
    <mergeCell ref="B2:H3"/>
    <mergeCell ref="B8:H8"/>
    <mergeCell ref="B60:H60"/>
    <mergeCell ref="B64:H64"/>
    <mergeCell ref="B66:B67"/>
    <mergeCell ref="C66:C67"/>
    <mergeCell ref="D46:D47"/>
    <mergeCell ref="B48:H48"/>
    <mergeCell ref="B52:H52"/>
    <mergeCell ref="B56:B57"/>
    <mergeCell ref="C56:C57"/>
    <mergeCell ref="B44:B45"/>
    <mergeCell ref="C44:C45"/>
    <mergeCell ref="B46:B47"/>
    <mergeCell ref="C46:C47"/>
    <mergeCell ref="B37:H37"/>
    <mergeCell ref="B38:B39"/>
    <mergeCell ref="C38:C39"/>
    <mergeCell ref="B42:B43"/>
    <mergeCell ref="C42:C43"/>
    <mergeCell ref="D42:D43"/>
    <mergeCell ref="E42:E43"/>
    <mergeCell ref="F42:F43"/>
    <mergeCell ref="G42:G43"/>
    <mergeCell ref="H42:H43"/>
    <mergeCell ref="D38:D39"/>
    <mergeCell ref="B32:H32"/>
    <mergeCell ref="B28:B29"/>
    <mergeCell ref="B35:B36"/>
    <mergeCell ref="C35:C36"/>
    <mergeCell ref="D35:D36"/>
    <mergeCell ref="B16:B17"/>
    <mergeCell ref="B24:B25"/>
    <mergeCell ref="C24:C25"/>
    <mergeCell ref="C28:C29"/>
    <mergeCell ref="D28:D29"/>
  </mergeCells>
  <hyperlinks>
    <hyperlink ref="G17" r:id="rId1"/>
    <hyperlink ref="G23" r:id="rId2"/>
    <hyperlink ref="G33" r:id="rId3"/>
    <hyperlink ref="G36" r:id="rId4"/>
    <hyperlink ref="G39" r:id="rId5"/>
    <hyperlink ref="G44" r:id="rId6"/>
    <hyperlink ref="G45" r:id="rId7"/>
    <hyperlink ref="G46" r:id="rId8"/>
    <hyperlink ref="G47" r:id="rId9"/>
    <hyperlink ref="G50" r:id="rId10"/>
    <hyperlink ref="G53" r:id="rId11"/>
    <hyperlink ref="G59" r:id="rId12"/>
    <hyperlink ref="G61" r:id="rId13"/>
    <hyperlink ref="G65" r:id="rId14"/>
    <hyperlink ref="G66" r:id="rId15"/>
    <hyperlink ref="G68" r:id="rId16"/>
    <hyperlink ref="G69" r:id="rId17"/>
    <hyperlink ref="H69" r:id="rId18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</sheetPr>
  <dimension ref="A1:I964"/>
  <sheetViews>
    <sheetView topLeftCell="H1" workbookViewId="0">
      <selection activeCell="J4" sqref="J1:X1048576"/>
    </sheetView>
  </sheetViews>
  <sheetFormatPr defaultColWidth="14.42578125" defaultRowHeight="15.75" customHeight="1"/>
  <cols>
    <col min="1" max="1" width="5.85546875" customWidth="1"/>
    <col min="2" max="2" width="9.28515625" customWidth="1"/>
    <col min="4" max="4" width="22.28515625" customWidth="1"/>
    <col min="5" max="5" width="20.42578125" customWidth="1"/>
    <col min="6" max="6" width="41.5703125" customWidth="1"/>
    <col min="7" max="7" width="53.5703125" customWidth="1"/>
    <col min="8" max="8" width="26.7109375" customWidth="1"/>
  </cols>
  <sheetData>
    <row r="1" spans="1:9" ht="30.75" customHeight="1">
      <c r="A1" s="63"/>
      <c r="B1" s="878" t="s">
        <v>2434</v>
      </c>
      <c r="C1" s="864"/>
      <c r="D1" s="864"/>
      <c r="E1" s="864"/>
      <c r="F1" s="864"/>
      <c r="G1" s="864"/>
      <c r="H1" s="865"/>
      <c r="I1" s="1"/>
    </row>
    <row r="2" spans="1:9" ht="18" customHeight="1">
      <c r="A2" s="63"/>
      <c r="B2" s="953" t="s">
        <v>252</v>
      </c>
      <c r="C2" s="943"/>
      <c r="D2" s="943"/>
      <c r="E2" s="943"/>
      <c r="F2" s="943"/>
      <c r="G2" s="943"/>
      <c r="H2" s="944"/>
      <c r="I2" s="16"/>
    </row>
    <row r="3" spans="1:9" ht="12.75">
      <c r="A3" s="63"/>
      <c r="B3" s="945"/>
      <c r="C3" s="905"/>
      <c r="D3" s="905"/>
      <c r="E3" s="905"/>
      <c r="F3" s="905"/>
      <c r="G3" s="905"/>
      <c r="H3" s="903"/>
      <c r="I3" s="21"/>
    </row>
    <row r="4" spans="1:9" ht="25.5">
      <c r="A4" s="63"/>
      <c r="B4" s="5" t="s">
        <v>61</v>
      </c>
      <c r="C4" s="5" t="s">
        <v>65</v>
      </c>
      <c r="D4" s="5" t="s">
        <v>67</v>
      </c>
      <c r="E4" s="5" t="s">
        <v>2435</v>
      </c>
      <c r="F4" s="5" t="s">
        <v>72</v>
      </c>
      <c r="G4" s="5" t="s">
        <v>704</v>
      </c>
      <c r="H4" s="5" t="s">
        <v>75</v>
      </c>
      <c r="I4" s="21"/>
    </row>
    <row r="5" spans="1:9" ht="64.5" customHeight="1">
      <c r="A5" s="63"/>
      <c r="B5" s="5" t="s">
        <v>16</v>
      </c>
      <c r="C5" s="5" t="s">
        <v>17</v>
      </c>
      <c r="D5" s="18" t="s">
        <v>684</v>
      </c>
      <c r="E5" s="18" t="s">
        <v>2436</v>
      </c>
      <c r="F5" s="18" t="s">
        <v>2437</v>
      </c>
      <c r="G5" s="18" t="s">
        <v>2438</v>
      </c>
      <c r="H5" s="18" t="s">
        <v>1775</v>
      </c>
      <c r="I5" s="457"/>
    </row>
    <row r="6" spans="1:9" ht="52.5" customHeight="1">
      <c r="A6" s="63"/>
      <c r="B6" s="5" t="s">
        <v>31</v>
      </c>
      <c r="C6" s="5" t="s">
        <v>34</v>
      </c>
      <c r="D6" s="18" t="s">
        <v>174</v>
      </c>
      <c r="E6" s="18" t="s">
        <v>2439</v>
      </c>
      <c r="F6" s="18" t="s">
        <v>2204</v>
      </c>
      <c r="G6" s="90" t="str">
        <f>HYPERLINK(" https://www.youtube.com/watch?time_continue=18&amp;v=EzXBp4aR4QA&amp;feature=emb_logo","Посмотреть видеоурок по ссылке  или прочитать стр.231-237. ")</f>
        <v xml:space="preserve">Посмотреть видеоурок по ссылке  или прочитать стр.231-237. </v>
      </c>
      <c r="H6" s="18" t="s">
        <v>2205</v>
      </c>
      <c r="I6" s="540"/>
    </row>
    <row r="7" spans="1:9" ht="38.25">
      <c r="A7" s="63"/>
      <c r="B7" s="5" t="s">
        <v>146</v>
      </c>
      <c r="C7" s="5" t="s">
        <v>148</v>
      </c>
      <c r="D7" s="18" t="s">
        <v>684</v>
      </c>
      <c r="E7" s="18" t="s">
        <v>2440</v>
      </c>
      <c r="F7" s="18" t="s">
        <v>2441</v>
      </c>
      <c r="G7" s="18" t="s">
        <v>2238</v>
      </c>
      <c r="H7" s="18" t="s">
        <v>97</v>
      </c>
      <c r="I7" s="540"/>
    </row>
    <row r="8" spans="1:9" ht="12.75">
      <c r="A8" s="63"/>
      <c r="B8" s="925" t="s">
        <v>160</v>
      </c>
      <c r="C8" s="864"/>
      <c r="D8" s="864"/>
      <c r="E8" s="864"/>
      <c r="F8" s="864"/>
      <c r="G8" s="864"/>
      <c r="H8" s="865"/>
      <c r="I8" s="25"/>
    </row>
    <row r="9" spans="1:9" ht="38.25" customHeight="1">
      <c r="A9" s="63"/>
      <c r="B9" s="5" t="s">
        <v>170</v>
      </c>
      <c r="C9" s="5" t="s">
        <v>173</v>
      </c>
      <c r="D9" s="18" t="s">
        <v>684</v>
      </c>
      <c r="E9" s="18" t="s">
        <v>2442</v>
      </c>
      <c r="F9" s="18" t="s">
        <v>2244</v>
      </c>
      <c r="G9" s="583" t="s">
        <v>2245</v>
      </c>
      <c r="H9" s="18" t="s">
        <v>2246</v>
      </c>
      <c r="I9" s="439"/>
    </row>
    <row r="10" spans="1:9" ht="38.25">
      <c r="A10" s="63"/>
      <c r="B10" s="867" t="s">
        <v>202</v>
      </c>
      <c r="C10" s="867" t="s">
        <v>203</v>
      </c>
      <c r="D10" s="18" t="s">
        <v>2316</v>
      </c>
      <c r="E10" s="28" t="s">
        <v>2443</v>
      </c>
      <c r="F10" s="494" t="s">
        <v>2318</v>
      </c>
      <c r="G10" s="31" t="s">
        <v>2319</v>
      </c>
      <c r="H10" s="38" t="s">
        <v>2320</v>
      </c>
      <c r="I10" s="88"/>
    </row>
    <row r="11" spans="1:9" ht="38.25">
      <c r="A11" s="63"/>
      <c r="B11" s="868"/>
      <c r="C11" s="868"/>
      <c r="D11" s="18" t="s">
        <v>2444</v>
      </c>
      <c r="E11" s="18" t="s">
        <v>2445</v>
      </c>
      <c r="F11" s="18" t="s">
        <v>2446</v>
      </c>
      <c r="G11" s="90" t="s">
        <v>2447</v>
      </c>
      <c r="H11" s="18" t="s">
        <v>2448</v>
      </c>
      <c r="I11" s="88"/>
    </row>
    <row r="12" spans="1:9" ht="60.75" customHeight="1">
      <c r="A12" s="63"/>
      <c r="B12" s="5" t="s">
        <v>214</v>
      </c>
      <c r="C12" s="5" t="s">
        <v>215</v>
      </c>
      <c r="D12" s="10" t="s">
        <v>1808</v>
      </c>
      <c r="E12" s="18" t="s">
        <v>2449</v>
      </c>
      <c r="F12" s="18" t="s">
        <v>2450</v>
      </c>
      <c r="G12" s="19" t="s">
        <v>2451</v>
      </c>
      <c r="H12" s="19" t="s">
        <v>104</v>
      </c>
      <c r="I12" s="540"/>
    </row>
    <row r="13" spans="1:9" ht="38.25">
      <c r="A13" s="63"/>
      <c r="B13" s="5" t="s">
        <v>239</v>
      </c>
      <c r="C13" s="5" t="s">
        <v>240</v>
      </c>
      <c r="D13" s="18" t="s">
        <v>174</v>
      </c>
      <c r="E13" s="42" t="s">
        <v>2452</v>
      </c>
      <c r="F13" s="20" t="s">
        <v>2249</v>
      </c>
      <c r="G13" s="240" t="s">
        <v>2453</v>
      </c>
      <c r="H13" s="24" t="s">
        <v>2255</v>
      </c>
      <c r="I13" s="108"/>
    </row>
    <row r="14" spans="1:9" ht="51" customHeight="1">
      <c r="A14" s="63"/>
      <c r="B14" s="5" t="s">
        <v>1166</v>
      </c>
      <c r="C14" s="5" t="s">
        <v>1167</v>
      </c>
      <c r="D14" s="18" t="s">
        <v>174</v>
      </c>
      <c r="E14" s="171" t="s">
        <v>2454</v>
      </c>
      <c r="F14" s="20" t="s">
        <v>2261</v>
      </c>
      <c r="G14" s="240" t="s">
        <v>2453</v>
      </c>
      <c r="H14" s="24" t="s">
        <v>104</v>
      </c>
      <c r="I14" s="108"/>
    </row>
    <row r="15" spans="1:9" ht="51" customHeight="1">
      <c r="A15" s="63"/>
      <c r="B15" s="5" t="s">
        <v>1530</v>
      </c>
      <c r="C15" s="5" t="s">
        <v>1532</v>
      </c>
      <c r="D15" s="18" t="s">
        <v>1904</v>
      </c>
      <c r="E15" s="171" t="s">
        <v>2455</v>
      </c>
      <c r="F15" s="24" t="s">
        <v>2257</v>
      </c>
      <c r="G15" s="24" t="s">
        <v>2258</v>
      </c>
      <c r="H15" s="24" t="s">
        <v>104</v>
      </c>
      <c r="I15" s="16"/>
    </row>
    <row r="16" spans="1:9" ht="42.75" customHeight="1">
      <c r="A16" s="63"/>
      <c r="B16" s="900" t="s">
        <v>245</v>
      </c>
      <c r="C16" s="864"/>
      <c r="D16" s="864"/>
      <c r="E16" s="864"/>
      <c r="F16" s="864"/>
      <c r="G16" s="864"/>
      <c r="H16" s="865"/>
      <c r="I16" s="86"/>
    </row>
    <row r="17" spans="1:9" ht="75.75" customHeight="1">
      <c r="A17" s="63"/>
      <c r="B17" s="406" t="s">
        <v>16</v>
      </c>
      <c r="C17" s="37" t="s">
        <v>17</v>
      </c>
      <c r="D17" s="10" t="s">
        <v>2284</v>
      </c>
      <c r="E17" s="437" t="s">
        <v>2456</v>
      </c>
      <c r="F17" s="18" t="s">
        <v>2287</v>
      </c>
      <c r="G17" s="18" t="s">
        <v>2288</v>
      </c>
      <c r="H17" s="278" t="s">
        <v>97</v>
      </c>
      <c r="I17" s="86"/>
    </row>
    <row r="18" spans="1:9" ht="52.5" customHeight="1">
      <c r="A18" s="63"/>
      <c r="B18" s="406" t="s">
        <v>31</v>
      </c>
      <c r="C18" s="37" t="s">
        <v>34</v>
      </c>
      <c r="D18" s="10" t="s">
        <v>2457</v>
      </c>
      <c r="E18" s="342" t="s">
        <v>2458</v>
      </c>
      <c r="F18" s="18" t="s">
        <v>2024</v>
      </c>
      <c r="G18" s="18" t="s">
        <v>2324</v>
      </c>
      <c r="H18" s="18" t="s">
        <v>2325</v>
      </c>
      <c r="I18" s="86"/>
    </row>
    <row r="19" spans="1:9" ht="63.75">
      <c r="A19" s="63"/>
      <c r="B19" s="406" t="s">
        <v>146</v>
      </c>
      <c r="C19" s="37" t="s">
        <v>148</v>
      </c>
      <c r="D19" s="66" t="s">
        <v>2457</v>
      </c>
      <c r="E19" s="342" t="s">
        <v>2459</v>
      </c>
      <c r="F19" s="18" t="s">
        <v>2460</v>
      </c>
      <c r="G19" s="516" t="s">
        <v>2305</v>
      </c>
      <c r="H19" s="18" t="s">
        <v>2461</v>
      </c>
      <c r="I19" s="439"/>
    </row>
    <row r="20" spans="1:9" ht="12.75">
      <c r="A20" s="63"/>
      <c r="B20" s="952" t="s">
        <v>160</v>
      </c>
      <c r="C20" s="864"/>
      <c r="D20" s="864"/>
      <c r="E20" s="864"/>
      <c r="F20" s="864"/>
      <c r="G20" s="864"/>
      <c r="H20" s="865"/>
      <c r="I20" s="86"/>
    </row>
    <row r="21" spans="1:9" ht="51" customHeight="1">
      <c r="A21" s="63"/>
      <c r="B21" s="914" t="s">
        <v>170</v>
      </c>
      <c r="C21" s="914" t="s">
        <v>173</v>
      </c>
      <c r="D21" s="18" t="s">
        <v>526</v>
      </c>
      <c r="E21" s="42" t="s">
        <v>2462</v>
      </c>
      <c r="F21" s="581" t="s">
        <v>2423</v>
      </c>
      <c r="G21" s="19" t="s">
        <v>2424</v>
      </c>
      <c r="H21" s="18" t="s">
        <v>2425</v>
      </c>
      <c r="I21" s="86"/>
    </row>
    <row r="22" spans="1:9" ht="34.5" customHeight="1">
      <c r="A22" s="63"/>
      <c r="B22" s="868"/>
      <c r="C22" s="868"/>
      <c r="D22" s="18" t="s">
        <v>174</v>
      </c>
      <c r="E22" s="342" t="s">
        <v>2463</v>
      </c>
      <c r="F22" s="18" t="s">
        <v>2464</v>
      </c>
      <c r="G22" s="320" t="str">
        <f>HYPERLINK("https://www.youtube.com/watch?time_continue=10&amp;v=zO1kiHG40AM&amp;feature=emb_logo","https://www.youtube.com/watch?time_continue=10&amp;v=zO1kiHG40AM&amp;feature=emb_logo")</f>
        <v>https://www.youtube.com/watch?time_continue=10&amp;v=zO1kiHG40AM&amp;feature=emb_logo</v>
      </c>
      <c r="H22" s="18" t="s">
        <v>2465</v>
      </c>
      <c r="I22" s="86"/>
    </row>
    <row r="23" spans="1:9" ht="51">
      <c r="A23" s="63"/>
      <c r="B23" s="406" t="s">
        <v>202</v>
      </c>
      <c r="C23" s="406" t="s">
        <v>203</v>
      </c>
      <c r="D23" s="18" t="s">
        <v>2466</v>
      </c>
      <c r="E23" s="18" t="s">
        <v>2467</v>
      </c>
      <c r="F23" s="18" t="s">
        <v>2244</v>
      </c>
      <c r="G23" s="18" t="s">
        <v>2290</v>
      </c>
      <c r="H23" s="18" t="s">
        <v>2291</v>
      </c>
      <c r="I23" s="148"/>
    </row>
    <row r="24" spans="1:9" ht="25.5">
      <c r="A24" s="63"/>
      <c r="B24" s="406" t="s">
        <v>214</v>
      </c>
      <c r="C24" s="37" t="s">
        <v>215</v>
      </c>
      <c r="D24" s="18" t="s">
        <v>255</v>
      </c>
      <c r="E24" s="42" t="s">
        <v>2468</v>
      </c>
      <c r="F24" s="18" t="s">
        <v>2283</v>
      </c>
      <c r="G24" s="19" t="s">
        <v>1838</v>
      </c>
      <c r="H24" s="18" t="s">
        <v>97</v>
      </c>
      <c r="I24" s="100"/>
    </row>
    <row r="25" spans="1:9" ht="25.5">
      <c r="A25" s="63"/>
      <c r="B25" s="914" t="s">
        <v>239</v>
      </c>
      <c r="C25" s="914" t="s">
        <v>240</v>
      </c>
      <c r="D25" s="24" t="s">
        <v>255</v>
      </c>
      <c r="E25" s="76" t="s">
        <v>2469</v>
      </c>
      <c r="F25" s="24"/>
      <c r="G25" s="112"/>
      <c r="H25" s="24"/>
      <c r="I25" s="100"/>
    </row>
    <row r="26" spans="1:9" ht="37.5" customHeight="1">
      <c r="A26" s="63"/>
      <c r="B26" s="868"/>
      <c r="C26" s="868"/>
      <c r="D26" s="24"/>
      <c r="E26" s="76" t="s">
        <v>2470</v>
      </c>
      <c r="F26" s="24"/>
      <c r="G26" s="112"/>
      <c r="H26" s="24"/>
      <c r="I26" s="321"/>
    </row>
    <row r="27" spans="1:9" ht="38.25">
      <c r="A27" s="63"/>
      <c r="B27" s="406" t="s">
        <v>1166</v>
      </c>
      <c r="C27" s="406" t="s">
        <v>1167</v>
      </c>
      <c r="D27" s="24" t="s">
        <v>174</v>
      </c>
      <c r="E27" s="233" t="s">
        <v>2471</v>
      </c>
      <c r="F27" s="24" t="s">
        <v>2472</v>
      </c>
      <c r="G27" s="236" t="e">
        <f>HYPERLINK("https://yandex.ru/video/preview/?filmId=8667526124468088019&amp;from=tabbar&amp;parent-reqid=1589131062590336-1375938916812269881400291-production-app-host-vla-web-yp-87&amp;text=%D0%9F%D0%BE%D0%BD%D1%8F%D1%82%D0%B8%D0%B5+%D0%BE+%D0%B7%D0%B2%D1%83%D0%BA%D0%BE%D0%B2%D"&amp;"0%BE%D0%B9+%D0%B2%D0%BE%D0%BB%D0%BD%D0%B5.+%D0%98%D1%81%D1%82%D0%BE%D1%87%D0%BD%D0%B8%D0%BA+%D0%B7%D0%B2%D1%83%D0%BA%D0%B0.+%D0%A1%D0%B2%D0%BE%D0%B9%D1%81%D1%82%D0%B2%D0%B0+%D0%B7%D0%B2%D1%83%D0%BA%D0%B0.","посмотреть фильм")</f>
        <v>#VALUE!</v>
      </c>
      <c r="H27" s="24" t="s">
        <v>104</v>
      </c>
      <c r="I27" s="86"/>
    </row>
    <row r="28" spans="1:9" ht="49.5" customHeight="1">
      <c r="A28" s="63"/>
      <c r="B28" s="900" t="s">
        <v>273</v>
      </c>
      <c r="C28" s="864"/>
      <c r="D28" s="864"/>
      <c r="E28" s="864"/>
      <c r="F28" s="864"/>
      <c r="G28" s="864"/>
      <c r="H28" s="865"/>
      <c r="I28" s="86"/>
    </row>
    <row r="29" spans="1:9" ht="51" customHeight="1">
      <c r="A29" s="63"/>
      <c r="B29" s="914" t="s">
        <v>16</v>
      </c>
      <c r="C29" s="867" t="s">
        <v>17</v>
      </c>
      <c r="D29" s="893" t="s">
        <v>526</v>
      </c>
      <c r="E29" s="123" t="s">
        <v>2473</v>
      </c>
      <c r="F29" s="32" t="s">
        <v>2350</v>
      </c>
      <c r="G29" s="58" t="s">
        <v>2351</v>
      </c>
      <c r="H29" s="404" t="s">
        <v>97</v>
      </c>
      <c r="I29" s="86"/>
    </row>
    <row r="30" spans="1:9" ht="63" customHeight="1">
      <c r="A30" s="63"/>
      <c r="B30" s="868"/>
      <c r="C30" s="868"/>
      <c r="D30" s="868"/>
      <c r="E30" s="123" t="s">
        <v>2474</v>
      </c>
      <c r="F30" s="40" t="s">
        <v>2353</v>
      </c>
      <c r="G30" s="584" t="s">
        <v>2475</v>
      </c>
      <c r="H30" s="40" t="s">
        <v>97</v>
      </c>
      <c r="I30" s="439"/>
    </row>
    <row r="31" spans="1:9" ht="51">
      <c r="A31" s="63"/>
      <c r="B31" s="914" t="s">
        <v>31</v>
      </c>
      <c r="C31" s="867" t="s">
        <v>34</v>
      </c>
      <c r="D31" s="893" t="s">
        <v>526</v>
      </c>
      <c r="E31" s="123" t="s">
        <v>2476</v>
      </c>
      <c r="F31" s="32" t="s">
        <v>2350</v>
      </c>
      <c r="G31" s="58" t="s">
        <v>2356</v>
      </c>
      <c r="H31" s="404" t="s">
        <v>97</v>
      </c>
      <c r="I31" s="86"/>
    </row>
    <row r="32" spans="1:9" ht="64.5" customHeight="1">
      <c r="A32" s="63"/>
      <c r="B32" s="868"/>
      <c r="C32" s="868"/>
      <c r="D32" s="868"/>
      <c r="E32" s="123" t="s">
        <v>2477</v>
      </c>
      <c r="F32" s="40" t="s">
        <v>2353</v>
      </c>
      <c r="G32" s="584" t="s">
        <v>2478</v>
      </c>
      <c r="H32" s="40" t="s">
        <v>97</v>
      </c>
      <c r="I32" s="86"/>
    </row>
    <row r="33" spans="1:9" ht="102">
      <c r="A33" s="63"/>
      <c r="B33" s="406" t="s">
        <v>146</v>
      </c>
      <c r="C33" s="37" t="s">
        <v>148</v>
      </c>
      <c r="D33" s="18" t="s">
        <v>2316</v>
      </c>
      <c r="E33" s="123" t="s">
        <v>2479</v>
      </c>
      <c r="F33" s="26" t="s">
        <v>2346</v>
      </c>
      <c r="G33" s="212" t="s">
        <v>2347</v>
      </c>
      <c r="H33" s="419" t="s">
        <v>2348</v>
      </c>
      <c r="I33" s="86"/>
    </row>
    <row r="34" spans="1:9" ht="12.75">
      <c r="A34" s="63"/>
      <c r="B34" s="952" t="s">
        <v>160</v>
      </c>
      <c r="C34" s="864"/>
      <c r="D34" s="864"/>
      <c r="E34" s="864"/>
      <c r="F34" s="864"/>
      <c r="G34" s="864"/>
      <c r="H34" s="865"/>
      <c r="I34" s="86"/>
    </row>
    <row r="35" spans="1:9" ht="38.25">
      <c r="A35" s="63"/>
      <c r="B35" s="406" t="s">
        <v>170</v>
      </c>
      <c r="C35" s="406" t="s">
        <v>173</v>
      </c>
      <c r="D35" s="66" t="s">
        <v>1768</v>
      </c>
      <c r="E35" s="342" t="s">
        <v>2480</v>
      </c>
      <c r="F35" s="18" t="s">
        <v>2360</v>
      </c>
      <c r="G35" s="18" t="s">
        <v>2361</v>
      </c>
      <c r="H35" s="18" t="s">
        <v>2362</v>
      </c>
      <c r="I35" s="100"/>
    </row>
    <row r="36" spans="1:9" ht="63.75">
      <c r="A36" s="63"/>
      <c r="B36" s="406" t="s">
        <v>202</v>
      </c>
      <c r="C36" s="406" t="s">
        <v>203</v>
      </c>
      <c r="D36" s="66" t="s">
        <v>174</v>
      </c>
      <c r="E36" s="18" t="s">
        <v>2481</v>
      </c>
      <c r="F36" s="18" t="s">
        <v>2342</v>
      </c>
      <c r="G36" s="364" t="s">
        <v>2343</v>
      </c>
      <c r="H36" s="18" t="s">
        <v>2344</v>
      </c>
      <c r="I36" s="100"/>
    </row>
    <row r="37" spans="1:9" ht="51">
      <c r="A37" s="63"/>
      <c r="B37" s="406" t="s">
        <v>214</v>
      </c>
      <c r="C37" s="37" t="s">
        <v>215</v>
      </c>
      <c r="D37" s="18" t="s">
        <v>2316</v>
      </c>
      <c r="E37" s="123" t="s">
        <v>2482</v>
      </c>
      <c r="F37" s="26" t="s">
        <v>2364</v>
      </c>
      <c r="G37" s="212" t="s">
        <v>2365</v>
      </c>
      <c r="H37" s="419" t="s">
        <v>2366</v>
      </c>
      <c r="I37" s="100"/>
    </row>
    <row r="38" spans="1:9" ht="64.5" customHeight="1">
      <c r="A38" s="63"/>
      <c r="B38" s="37" t="s">
        <v>239</v>
      </c>
      <c r="C38" s="37" t="s">
        <v>240</v>
      </c>
      <c r="D38" s="18" t="s">
        <v>174</v>
      </c>
      <c r="E38" s="437" t="s">
        <v>2483</v>
      </c>
      <c r="F38" s="18" t="s">
        <v>2287</v>
      </c>
      <c r="G38" s="18" t="s">
        <v>2368</v>
      </c>
      <c r="H38" s="278" t="s">
        <v>97</v>
      </c>
      <c r="I38" s="321"/>
    </row>
    <row r="39" spans="1:9" ht="72" customHeight="1">
      <c r="A39" s="63"/>
      <c r="B39" s="47"/>
      <c r="C39" s="47"/>
      <c r="D39" s="47"/>
      <c r="E39" s="47"/>
      <c r="F39" s="47"/>
      <c r="G39" s="18"/>
      <c r="H39" s="47"/>
      <c r="I39" s="147"/>
    </row>
    <row r="40" spans="1:9" ht="72.75" customHeight="1">
      <c r="A40" s="63"/>
      <c r="B40" s="900" t="s">
        <v>441</v>
      </c>
      <c r="C40" s="864"/>
      <c r="D40" s="864"/>
      <c r="E40" s="864"/>
      <c r="F40" s="864"/>
      <c r="G40" s="864"/>
      <c r="H40" s="865"/>
      <c r="I40" s="100"/>
    </row>
    <row r="41" spans="1:9" ht="38.25">
      <c r="A41" s="63"/>
      <c r="B41" s="406" t="s">
        <v>16</v>
      </c>
      <c r="C41" s="37" t="s">
        <v>17</v>
      </c>
      <c r="D41" s="18" t="s">
        <v>684</v>
      </c>
      <c r="E41" s="585" t="s">
        <v>2484</v>
      </c>
      <c r="F41" s="18" t="s">
        <v>2485</v>
      </c>
      <c r="G41" s="18" t="s">
        <v>2486</v>
      </c>
      <c r="H41" s="18" t="s">
        <v>97</v>
      </c>
      <c r="I41" s="147"/>
    </row>
    <row r="42" spans="1:9" ht="38.25">
      <c r="A42" s="63"/>
      <c r="B42" s="406" t="s">
        <v>31</v>
      </c>
      <c r="C42" s="37" t="s">
        <v>34</v>
      </c>
      <c r="D42" s="18" t="s">
        <v>684</v>
      </c>
      <c r="E42" s="42" t="s">
        <v>2487</v>
      </c>
      <c r="F42" s="18" t="s">
        <v>2379</v>
      </c>
      <c r="G42" s="19" t="s">
        <v>2380</v>
      </c>
      <c r="H42" s="18" t="s">
        <v>2381</v>
      </c>
      <c r="I42" s="100"/>
    </row>
    <row r="43" spans="1:9" ht="42.75" customHeight="1">
      <c r="A43" s="586"/>
      <c r="B43" s="406" t="s">
        <v>146</v>
      </c>
      <c r="C43" s="37" t="s">
        <v>148</v>
      </c>
      <c r="D43" s="18" t="s">
        <v>174</v>
      </c>
      <c r="E43" s="42" t="s">
        <v>2488</v>
      </c>
      <c r="F43" s="578" t="s">
        <v>2391</v>
      </c>
      <c r="G43" s="360" t="s">
        <v>2392</v>
      </c>
      <c r="H43" s="278" t="s">
        <v>2393</v>
      </c>
      <c r="I43" s="454"/>
    </row>
    <row r="44" spans="1:9" ht="46.5" customHeight="1">
      <c r="A44" s="63"/>
      <c r="B44" s="952" t="s">
        <v>160</v>
      </c>
      <c r="C44" s="864"/>
      <c r="D44" s="864"/>
      <c r="E44" s="864"/>
      <c r="F44" s="864"/>
      <c r="G44" s="864"/>
      <c r="H44" s="865"/>
      <c r="I44" s="439"/>
    </row>
    <row r="45" spans="1:9" ht="25.5">
      <c r="A45" s="63"/>
      <c r="B45" s="406" t="s">
        <v>170</v>
      </c>
      <c r="C45" s="406" t="s">
        <v>173</v>
      </c>
      <c r="D45" s="18" t="s">
        <v>174</v>
      </c>
      <c r="E45" s="42" t="s">
        <v>2489</v>
      </c>
      <c r="F45" s="278" t="s">
        <v>2399</v>
      </c>
      <c r="G45" s="475" t="str">
        <f>HYPERLINK("https://youtu.be/PKuwvLjyjAU","https://youtu.be/PKuwvLjyjAU нарисовать школьный костюм")</f>
        <v>https://youtu.be/PKuwvLjyjAU нарисовать школьный костюм</v>
      </c>
      <c r="H45" s="278" t="s">
        <v>97</v>
      </c>
      <c r="I45" s="86"/>
    </row>
    <row r="46" spans="1:9" ht="51">
      <c r="A46" s="63"/>
      <c r="B46" s="406" t="s">
        <v>202</v>
      </c>
      <c r="C46" s="406" t="s">
        <v>203</v>
      </c>
      <c r="D46" s="18" t="s">
        <v>174</v>
      </c>
      <c r="E46" s="167" t="s">
        <v>2490</v>
      </c>
      <c r="F46" s="18" t="s">
        <v>2383</v>
      </c>
      <c r="G46" s="364" t="s">
        <v>2491</v>
      </c>
      <c r="H46" s="18" t="s">
        <v>2385</v>
      </c>
      <c r="I46" s="86"/>
    </row>
    <row r="47" spans="1:9" ht="38.25">
      <c r="A47" s="63"/>
      <c r="B47" s="406" t="s">
        <v>214</v>
      </c>
      <c r="C47" s="37" t="s">
        <v>215</v>
      </c>
      <c r="D47" s="66" t="s">
        <v>255</v>
      </c>
      <c r="E47" s="587" t="s">
        <v>2492</v>
      </c>
      <c r="F47" s="18" t="s">
        <v>2219</v>
      </c>
      <c r="G47" s="18" t="s">
        <v>2396</v>
      </c>
      <c r="H47" s="18" t="s">
        <v>2397</v>
      </c>
      <c r="I47" s="86"/>
    </row>
    <row r="48" spans="1:9" ht="25.5">
      <c r="A48" s="63"/>
      <c r="B48" s="914" t="s">
        <v>239</v>
      </c>
      <c r="C48" s="895" t="s">
        <v>240</v>
      </c>
      <c r="D48" s="18"/>
      <c r="E48" s="76" t="s">
        <v>2493</v>
      </c>
      <c r="F48" s="18"/>
      <c r="G48" s="19"/>
      <c r="H48" s="18"/>
      <c r="I48" s="86"/>
    </row>
    <row r="49" spans="1:9" ht="38.25">
      <c r="A49" s="63"/>
      <c r="B49" s="868"/>
      <c r="C49" s="868"/>
      <c r="D49" s="18" t="s">
        <v>255</v>
      </c>
      <c r="E49" s="171" t="s">
        <v>2494</v>
      </c>
      <c r="F49" s="18" t="s">
        <v>2495</v>
      </c>
      <c r="G49" s="19" t="s">
        <v>2263</v>
      </c>
      <c r="H49" s="18" t="s">
        <v>104</v>
      </c>
      <c r="I49" s="86"/>
    </row>
    <row r="50" spans="1:9" ht="25.5">
      <c r="A50" s="63"/>
      <c r="B50" s="172">
        <v>8</v>
      </c>
      <c r="C50" s="588" t="s">
        <v>1167</v>
      </c>
      <c r="D50" s="66"/>
      <c r="E50" s="42" t="s">
        <v>2496</v>
      </c>
      <c r="F50" s="18"/>
      <c r="G50" s="19"/>
      <c r="H50" s="19"/>
      <c r="I50" s="86"/>
    </row>
    <row r="51" spans="1:9" ht="18">
      <c r="A51" s="63"/>
      <c r="B51" s="900" t="s">
        <v>590</v>
      </c>
      <c r="C51" s="864"/>
      <c r="D51" s="864"/>
      <c r="E51" s="864"/>
      <c r="F51" s="864"/>
      <c r="G51" s="864"/>
      <c r="H51" s="865"/>
      <c r="I51" s="321"/>
    </row>
    <row r="52" spans="1:9" ht="25.5">
      <c r="A52" s="63"/>
      <c r="B52" s="172">
        <v>1</v>
      </c>
      <c r="C52" s="37" t="s">
        <v>17</v>
      </c>
      <c r="D52" s="589"/>
      <c r="E52" s="42" t="s">
        <v>2497</v>
      </c>
      <c r="F52" s="18"/>
      <c r="G52" s="19"/>
      <c r="H52" s="19"/>
      <c r="I52" s="86"/>
    </row>
    <row r="53" spans="1:9" ht="51">
      <c r="A53" s="63"/>
      <c r="B53" s="406" t="s">
        <v>31</v>
      </c>
      <c r="C53" s="37" t="s">
        <v>34</v>
      </c>
      <c r="D53" s="590" t="s">
        <v>174</v>
      </c>
      <c r="E53" s="42" t="s">
        <v>2498</v>
      </c>
      <c r="F53" s="18" t="s">
        <v>2414</v>
      </c>
      <c r="G53" s="489" t="str">
        <f>HYPERLINK("https://www.youtube.com/watch?v=6pxE1IzyBow&amp;feature=emb_logo","Посмотреть видеоурок по ссылке  или прочитать стр.238-240. На стр.240  ответить на вопрос №2 и отправить на почту АСУ РСО или VK.")</f>
        <v>Посмотреть видеоурок по ссылке  или прочитать стр.238-240. На стр.240  ответить на вопрос №2 и отправить на почту АСУ РСО или VK.</v>
      </c>
      <c r="H53" s="18" t="s">
        <v>97</v>
      </c>
      <c r="I53" s="86"/>
    </row>
    <row r="54" spans="1:9" ht="102">
      <c r="A54" s="63"/>
      <c r="B54" s="406" t="s">
        <v>146</v>
      </c>
      <c r="C54" s="37" t="s">
        <v>148</v>
      </c>
      <c r="D54" s="589" t="s">
        <v>241</v>
      </c>
      <c r="E54" s="42" t="s">
        <v>2499</v>
      </c>
      <c r="F54" s="18" t="s">
        <v>2416</v>
      </c>
      <c r="G54" s="320" t="s">
        <v>2500</v>
      </c>
      <c r="H54" s="18" t="s">
        <v>97</v>
      </c>
      <c r="I54" s="86"/>
    </row>
    <row r="55" spans="1:9" ht="15.75" customHeight="1">
      <c r="A55" s="63"/>
      <c r="B55" s="952" t="s">
        <v>160</v>
      </c>
      <c r="C55" s="864"/>
      <c r="D55" s="864"/>
      <c r="E55" s="864"/>
      <c r="F55" s="864"/>
      <c r="G55" s="864"/>
      <c r="H55" s="865"/>
      <c r="I55" s="439"/>
    </row>
    <row r="56" spans="1:9" ht="89.25">
      <c r="A56" s="63"/>
      <c r="B56" s="406" t="s">
        <v>170</v>
      </c>
      <c r="C56" s="406" t="s">
        <v>173</v>
      </c>
      <c r="D56" s="18" t="s">
        <v>174</v>
      </c>
      <c r="E56" s="18" t="s">
        <v>2501</v>
      </c>
      <c r="F56" s="18" t="s">
        <v>2407</v>
      </c>
      <c r="G56" s="364" t="s">
        <v>2502</v>
      </c>
      <c r="H56" s="18" t="s">
        <v>2503</v>
      </c>
      <c r="I56" s="86"/>
    </row>
    <row r="57" spans="1:9" ht="38.25">
      <c r="A57" s="63"/>
      <c r="B57" s="406" t="s">
        <v>202</v>
      </c>
      <c r="C57" s="406" t="s">
        <v>203</v>
      </c>
      <c r="D57" s="18" t="s">
        <v>684</v>
      </c>
      <c r="E57" s="342" t="s">
        <v>2504</v>
      </c>
      <c r="F57" s="18" t="s">
        <v>2427</v>
      </c>
      <c r="G57" s="364" t="s">
        <v>2505</v>
      </c>
      <c r="H57" s="18" t="s">
        <v>2429</v>
      </c>
      <c r="I57" s="86"/>
    </row>
    <row r="58" spans="1:9" ht="114.75">
      <c r="A58" s="63"/>
      <c r="B58" s="37" t="s">
        <v>214</v>
      </c>
      <c r="C58" s="37" t="s">
        <v>215</v>
      </c>
      <c r="D58" s="149" t="s">
        <v>810</v>
      </c>
      <c r="E58" s="123" t="s">
        <v>2506</v>
      </c>
      <c r="F58" s="124" t="s">
        <v>2431</v>
      </c>
      <c r="G58" s="472" t="s">
        <v>2432</v>
      </c>
      <c r="H58" s="443" t="s">
        <v>2507</v>
      </c>
      <c r="I58" s="86"/>
    </row>
    <row r="59" spans="1:9" ht="38.25">
      <c r="A59" s="63"/>
      <c r="B59" s="37" t="s">
        <v>239</v>
      </c>
      <c r="C59" s="37" t="s">
        <v>240</v>
      </c>
      <c r="D59" s="18" t="s">
        <v>174</v>
      </c>
      <c r="E59" s="171" t="s">
        <v>2508</v>
      </c>
      <c r="F59" s="18" t="s">
        <v>2509</v>
      </c>
      <c r="G59" s="269" t="e">
        <f>HYPERLINK("https://yandex.ru/video/search?from=tabbar&amp;text=%D0%A1%D0%B2%D0%B5%D1%82.%20%D0%9F%D1%80%D1%8F%D0%BC%D0%BE%D0%BB%D0%B8%D0%BD%D0%B5%D0%B9%D0%BD%D0%BE%D0%B5%20%D1%80%D0%B0%D1%81%D0%BF%D1%80%D0%BE%D1%81%D1%82%D1%80%D0%B0%D0%BD%D0%B5%D0%BD%D0%B8%D0%B5%20%D1%8"&amp;"1%D0%B2%D0%B5%D1%82%D0%B0.%20%D0%AF%D0%B2%D0%BB%D0%B5%D0%BD%D0%B8%D0%B5%20%D0%BE%D1%82%D1%80%D0%B0%D0%B6%D0%B5%D0%BD%D0%B8%D1%8F%2C%20%D0%BF%D1%80%D0%B5%D0%BB%D0%BE%D0%BC%D0%BB%D0%B5%D0%BD%D0%B8%D1%8F%20%D0%B8%20%D0%B4%D0%B8%D1%81%D0%BF%D0%B5%D1%80%D1%81%"&amp;"D0%B8%D0%B8%20%D1%81%D0%B2%D0%B5%D1%82%D0%B0","посмотреть фильм")</f>
        <v>#VALUE!</v>
      </c>
      <c r="H59" s="18" t="s">
        <v>104</v>
      </c>
      <c r="I59" s="86"/>
    </row>
    <row r="60" spans="1:9" ht="12.75">
      <c r="A60" s="63"/>
      <c r="I60" s="148"/>
    </row>
    <row r="61" spans="1:9" ht="18">
      <c r="A61" s="63"/>
      <c r="I61" s="321"/>
    </row>
    <row r="62" spans="1:9" ht="12.75">
      <c r="A62" s="63"/>
      <c r="I62" s="148"/>
    </row>
    <row r="63" spans="1:9" ht="12.75">
      <c r="A63" s="63"/>
      <c r="I63" s="86"/>
    </row>
    <row r="64" spans="1:9" ht="12.75">
      <c r="A64" s="63"/>
      <c r="I64" s="86"/>
    </row>
    <row r="65" spans="1:9" ht="15.75" customHeight="1">
      <c r="A65" s="63"/>
      <c r="I65" s="439"/>
    </row>
    <row r="66" spans="1:9" ht="12.75">
      <c r="A66" s="63"/>
      <c r="I66" s="86"/>
    </row>
    <row r="67" spans="1:9" ht="12.75">
      <c r="A67" s="63"/>
      <c r="I67" s="86"/>
    </row>
    <row r="68" spans="1:9" ht="12.75">
      <c r="A68" s="63"/>
      <c r="I68" s="83"/>
    </row>
    <row r="69" spans="1:9" ht="12.75">
      <c r="A69" s="63"/>
      <c r="I69" s="83"/>
    </row>
    <row r="70" spans="1:9" ht="12.75">
      <c r="A70" s="63"/>
      <c r="I70" s="83"/>
    </row>
    <row r="71" spans="1:9" ht="12.75">
      <c r="A71" s="63"/>
      <c r="I71" s="83"/>
    </row>
    <row r="72" spans="1:9" ht="12.75">
      <c r="A72" s="63"/>
      <c r="I72" s="83"/>
    </row>
    <row r="73" spans="1:9" ht="12.75">
      <c r="A73" s="63"/>
      <c r="I73" s="83"/>
    </row>
    <row r="74" spans="1:9" ht="12.75">
      <c r="A74" s="63"/>
      <c r="I74" s="83"/>
    </row>
    <row r="75" spans="1:9" ht="12.75">
      <c r="A75" s="63"/>
      <c r="I75" s="83"/>
    </row>
    <row r="76" spans="1:9" ht="12.75">
      <c r="A76" s="63"/>
      <c r="I76" s="83"/>
    </row>
    <row r="77" spans="1:9" ht="12.75">
      <c r="A77" s="63"/>
      <c r="I77" s="83"/>
    </row>
    <row r="78" spans="1:9" ht="12.75">
      <c r="A78" s="63"/>
      <c r="I78" s="83"/>
    </row>
    <row r="79" spans="1:9" ht="12.75">
      <c r="A79" s="63"/>
      <c r="I79" s="83"/>
    </row>
    <row r="80" spans="1:9" ht="12.75">
      <c r="A80" s="63"/>
      <c r="I80" s="83"/>
    </row>
    <row r="81" spans="1:9" ht="12.75">
      <c r="A81" s="63"/>
      <c r="I81" s="83"/>
    </row>
    <row r="82" spans="1:9" ht="12.75">
      <c r="A82" s="63"/>
      <c r="I82" s="83"/>
    </row>
    <row r="83" spans="1:9" ht="12.75">
      <c r="A83" s="63"/>
      <c r="I83" s="83"/>
    </row>
    <row r="84" spans="1:9" ht="12.75">
      <c r="A84" s="63"/>
      <c r="I84" s="83"/>
    </row>
    <row r="85" spans="1:9" ht="12.75">
      <c r="A85" s="63"/>
      <c r="I85" s="83"/>
    </row>
    <row r="86" spans="1:9" ht="12.75">
      <c r="A86" s="63"/>
      <c r="I86" s="83"/>
    </row>
    <row r="87" spans="1:9" ht="12.75">
      <c r="A87" s="63"/>
      <c r="I87" s="83"/>
    </row>
    <row r="88" spans="1:9" ht="12.75">
      <c r="A88" s="63"/>
      <c r="I88" s="83"/>
    </row>
    <row r="89" spans="1:9" ht="12.75">
      <c r="A89" s="63"/>
      <c r="I89" s="83"/>
    </row>
    <row r="90" spans="1:9" ht="12.75">
      <c r="A90" s="63"/>
      <c r="I90" s="83"/>
    </row>
    <row r="91" spans="1:9" ht="12.75">
      <c r="A91" s="63"/>
      <c r="I91" s="83"/>
    </row>
    <row r="92" spans="1:9" ht="12.75">
      <c r="A92" s="63"/>
      <c r="I92" s="83"/>
    </row>
    <row r="93" spans="1:9" ht="12.75">
      <c r="A93" s="63"/>
      <c r="I93" s="83"/>
    </row>
    <row r="94" spans="1:9" ht="12.75">
      <c r="A94" s="63"/>
      <c r="I94" s="83"/>
    </row>
    <row r="95" spans="1:9" ht="12.75">
      <c r="A95" s="63"/>
      <c r="I95" s="83"/>
    </row>
    <row r="96" spans="1:9" ht="12.75">
      <c r="A96" s="63"/>
      <c r="I96" s="83"/>
    </row>
    <row r="97" spans="1:9" ht="12.75">
      <c r="A97" s="63"/>
      <c r="I97" s="83"/>
    </row>
    <row r="98" spans="1:9" ht="12.75">
      <c r="A98" s="63"/>
      <c r="I98" s="83"/>
    </row>
    <row r="99" spans="1:9" ht="12.75">
      <c r="A99" s="63"/>
      <c r="I99" s="83"/>
    </row>
    <row r="100" spans="1:9" ht="12.75">
      <c r="A100" s="63"/>
      <c r="I100" s="83"/>
    </row>
    <row r="101" spans="1:9" ht="12.75">
      <c r="A101" s="63"/>
      <c r="I101" s="83"/>
    </row>
    <row r="102" spans="1:9" ht="12.75">
      <c r="A102" s="63"/>
      <c r="I102" s="83"/>
    </row>
    <row r="103" spans="1:9" ht="12.75">
      <c r="A103" s="63"/>
      <c r="I103" s="83"/>
    </row>
    <row r="104" spans="1:9" ht="12.75">
      <c r="A104" s="63"/>
      <c r="I104" s="83"/>
    </row>
    <row r="105" spans="1:9" ht="12.75">
      <c r="A105" s="63"/>
      <c r="I105" s="83"/>
    </row>
    <row r="106" spans="1:9" ht="12.75">
      <c r="A106" s="63"/>
      <c r="I106" s="83"/>
    </row>
    <row r="107" spans="1:9" ht="12.75">
      <c r="A107" s="63"/>
      <c r="I107" s="83"/>
    </row>
    <row r="108" spans="1:9" ht="12.75">
      <c r="A108" s="63"/>
      <c r="I108" s="83"/>
    </row>
    <row r="109" spans="1:9" ht="12.75">
      <c r="A109" s="63"/>
      <c r="I109" s="83"/>
    </row>
    <row r="110" spans="1:9" ht="12.75">
      <c r="A110" s="63"/>
      <c r="I110" s="83"/>
    </row>
    <row r="111" spans="1:9" ht="12.75">
      <c r="A111" s="63"/>
      <c r="I111" s="83"/>
    </row>
    <row r="112" spans="1:9" ht="12.75">
      <c r="A112" s="63"/>
      <c r="I112" s="83"/>
    </row>
    <row r="113" spans="1:9" ht="12.75">
      <c r="A113" s="63"/>
      <c r="I113" s="83"/>
    </row>
    <row r="114" spans="1:9" ht="12.75">
      <c r="A114" s="63"/>
      <c r="I114" s="83"/>
    </row>
    <row r="115" spans="1:9" ht="12.75">
      <c r="A115" s="63"/>
      <c r="I115" s="83"/>
    </row>
    <row r="116" spans="1:9" ht="12.75">
      <c r="A116" s="63"/>
      <c r="I116" s="83"/>
    </row>
    <row r="117" spans="1:9" ht="12.75">
      <c r="A117" s="63"/>
      <c r="I117" s="83"/>
    </row>
    <row r="118" spans="1:9" ht="12.75">
      <c r="A118" s="63"/>
      <c r="I118" s="83"/>
    </row>
    <row r="119" spans="1:9" ht="12.75">
      <c r="A119" s="63"/>
      <c r="I119" s="83"/>
    </row>
    <row r="120" spans="1:9" ht="12.75">
      <c r="A120" s="63"/>
      <c r="I120" s="83"/>
    </row>
    <row r="121" spans="1:9" ht="12.75">
      <c r="A121" s="63"/>
      <c r="I121" s="83"/>
    </row>
    <row r="122" spans="1:9" ht="12.75">
      <c r="A122" s="63"/>
      <c r="I122" s="83"/>
    </row>
    <row r="123" spans="1:9" ht="12.75">
      <c r="A123" s="63"/>
      <c r="I123" s="83"/>
    </row>
    <row r="124" spans="1:9" ht="12.75">
      <c r="A124" s="63"/>
      <c r="I124" s="83"/>
    </row>
    <row r="125" spans="1:9" ht="12.75">
      <c r="A125" s="63"/>
      <c r="I125" s="83"/>
    </row>
    <row r="126" spans="1:9" ht="12.75">
      <c r="A126" s="63"/>
      <c r="I126" s="83"/>
    </row>
    <row r="127" spans="1:9" ht="12.75">
      <c r="A127" s="63"/>
      <c r="I127" s="83"/>
    </row>
    <row r="128" spans="1:9" ht="12.75">
      <c r="A128" s="63"/>
      <c r="I128" s="83"/>
    </row>
    <row r="129" spans="1:9" ht="12.75">
      <c r="A129" s="63"/>
      <c r="I129" s="83"/>
    </row>
    <row r="130" spans="1:9" ht="12.75">
      <c r="A130" s="63"/>
      <c r="I130" s="83"/>
    </row>
    <row r="131" spans="1:9" ht="12.75">
      <c r="A131" s="63"/>
      <c r="B131" s="63"/>
      <c r="C131" s="63"/>
      <c r="D131" s="63"/>
      <c r="E131" s="63"/>
      <c r="F131" s="63"/>
      <c r="G131" s="63"/>
      <c r="H131" s="63"/>
      <c r="I131" s="83"/>
    </row>
    <row r="132" spans="1:9" ht="12.75">
      <c r="A132" s="63"/>
      <c r="B132" s="63"/>
      <c r="C132" s="63"/>
      <c r="D132" s="63"/>
      <c r="E132" s="63"/>
      <c r="F132" s="63"/>
      <c r="G132" s="63"/>
      <c r="H132" s="63"/>
      <c r="I132" s="83"/>
    </row>
    <row r="133" spans="1:9" ht="12.75">
      <c r="A133" s="63"/>
      <c r="B133" s="63"/>
      <c r="C133" s="63"/>
      <c r="D133" s="63"/>
      <c r="E133" s="63"/>
      <c r="F133" s="63"/>
      <c r="G133" s="63"/>
      <c r="H133" s="63"/>
      <c r="I133" s="83"/>
    </row>
    <row r="134" spans="1:9" ht="12.75">
      <c r="A134" s="63"/>
      <c r="B134" s="63"/>
      <c r="C134" s="63"/>
      <c r="D134" s="63"/>
      <c r="E134" s="63"/>
      <c r="F134" s="63"/>
      <c r="G134" s="63"/>
      <c r="H134" s="63"/>
      <c r="I134" s="83"/>
    </row>
    <row r="135" spans="1:9" ht="12.75">
      <c r="A135" s="63"/>
      <c r="B135" s="63"/>
      <c r="C135" s="63"/>
      <c r="D135" s="63"/>
      <c r="E135" s="63"/>
      <c r="F135" s="63"/>
      <c r="G135" s="63"/>
      <c r="H135" s="63"/>
      <c r="I135" s="83"/>
    </row>
    <row r="136" spans="1:9" ht="12.75">
      <c r="A136" s="63"/>
      <c r="B136" s="63"/>
      <c r="C136" s="63"/>
      <c r="D136" s="63"/>
      <c r="E136" s="63"/>
      <c r="F136" s="63"/>
      <c r="G136" s="63"/>
      <c r="H136" s="63"/>
      <c r="I136" s="83"/>
    </row>
    <row r="137" spans="1:9" ht="12.75">
      <c r="A137" s="63"/>
      <c r="B137" s="63"/>
      <c r="C137" s="63"/>
      <c r="D137" s="63"/>
      <c r="E137" s="63"/>
      <c r="F137" s="63"/>
      <c r="G137" s="63"/>
      <c r="H137" s="63"/>
      <c r="I137" s="83"/>
    </row>
    <row r="138" spans="1:9" ht="12.75">
      <c r="A138" s="63"/>
      <c r="B138" s="63"/>
      <c r="C138" s="63"/>
      <c r="D138" s="63"/>
      <c r="E138" s="63"/>
      <c r="F138" s="63"/>
      <c r="G138" s="63"/>
      <c r="H138" s="63"/>
      <c r="I138" s="83"/>
    </row>
    <row r="139" spans="1:9" ht="12.75">
      <c r="A139" s="63"/>
      <c r="B139" s="63"/>
      <c r="C139" s="63"/>
      <c r="D139" s="63"/>
      <c r="E139" s="63"/>
      <c r="F139" s="63"/>
      <c r="G139" s="63"/>
      <c r="H139" s="63"/>
      <c r="I139" s="83"/>
    </row>
    <row r="140" spans="1:9" ht="12.75">
      <c r="A140" s="63"/>
      <c r="B140" s="63"/>
      <c r="C140" s="63"/>
      <c r="D140" s="63"/>
      <c r="E140" s="63"/>
      <c r="F140" s="63"/>
      <c r="G140" s="63"/>
      <c r="H140" s="63"/>
      <c r="I140" s="83"/>
    </row>
    <row r="141" spans="1:9" ht="12.75">
      <c r="A141" s="63"/>
      <c r="B141" s="63"/>
      <c r="C141" s="63"/>
      <c r="D141" s="63"/>
      <c r="E141" s="63"/>
      <c r="F141" s="63"/>
      <c r="G141" s="63"/>
      <c r="H141" s="63"/>
      <c r="I141" s="83"/>
    </row>
    <row r="142" spans="1:9" ht="12.75">
      <c r="A142" s="63"/>
      <c r="B142" s="63"/>
      <c r="C142" s="63"/>
      <c r="D142" s="63"/>
      <c r="E142" s="63"/>
      <c r="F142" s="63"/>
      <c r="G142" s="63"/>
      <c r="H142" s="63"/>
      <c r="I142" s="83"/>
    </row>
    <row r="143" spans="1:9" ht="12.75">
      <c r="A143" s="63"/>
      <c r="B143" s="63"/>
      <c r="C143" s="63"/>
      <c r="D143" s="63"/>
      <c r="E143" s="63"/>
      <c r="F143" s="63"/>
      <c r="G143" s="63"/>
      <c r="H143" s="63"/>
      <c r="I143" s="83"/>
    </row>
    <row r="144" spans="1:9" ht="12.75">
      <c r="A144" s="63"/>
      <c r="B144" s="63"/>
      <c r="C144" s="63"/>
      <c r="D144" s="63"/>
      <c r="E144" s="63"/>
      <c r="F144" s="63"/>
      <c r="G144" s="63"/>
      <c r="H144" s="63"/>
      <c r="I144" s="83"/>
    </row>
    <row r="145" spans="1:9" ht="12.75">
      <c r="A145" s="63"/>
      <c r="B145" s="63"/>
      <c r="C145" s="63"/>
      <c r="D145" s="63"/>
      <c r="E145" s="63"/>
      <c r="F145" s="63"/>
      <c r="G145" s="63"/>
      <c r="H145" s="63"/>
      <c r="I145" s="83"/>
    </row>
    <row r="146" spans="1:9" ht="12.75">
      <c r="A146" s="63"/>
      <c r="B146" s="63"/>
      <c r="C146" s="63"/>
      <c r="D146" s="63"/>
      <c r="E146" s="63"/>
      <c r="F146" s="63"/>
      <c r="G146" s="63"/>
      <c r="H146" s="63"/>
      <c r="I146" s="83"/>
    </row>
    <row r="147" spans="1:9" ht="12.75">
      <c r="A147" s="63"/>
      <c r="B147" s="63"/>
      <c r="C147" s="63"/>
      <c r="D147" s="63"/>
      <c r="E147" s="63"/>
      <c r="F147" s="63"/>
      <c r="G147" s="63"/>
      <c r="H147" s="63"/>
      <c r="I147" s="83"/>
    </row>
    <row r="148" spans="1:9" ht="12.75">
      <c r="A148" s="63"/>
      <c r="B148" s="63"/>
      <c r="C148" s="63"/>
      <c r="D148" s="63"/>
      <c r="E148" s="63"/>
      <c r="F148" s="63"/>
      <c r="G148" s="63"/>
      <c r="H148" s="63"/>
      <c r="I148" s="83"/>
    </row>
    <row r="149" spans="1:9" ht="12.75">
      <c r="A149" s="63"/>
      <c r="B149" s="63"/>
      <c r="C149" s="63"/>
      <c r="D149" s="63"/>
      <c r="E149" s="63"/>
      <c r="F149" s="63"/>
      <c r="G149" s="63"/>
      <c r="H149" s="63"/>
      <c r="I149" s="83"/>
    </row>
    <row r="150" spans="1:9" ht="12.75">
      <c r="A150" s="63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6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6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6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6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6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6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6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6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6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6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6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6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6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6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6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6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6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6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6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6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6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6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6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6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6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6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6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6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6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6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6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6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6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6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6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6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6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6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6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6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6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6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6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6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6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6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6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6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6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6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6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6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6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6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6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6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6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6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6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6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6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6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6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6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6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6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6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6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6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6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6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6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6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6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6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6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6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6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6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6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6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6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6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6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6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6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6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6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6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6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6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6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6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6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6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6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6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6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6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6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6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6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6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6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6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6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6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6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6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6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6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6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6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6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6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6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6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6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6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6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6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6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6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6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6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6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6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6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6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6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6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6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6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6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6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6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6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6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6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6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6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6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6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6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6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6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6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6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6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6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6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6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6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6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6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6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6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6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6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6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6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6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6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6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6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6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6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6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6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6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6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6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6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6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6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6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6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6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6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6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6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6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6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6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6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6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6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6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6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6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6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6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6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6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6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6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6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6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6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6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6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6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6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6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6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6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6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6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6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6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6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6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6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6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6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6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6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6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6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6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6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6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6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6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6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6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6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6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6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6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6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6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6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6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6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6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6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6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6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6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6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6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6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6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6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6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6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6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6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6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6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6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6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6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6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6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6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6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6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6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6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6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6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6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6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6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6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6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6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6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6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6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6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6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6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6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6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6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6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6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6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6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6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6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6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6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6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6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6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6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6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6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6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6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6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6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6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6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6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6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6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6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6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6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6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6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6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6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6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6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6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6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6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6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6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6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6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6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6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6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6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6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6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6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6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6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6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6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6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6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6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6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6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6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6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6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6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6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6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6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6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6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6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6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6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6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6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6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6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6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6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6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6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6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6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6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6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6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6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6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6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6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6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6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6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6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6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6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6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6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6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6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6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6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6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6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6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6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6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6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6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6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6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6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6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6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6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6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6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6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6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6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6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6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6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6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6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6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6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6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6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6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6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6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6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6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6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6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6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6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6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6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6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6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6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6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6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6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6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6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6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6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6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6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6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6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6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6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6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6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6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6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6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6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6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6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6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6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6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6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6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6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6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6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6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6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6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6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6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6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6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6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6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6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6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6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6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6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6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6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6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6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6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6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6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6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6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6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6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6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6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6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6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6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6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6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6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6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6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6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6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6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6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6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6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6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6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6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6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6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6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6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6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6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6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6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6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6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6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6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6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6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6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6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6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6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6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6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6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6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6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6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6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6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6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6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6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6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6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6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6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6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6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6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6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6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6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6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6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6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6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6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6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6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6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6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6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6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6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6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6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6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6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6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6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6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6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6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6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6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6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6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6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6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6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6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6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6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6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6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6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6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6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6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6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6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6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6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6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6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6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6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6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6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6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6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6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6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6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6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6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6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6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6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6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6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6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6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6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6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6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6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6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6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6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6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6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6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6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6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6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6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6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6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6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6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6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6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6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6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6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6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6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6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6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6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6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6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6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6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6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6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6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6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6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6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6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6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6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6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6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6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6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6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6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6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6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6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6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6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6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6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6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6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6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6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6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6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6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6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6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6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6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6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6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6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6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6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6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6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6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6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6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6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6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6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6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6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6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6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6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6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6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6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6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6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6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6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6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6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6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6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6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6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6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6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6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6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6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6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6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6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6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6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6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6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6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6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6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6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6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6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6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6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6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6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6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6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6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6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6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6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6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6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6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6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6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6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6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6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6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6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6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6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6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6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6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6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6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6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6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6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6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6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6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6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6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6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6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6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6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6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6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6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6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6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6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6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6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6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6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6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6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6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6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6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6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6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6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6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6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6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6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6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6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6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6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6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6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6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6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6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6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6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6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6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6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6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6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6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6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6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6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6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6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6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6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6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6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6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6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6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6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6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6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6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6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6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6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6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6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6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6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63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63"/>
      <c r="B955" s="63"/>
      <c r="C955" s="63"/>
      <c r="D955" s="63"/>
      <c r="E955" s="63"/>
      <c r="F955" s="63"/>
      <c r="G955" s="63"/>
      <c r="H955" s="63"/>
      <c r="I955" s="83"/>
    </row>
    <row r="956" spans="1:9" ht="12.75">
      <c r="A956" s="63"/>
      <c r="B956" s="63"/>
      <c r="C956" s="63"/>
      <c r="D956" s="63"/>
      <c r="E956" s="63"/>
      <c r="F956" s="63"/>
      <c r="G956" s="63"/>
      <c r="H956" s="63"/>
      <c r="I956" s="83"/>
    </row>
    <row r="957" spans="1:9" ht="12.75">
      <c r="A957" s="63"/>
      <c r="B957" s="63"/>
      <c r="C957" s="63"/>
      <c r="D957" s="63"/>
      <c r="E957" s="63"/>
      <c r="F957" s="63"/>
      <c r="G957" s="63"/>
      <c r="H957" s="63"/>
      <c r="I957" s="83"/>
    </row>
    <row r="958" spans="1:9" ht="12.75">
      <c r="A958" s="63"/>
      <c r="B958" s="63"/>
      <c r="C958" s="63"/>
      <c r="D958" s="63"/>
      <c r="E958" s="63"/>
      <c r="F958" s="63"/>
      <c r="G958" s="63"/>
      <c r="H958" s="63"/>
      <c r="I958" s="83"/>
    </row>
    <row r="959" spans="1:9" ht="12.75">
      <c r="A959" s="63"/>
      <c r="B959" s="63"/>
      <c r="C959" s="63"/>
      <c r="D959" s="63"/>
      <c r="E959" s="63"/>
      <c r="F959" s="63"/>
      <c r="G959" s="63"/>
      <c r="H959" s="63"/>
      <c r="I959" s="83"/>
    </row>
    <row r="960" spans="1:9" ht="12.75">
      <c r="A960" s="63"/>
      <c r="B960" s="63"/>
      <c r="C960" s="63"/>
      <c r="D960" s="63"/>
      <c r="E960" s="63"/>
      <c r="F960" s="63"/>
      <c r="G960" s="63"/>
      <c r="H960" s="63"/>
      <c r="I960" s="83"/>
    </row>
    <row r="961" spans="1:9" ht="12.75">
      <c r="A961" s="63"/>
      <c r="B961" s="63"/>
      <c r="C961" s="63"/>
      <c r="D961" s="63"/>
      <c r="E961" s="63"/>
      <c r="F961" s="63"/>
      <c r="G961" s="63"/>
      <c r="H961" s="63"/>
      <c r="I961" s="83"/>
    </row>
    <row r="962" spans="1:9" ht="12.75">
      <c r="A962" s="63"/>
      <c r="B962" s="63"/>
      <c r="C962" s="63"/>
      <c r="D962" s="63"/>
      <c r="E962" s="63"/>
      <c r="F962" s="63"/>
      <c r="G962" s="63"/>
      <c r="H962" s="63"/>
      <c r="I962" s="83"/>
    </row>
    <row r="963" spans="1:9" ht="12.75">
      <c r="A963" s="63"/>
      <c r="B963" s="63"/>
      <c r="C963" s="63"/>
      <c r="D963" s="63"/>
      <c r="E963" s="63"/>
      <c r="F963" s="63"/>
      <c r="G963" s="63"/>
      <c r="H963" s="63"/>
      <c r="I963" s="83"/>
    </row>
    <row r="964" spans="1:9" ht="12.75">
      <c r="A964" s="63"/>
      <c r="B964" s="63"/>
      <c r="C964" s="63"/>
      <c r="D964" s="63"/>
      <c r="E964" s="63"/>
      <c r="F964" s="63"/>
      <c r="G964" s="63"/>
      <c r="H964" s="63"/>
      <c r="I964" s="83"/>
    </row>
  </sheetData>
  <mergeCells count="25">
    <mergeCell ref="B55:H55"/>
    <mergeCell ref="B10:B11"/>
    <mergeCell ref="B21:B22"/>
    <mergeCell ref="C21:C22"/>
    <mergeCell ref="B25:B26"/>
    <mergeCell ref="C25:C26"/>
    <mergeCell ref="B29:B30"/>
    <mergeCell ref="C29:C30"/>
    <mergeCell ref="B44:H44"/>
    <mergeCell ref="B48:B49"/>
    <mergeCell ref="C48:C49"/>
    <mergeCell ref="B51:H51"/>
    <mergeCell ref="B16:H16"/>
    <mergeCell ref="B20:H20"/>
    <mergeCell ref="B40:H40"/>
    <mergeCell ref="B8:H8"/>
    <mergeCell ref="C10:C11"/>
    <mergeCell ref="B1:H1"/>
    <mergeCell ref="B2:H3"/>
    <mergeCell ref="B34:H34"/>
    <mergeCell ref="B28:H28"/>
    <mergeCell ref="D29:D30"/>
    <mergeCell ref="B31:B32"/>
    <mergeCell ref="C31:C32"/>
    <mergeCell ref="D31:D32"/>
  </mergeCells>
  <hyperlinks>
    <hyperlink ref="G11" r:id="rId1"/>
    <hyperlink ref="G19" r:id="rId2"/>
    <hyperlink ref="G30" r:id="rId3"/>
    <hyperlink ref="G32" r:id="rId4"/>
    <hyperlink ref="G36" r:id="rId5"/>
    <hyperlink ref="G43" r:id="rId6"/>
    <hyperlink ref="G46" r:id="rId7"/>
    <hyperlink ref="G54" r:id="rId8"/>
    <hyperlink ref="G56" r:id="rId9"/>
    <hyperlink ref="G57" r:id="rId10"/>
    <hyperlink ref="G58" r:id="rId11"/>
    <hyperlink ref="H58" r:id="rId12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</sheetPr>
  <dimension ref="A1:I971"/>
  <sheetViews>
    <sheetView topLeftCell="G1" workbookViewId="0">
      <selection activeCell="J4" sqref="J1:X1048576"/>
    </sheetView>
  </sheetViews>
  <sheetFormatPr defaultColWidth="14.42578125" defaultRowHeight="15.75" customHeight="1"/>
  <cols>
    <col min="1" max="1" width="10.28515625" customWidth="1"/>
    <col min="2" max="2" width="12.28515625" customWidth="1"/>
    <col min="3" max="3" width="18.140625" customWidth="1"/>
    <col min="4" max="4" width="21.140625" customWidth="1"/>
    <col min="5" max="5" width="23.28515625" customWidth="1"/>
    <col min="6" max="6" width="41.85546875" customWidth="1"/>
    <col min="7" max="7" width="44.5703125" customWidth="1"/>
    <col min="8" max="8" width="28.140625" customWidth="1"/>
    <col min="9" max="9" width="16.5703125" customWidth="1"/>
  </cols>
  <sheetData>
    <row r="1" spans="1:9" ht="31.5" customHeight="1">
      <c r="A1" s="225"/>
      <c r="B1" s="878" t="s">
        <v>2510</v>
      </c>
      <c r="C1" s="864"/>
      <c r="D1" s="864"/>
      <c r="E1" s="864"/>
      <c r="F1" s="864"/>
      <c r="G1" s="864"/>
      <c r="H1" s="865"/>
      <c r="I1" s="1"/>
    </row>
    <row r="2" spans="1:9" ht="21" customHeight="1">
      <c r="A2" s="226"/>
      <c r="B2" s="942" t="s">
        <v>37</v>
      </c>
      <c r="C2" s="943"/>
      <c r="D2" s="943"/>
      <c r="E2" s="943"/>
      <c r="F2" s="943"/>
      <c r="G2" s="943"/>
      <c r="H2" s="944"/>
      <c r="I2" s="85"/>
    </row>
    <row r="3" spans="1:9" ht="18">
      <c r="A3" s="227"/>
      <c r="B3" s="945"/>
      <c r="C3" s="905"/>
      <c r="D3" s="905"/>
      <c r="E3" s="905"/>
      <c r="F3" s="905"/>
      <c r="G3" s="905"/>
      <c r="H3" s="903"/>
      <c r="I3" s="85"/>
    </row>
    <row r="4" spans="1:9" ht="25.5">
      <c r="A4" s="227"/>
      <c r="B4" s="5" t="s">
        <v>61</v>
      </c>
      <c r="C4" s="5" t="s">
        <v>65</v>
      </c>
      <c r="D4" s="5" t="s">
        <v>67</v>
      </c>
      <c r="E4" s="5" t="s">
        <v>2511</v>
      </c>
      <c r="F4" s="5" t="s">
        <v>72</v>
      </c>
      <c r="G4" s="5" t="s">
        <v>704</v>
      </c>
      <c r="H4" s="5" t="s">
        <v>75</v>
      </c>
      <c r="I4" s="21"/>
    </row>
    <row r="5" spans="1:9" ht="38.25">
      <c r="A5" s="591"/>
      <c r="B5" s="89" t="s">
        <v>16</v>
      </c>
      <c r="C5" s="89" t="s">
        <v>17</v>
      </c>
      <c r="D5" s="20" t="s">
        <v>526</v>
      </c>
      <c r="E5" s="20" t="s">
        <v>2512</v>
      </c>
      <c r="F5" s="20" t="s">
        <v>2513</v>
      </c>
      <c r="G5" s="20" t="s">
        <v>2514</v>
      </c>
      <c r="H5" s="20" t="s">
        <v>2515</v>
      </c>
      <c r="I5" s="540"/>
    </row>
    <row r="6" spans="1:9" ht="60" customHeight="1">
      <c r="A6" s="561"/>
      <c r="B6" s="89" t="s">
        <v>31</v>
      </c>
      <c r="C6" s="89" t="s">
        <v>34</v>
      </c>
      <c r="D6" s="20" t="s">
        <v>684</v>
      </c>
      <c r="E6" s="20" t="s">
        <v>2516</v>
      </c>
      <c r="F6" s="20" t="s">
        <v>2437</v>
      </c>
      <c r="G6" s="20" t="s">
        <v>2517</v>
      </c>
      <c r="H6" s="20" t="s">
        <v>1775</v>
      </c>
      <c r="I6" s="88"/>
    </row>
    <row r="7" spans="1:9" ht="66" customHeight="1">
      <c r="A7" s="270"/>
      <c r="B7" s="89" t="s">
        <v>146</v>
      </c>
      <c r="C7" s="89" t="s">
        <v>148</v>
      </c>
      <c r="D7" s="20" t="s">
        <v>174</v>
      </c>
      <c r="E7" s="20" t="s">
        <v>2518</v>
      </c>
      <c r="F7" s="20" t="s">
        <v>2204</v>
      </c>
      <c r="G7" s="352" t="str">
        <f>HYPERLINK(" https://www.youtube.com/watch?time_continue=18&amp;v=EzXBp4aR4QA&amp;feature=emb_logo","Посмотреть видеоурок по ссылке  или прочитать стр.231-237. ")</f>
        <v xml:space="preserve">Посмотреть видеоурок по ссылке  или прочитать стр.231-237. </v>
      </c>
      <c r="H7" s="20" t="s">
        <v>2205</v>
      </c>
      <c r="I7" s="156"/>
    </row>
    <row r="8" spans="1:9" ht="15.75" customHeight="1">
      <c r="A8" s="592"/>
      <c r="B8" s="940" t="s">
        <v>160</v>
      </c>
      <c r="C8" s="864"/>
      <c r="D8" s="864"/>
      <c r="E8" s="864"/>
      <c r="F8" s="864"/>
      <c r="G8" s="864"/>
      <c r="H8" s="865"/>
      <c r="I8" s="546"/>
    </row>
    <row r="9" spans="1:9" ht="38.25">
      <c r="A9" s="561"/>
      <c r="B9" s="89" t="s">
        <v>170</v>
      </c>
      <c r="C9" s="89" t="s">
        <v>173</v>
      </c>
      <c r="D9" s="20" t="s">
        <v>255</v>
      </c>
      <c r="E9" s="20" t="s">
        <v>2519</v>
      </c>
      <c r="F9" s="822" t="s">
        <v>2520</v>
      </c>
      <c r="G9" s="593" t="s">
        <v>2521</v>
      </c>
      <c r="H9" s="20" t="s">
        <v>97</v>
      </c>
      <c r="I9" s="88"/>
    </row>
    <row r="10" spans="1:9" ht="51">
      <c r="A10" s="594"/>
      <c r="B10" s="89" t="s">
        <v>202</v>
      </c>
      <c r="C10" s="89" t="s">
        <v>203</v>
      </c>
      <c r="D10" s="149" t="s">
        <v>810</v>
      </c>
      <c r="E10" s="989" t="s">
        <v>2522</v>
      </c>
      <c r="F10" s="991" t="s">
        <v>2233</v>
      </c>
      <c r="G10" s="560" t="str">
        <f>HYPERLINK("https://youtu.be/aRKGUlqCjCw","учебник - с 169, конспект правила The Future Simple Tense; посмотреть видеоурок.")</f>
        <v>учебник - с 169, конспект правила The Future Simple Tense; посмотреть видеоурок.</v>
      </c>
      <c r="H10" s="150" t="s">
        <v>2234</v>
      </c>
      <c r="I10" s="108"/>
    </row>
    <row r="11" spans="1:9" ht="38.25">
      <c r="A11" s="591"/>
      <c r="B11" s="117" t="s">
        <v>214</v>
      </c>
      <c r="C11" s="117" t="s">
        <v>215</v>
      </c>
      <c r="D11" s="18" t="s">
        <v>2316</v>
      </c>
      <c r="E11" s="28" t="s">
        <v>2523</v>
      </c>
      <c r="F11" s="990" t="s">
        <v>2318</v>
      </c>
      <c r="G11" s="31" t="s">
        <v>2319</v>
      </c>
      <c r="H11" s="38" t="s">
        <v>2320</v>
      </c>
      <c r="I11" s="540"/>
    </row>
    <row r="12" spans="1:9" ht="38.25">
      <c r="A12" s="561"/>
      <c r="B12" s="89" t="s">
        <v>239</v>
      </c>
      <c r="C12" s="89" t="s">
        <v>2524</v>
      </c>
      <c r="D12" s="20" t="s">
        <v>174</v>
      </c>
      <c r="E12" s="474" t="s">
        <v>2525</v>
      </c>
      <c r="F12" s="20" t="s">
        <v>2249</v>
      </c>
      <c r="G12" s="595" t="s">
        <v>2453</v>
      </c>
      <c r="H12" s="20" t="s">
        <v>2526</v>
      </c>
      <c r="I12" s="88"/>
    </row>
    <row r="13" spans="1:9" ht="38.25">
      <c r="A13" s="596"/>
      <c r="B13" s="89" t="s">
        <v>1166</v>
      </c>
      <c r="C13" s="89" t="s">
        <v>2527</v>
      </c>
      <c r="D13" s="20" t="s">
        <v>255</v>
      </c>
      <c r="E13" s="20" t="s">
        <v>2528</v>
      </c>
      <c r="F13" s="20" t="s">
        <v>2529</v>
      </c>
      <c r="G13" s="595" t="s">
        <v>2273</v>
      </c>
      <c r="H13" s="20" t="s">
        <v>104</v>
      </c>
      <c r="I13" s="339"/>
    </row>
    <row r="14" spans="1:9" ht="25.5">
      <c r="A14" s="561"/>
      <c r="B14" s="89" t="s">
        <v>1530</v>
      </c>
      <c r="C14" s="89" t="s">
        <v>1532</v>
      </c>
      <c r="D14" s="20" t="s">
        <v>255</v>
      </c>
      <c r="E14" s="597" t="s">
        <v>2530</v>
      </c>
      <c r="F14" s="20" t="s">
        <v>2531</v>
      </c>
      <c r="G14" s="598" t="str">
        <f>HYPERLINK("https://vk.com/club191811037","Посмотреть сайт РДШ, альбом")</f>
        <v>Посмотреть сайт РДШ, альбом</v>
      </c>
      <c r="H14" s="20" t="s">
        <v>104</v>
      </c>
      <c r="I14" s="88"/>
    </row>
    <row r="15" spans="1:9" ht="18" customHeight="1">
      <c r="A15" s="561"/>
      <c r="B15" s="907" t="s">
        <v>245</v>
      </c>
      <c r="C15" s="864"/>
      <c r="D15" s="864"/>
      <c r="E15" s="864"/>
      <c r="F15" s="864"/>
      <c r="G15" s="864"/>
      <c r="H15" s="865"/>
      <c r="I15" s="88"/>
    </row>
    <row r="16" spans="1:9" ht="51">
      <c r="A16" s="561"/>
      <c r="B16" s="513" t="s">
        <v>16</v>
      </c>
      <c r="C16" s="513" t="s">
        <v>17</v>
      </c>
      <c r="D16" s="18" t="s">
        <v>526</v>
      </c>
      <c r="E16" s="42" t="s">
        <v>2532</v>
      </c>
      <c r="F16" s="494" t="s">
        <v>2423</v>
      </c>
      <c r="G16" s="19" t="s">
        <v>2424</v>
      </c>
      <c r="H16" s="18" t="s">
        <v>2425</v>
      </c>
      <c r="I16" s="88"/>
    </row>
    <row r="17" spans="1:9" ht="38.25">
      <c r="A17" s="592"/>
      <c r="B17" s="513" t="s">
        <v>31</v>
      </c>
      <c r="C17" s="513" t="s">
        <v>34</v>
      </c>
      <c r="D17" s="20" t="s">
        <v>274</v>
      </c>
      <c r="E17" s="601" t="s">
        <v>2534</v>
      </c>
      <c r="F17" s="278" t="s">
        <v>2283</v>
      </c>
      <c r="G17" s="355" t="s">
        <v>1838</v>
      </c>
      <c r="H17" s="91" t="s">
        <v>97</v>
      </c>
      <c r="I17" s="546"/>
    </row>
    <row r="18" spans="1:9" ht="51">
      <c r="A18" s="561"/>
      <c r="B18" s="513" t="s">
        <v>146</v>
      </c>
      <c r="C18" s="513" t="s">
        <v>148</v>
      </c>
      <c r="D18" s="20" t="s">
        <v>2535</v>
      </c>
      <c r="E18" s="91" t="s">
        <v>2536</v>
      </c>
      <c r="F18" s="91" t="s">
        <v>2537</v>
      </c>
      <c r="G18" s="91" t="s">
        <v>2538</v>
      </c>
      <c r="H18" s="91" t="s">
        <v>2539</v>
      </c>
      <c r="I18" s="88"/>
    </row>
    <row r="19" spans="1:9" ht="15.75" customHeight="1">
      <c r="A19" s="561"/>
      <c r="B19" s="940" t="s">
        <v>2540</v>
      </c>
      <c r="C19" s="864"/>
      <c r="D19" s="864"/>
      <c r="E19" s="864"/>
      <c r="F19" s="864"/>
      <c r="G19" s="864"/>
      <c r="H19" s="865"/>
      <c r="I19" s="88"/>
    </row>
    <row r="20" spans="1:9" ht="38.25">
      <c r="A20" s="561"/>
      <c r="B20" s="513" t="s">
        <v>170</v>
      </c>
      <c r="C20" s="513" t="s">
        <v>173</v>
      </c>
      <c r="D20" s="20" t="s">
        <v>526</v>
      </c>
      <c r="E20" s="20" t="s">
        <v>2541</v>
      </c>
      <c r="F20" s="91" t="s">
        <v>2219</v>
      </c>
      <c r="G20" s="91" t="s">
        <v>2542</v>
      </c>
      <c r="H20" s="91" t="s">
        <v>2543</v>
      </c>
      <c r="I20" s="88"/>
    </row>
    <row r="21" spans="1:9" ht="63.75">
      <c r="A21" s="561"/>
      <c r="B21" s="513" t="s">
        <v>202</v>
      </c>
      <c r="C21" s="513" t="s">
        <v>203</v>
      </c>
      <c r="D21" s="20" t="s">
        <v>684</v>
      </c>
      <c r="E21" s="474" t="s">
        <v>2544</v>
      </c>
      <c r="F21" s="91" t="s">
        <v>2024</v>
      </c>
      <c r="G21" s="92" t="s">
        <v>2324</v>
      </c>
      <c r="H21" s="91" t="s">
        <v>2325</v>
      </c>
      <c r="I21" s="88"/>
    </row>
    <row r="22" spans="1:9" ht="25.5">
      <c r="A22" s="561"/>
      <c r="B22" s="513" t="s">
        <v>214</v>
      </c>
      <c r="C22" s="513" t="s">
        <v>215</v>
      </c>
      <c r="D22" s="20" t="s">
        <v>174</v>
      </c>
      <c r="E22" s="474" t="s">
        <v>2545</v>
      </c>
      <c r="F22" s="20" t="s">
        <v>2546</v>
      </c>
      <c r="G22" s="472" t="s">
        <v>2505</v>
      </c>
      <c r="H22" s="20" t="s">
        <v>2429</v>
      </c>
      <c r="I22" s="88"/>
    </row>
    <row r="23" spans="1:9" ht="38.25">
      <c r="A23" s="596"/>
      <c r="B23" s="513" t="s">
        <v>239</v>
      </c>
      <c r="C23" s="513" t="s">
        <v>240</v>
      </c>
      <c r="D23" s="20" t="s">
        <v>174</v>
      </c>
      <c r="E23" s="474" t="s">
        <v>2547</v>
      </c>
      <c r="F23" s="20" t="s">
        <v>2548</v>
      </c>
      <c r="G23" s="472" t="s">
        <v>2549</v>
      </c>
      <c r="H23" s="20" t="s">
        <v>2550</v>
      </c>
      <c r="I23" s="339"/>
    </row>
    <row r="24" spans="1:9" ht="38.25">
      <c r="A24" s="237"/>
      <c r="B24" s="513" t="s">
        <v>1166</v>
      </c>
      <c r="C24" s="520" t="s">
        <v>1167</v>
      </c>
      <c r="D24" s="20" t="s">
        <v>1904</v>
      </c>
      <c r="E24" s="470" t="s">
        <v>2551</v>
      </c>
      <c r="F24" s="20" t="s">
        <v>2077</v>
      </c>
      <c r="G24" s="20" t="s">
        <v>2321</v>
      </c>
      <c r="H24" s="20" t="s">
        <v>104</v>
      </c>
      <c r="I24" s="86"/>
    </row>
    <row r="25" spans="1:9" ht="38.25" customHeight="1">
      <c r="A25" s="561"/>
      <c r="B25" s="89">
        <v>9</v>
      </c>
      <c r="C25" s="599" t="s">
        <v>1532</v>
      </c>
      <c r="D25" s="20" t="s">
        <v>174</v>
      </c>
      <c r="E25" s="603" t="s">
        <v>2552</v>
      </c>
      <c r="F25" s="20" t="s">
        <v>2553</v>
      </c>
      <c r="G25" s="604" t="str">
        <f>HYPERLINK("https://youtu.be/RyxArDyl7qI","просмотреть видео")</f>
        <v>просмотреть видео</v>
      </c>
      <c r="H25" s="20" t="s">
        <v>104</v>
      </c>
      <c r="I25" s="88"/>
    </row>
    <row r="26" spans="1:9" ht="12.75">
      <c r="A26" s="561"/>
      <c r="B26" s="907" t="s">
        <v>273</v>
      </c>
      <c r="C26" s="864"/>
      <c r="D26" s="864"/>
      <c r="E26" s="864"/>
      <c r="F26" s="864"/>
      <c r="G26" s="864"/>
      <c r="H26" s="865"/>
      <c r="I26" s="88"/>
    </row>
    <row r="27" spans="1:9" ht="38.25">
      <c r="A27" s="592"/>
      <c r="B27" s="513" t="s">
        <v>16</v>
      </c>
      <c r="C27" s="513" t="s">
        <v>17</v>
      </c>
      <c r="D27" s="20" t="s">
        <v>1904</v>
      </c>
      <c r="E27" s="474" t="s">
        <v>2554</v>
      </c>
      <c r="F27" s="20" t="s">
        <v>2520</v>
      </c>
      <c r="G27" s="593" t="s">
        <v>2555</v>
      </c>
      <c r="H27" s="20" t="s">
        <v>97</v>
      </c>
      <c r="I27" s="546"/>
    </row>
    <row r="28" spans="1:9" ht="38.25">
      <c r="A28" s="561"/>
      <c r="B28" s="513" t="s">
        <v>31</v>
      </c>
      <c r="C28" s="513" t="s">
        <v>34</v>
      </c>
      <c r="D28" s="20" t="s">
        <v>2316</v>
      </c>
      <c r="E28" s="20" t="s">
        <v>2556</v>
      </c>
      <c r="F28" s="20" t="s">
        <v>2557</v>
      </c>
      <c r="G28" s="20" t="s">
        <v>2558</v>
      </c>
      <c r="H28" s="20" t="s">
        <v>2559</v>
      </c>
      <c r="I28" s="88"/>
    </row>
    <row r="29" spans="1:9" ht="38.25" customHeight="1">
      <c r="A29" s="561"/>
      <c r="B29" s="513" t="s">
        <v>146</v>
      </c>
      <c r="C29" s="513" t="s">
        <v>148</v>
      </c>
      <c r="D29" s="20" t="s">
        <v>1768</v>
      </c>
      <c r="E29" s="474" t="s">
        <v>2561</v>
      </c>
      <c r="F29" s="20" t="s">
        <v>2360</v>
      </c>
      <c r="G29" s="251" t="s">
        <v>2361</v>
      </c>
      <c r="H29" s="20" t="s">
        <v>2362</v>
      </c>
      <c r="I29" s="88"/>
    </row>
    <row r="30" spans="1:9" ht="12.75">
      <c r="A30" s="561"/>
      <c r="B30" s="940" t="s">
        <v>2562</v>
      </c>
      <c r="C30" s="864"/>
      <c r="D30" s="864"/>
      <c r="E30" s="864"/>
      <c r="F30" s="864"/>
      <c r="G30" s="864"/>
      <c r="H30" s="865"/>
      <c r="I30" s="88"/>
    </row>
    <row r="31" spans="1:9" ht="127.5">
      <c r="A31" s="561"/>
      <c r="B31" s="513" t="s">
        <v>170</v>
      </c>
      <c r="C31" s="513" t="s">
        <v>173</v>
      </c>
      <c r="D31" s="18" t="s">
        <v>2316</v>
      </c>
      <c r="E31" s="601" t="s">
        <v>2563</v>
      </c>
      <c r="F31" s="26" t="s">
        <v>2346</v>
      </c>
      <c r="G31" s="212" t="s">
        <v>2347</v>
      </c>
      <c r="H31" s="419" t="s">
        <v>2348</v>
      </c>
      <c r="I31" s="88"/>
    </row>
    <row r="32" spans="1:9" ht="51.75" customHeight="1">
      <c r="A32" s="561"/>
      <c r="B32" s="883" t="s">
        <v>202</v>
      </c>
      <c r="C32" s="883" t="s">
        <v>203</v>
      </c>
      <c r="D32" s="20" t="s">
        <v>684</v>
      </c>
      <c r="E32" s="123" t="s">
        <v>2564</v>
      </c>
      <c r="F32" s="32" t="s">
        <v>2350</v>
      </c>
      <c r="G32" s="32" t="s">
        <v>2351</v>
      </c>
      <c r="H32" s="40" t="s">
        <v>97</v>
      </c>
      <c r="I32" s="88"/>
    </row>
    <row r="33" spans="1:9" ht="76.5">
      <c r="A33" s="596"/>
      <c r="B33" s="868"/>
      <c r="C33" s="868"/>
      <c r="D33" s="20" t="s">
        <v>1728</v>
      </c>
      <c r="E33" s="601" t="s">
        <v>2565</v>
      </c>
      <c r="F33" s="91" t="s">
        <v>2353</v>
      </c>
      <c r="G33" s="412" t="s">
        <v>2566</v>
      </c>
      <c r="H33" s="91" t="s">
        <v>97</v>
      </c>
      <c r="I33" s="339"/>
    </row>
    <row r="34" spans="1:9" ht="51">
      <c r="A34" s="561"/>
      <c r="B34" s="883" t="s">
        <v>214</v>
      </c>
      <c r="C34" s="883" t="s">
        <v>215</v>
      </c>
      <c r="D34" s="20" t="s">
        <v>684</v>
      </c>
      <c r="E34" s="123" t="s">
        <v>2567</v>
      </c>
      <c r="F34" s="183" t="s">
        <v>2350</v>
      </c>
      <c r="G34" s="32" t="s">
        <v>2356</v>
      </c>
      <c r="H34" s="40" t="s">
        <v>97</v>
      </c>
      <c r="I34" s="88"/>
    </row>
    <row r="35" spans="1:9" ht="76.5">
      <c r="A35" s="561"/>
      <c r="B35" s="868"/>
      <c r="C35" s="868"/>
      <c r="D35" s="20" t="s">
        <v>1728</v>
      </c>
      <c r="E35" s="601" t="s">
        <v>2568</v>
      </c>
      <c r="F35" s="91" t="s">
        <v>2353</v>
      </c>
      <c r="G35" s="412" t="s">
        <v>2569</v>
      </c>
      <c r="H35" s="91" t="s">
        <v>97</v>
      </c>
      <c r="I35" s="88"/>
    </row>
    <row r="36" spans="1:9" ht="25.5">
      <c r="A36" s="561"/>
      <c r="B36" s="513" t="s">
        <v>239</v>
      </c>
      <c r="C36" s="513" t="s">
        <v>240</v>
      </c>
      <c r="D36" s="20" t="s">
        <v>255</v>
      </c>
      <c r="E36" s="474" t="s">
        <v>2570</v>
      </c>
      <c r="F36" s="20" t="s">
        <v>2571</v>
      </c>
      <c r="G36" s="251" t="s">
        <v>2572</v>
      </c>
      <c r="H36" s="251" t="s">
        <v>2573</v>
      </c>
      <c r="I36" s="88"/>
    </row>
    <row r="37" spans="1:9" ht="38.25">
      <c r="A37" s="561"/>
      <c r="B37" s="513" t="s">
        <v>1166</v>
      </c>
      <c r="C37" s="520" t="s">
        <v>1167</v>
      </c>
      <c r="D37" s="18" t="s">
        <v>2316</v>
      </c>
      <c r="E37" s="601" t="s">
        <v>2574</v>
      </c>
      <c r="F37" s="26" t="s">
        <v>2364</v>
      </c>
      <c r="G37" s="212" t="s">
        <v>2365</v>
      </c>
      <c r="H37" s="419" t="s">
        <v>2366</v>
      </c>
      <c r="I37" s="546"/>
    </row>
    <row r="38" spans="1:9" ht="38.25">
      <c r="A38" s="561"/>
      <c r="B38" s="605" t="s">
        <v>1530</v>
      </c>
      <c r="C38" s="606" t="s">
        <v>1532</v>
      </c>
      <c r="D38" s="18" t="s">
        <v>174</v>
      </c>
      <c r="E38" s="20" t="s">
        <v>2575</v>
      </c>
      <c r="F38" s="24" t="s">
        <v>2403</v>
      </c>
      <c r="G38" s="235" t="e">
        <f>HYPERLINK("https://yandex.ru/video/preview/?filmId=8667526124468088019&amp;from=tabbar&amp;parent-reqid=1589131062590336-1375938916812269881400291-production-app-host-vla-web-yp-87&amp;text=%D0%9F%D0%BE%D0%BD%D1%8F%D1%82%D0%B8%D0%B5+%D0%BE+%D0%B7%D0%B2%D1%83%D0%BA%D0%BE%D0%B2%D"&amp;"0%BE%D0%B9+%D0%B2%D0%BE%D0%BB%D0%BD%D0%B5.+%D0%98%D1%81%D1%82%D0%BE%D1%87%D0%BD%D0%B8%D0%BA+%D0%B7%D0%B2%D1%83%D0%BA%D0%B0.+%D0%A1%D0%B2%D0%BE%D0%B9%D1%81%D1%82%D0%B2%D0%B0+%D0%B7%D0%B2%D1%83%D0%BA%D0%B0.","Посмотреть фильм")</f>
        <v>#VALUE!</v>
      </c>
      <c r="H38" s="24" t="s">
        <v>104</v>
      </c>
      <c r="I38" s="454"/>
    </row>
    <row r="39" spans="1:9" ht="15.75" customHeight="1">
      <c r="A39" s="561"/>
      <c r="B39" s="907" t="s">
        <v>441</v>
      </c>
      <c r="C39" s="864"/>
      <c r="D39" s="864"/>
      <c r="E39" s="864"/>
      <c r="F39" s="864"/>
      <c r="G39" s="864"/>
      <c r="H39" s="865"/>
      <c r="I39" s="100"/>
    </row>
    <row r="40" spans="1:9" ht="51">
      <c r="A40" s="592"/>
      <c r="B40" s="513" t="s">
        <v>16</v>
      </c>
      <c r="C40" s="513" t="s">
        <v>17</v>
      </c>
      <c r="D40" s="20" t="s">
        <v>174</v>
      </c>
      <c r="E40" s="474" t="s">
        <v>2576</v>
      </c>
      <c r="F40" s="20" t="s">
        <v>2383</v>
      </c>
      <c r="G40" s="472" t="s">
        <v>2577</v>
      </c>
      <c r="H40" s="20" t="s">
        <v>2385</v>
      </c>
      <c r="I40" s="88"/>
    </row>
    <row r="41" spans="1:9" ht="38.25">
      <c r="A41" s="253"/>
      <c r="B41" s="513" t="s">
        <v>31</v>
      </c>
      <c r="C41" s="513" t="s">
        <v>34</v>
      </c>
      <c r="D41" s="20" t="s">
        <v>684</v>
      </c>
      <c r="E41" s="607" t="s">
        <v>2578</v>
      </c>
      <c r="F41" s="20" t="s">
        <v>2485</v>
      </c>
      <c r="G41" s="20" t="s">
        <v>2486</v>
      </c>
      <c r="H41" s="20" t="s">
        <v>97</v>
      </c>
      <c r="I41" s="100"/>
    </row>
    <row r="42" spans="1:9" ht="25.5">
      <c r="A42" s="240"/>
      <c r="B42" s="513" t="s">
        <v>146</v>
      </c>
      <c r="C42" s="513" t="s">
        <v>148</v>
      </c>
      <c r="D42" s="18" t="s">
        <v>174</v>
      </c>
      <c r="E42" s="42" t="s">
        <v>2579</v>
      </c>
      <c r="F42" s="278" t="s">
        <v>2399</v>
      </c>
      <c r="G42" s="475" t="str">
        <f>HYPERLINK("https://youtu.be/PKuwvLjyjAU","https://youtu.be/PKuwvLjyjAU нарисовать школьный костюм")</f>
        <v>https://youtu.be/PKuwvLjyjAU нарисовать школьный костюм</v>
      </c>
      <c r="H42" s="278" t="s">
        <v>97</v>
      </c>
      <c r="I42" s="88"/>
    </row>
    <row r="43" spans="1:9" ht="12.75">
      <c r="A43" s="561"/>
      <c r="B43" s="948" t="s">
        <v>2580</v>
      </c>
      <c r="C43" s="864"/>
      <c r="D43" s="864"/>
      <c r="E43" s="864"/>
      <c r="F43" s="864"/>
      <c r="G43" s="864"/>
      <c r="H43" s="865"/>
      <c r="I43" s="540"/>
    </row>
    <row r="44" spans="1:9" ht="126.75" customHeight="1">
      <c r="A44" s="240"/>
      <c r="B44" s="513" t="s">
        <v>170</v>
      </c>
      <c r="C44" s="513" t="s">
        <v>173</v>
      </c>
      <c r="D44" s="20" t="s">
        <v>2581</v>
      </c>
      <c r="E44" s="20" t="s">
        <v>2582</v>
      </c>
      <c r="F44" s="20" t="s">
        <v>2537</v>
      </c>
      <c r="G44" s="20" t="s">
        <v>2583</v>
      </c>
      <c r="H44" s="20" t="s">
        <v>2584</v>
      </c>
      <c r="I44" s="540"/>
    </row>
    <row r="45" spans="1:9" ht="76.5">
      <c r="A45" s="561"/>
      <c r="B45" s="513" t="s">
        <v>202</v>
      </c>
      <c r="C45" s="513" t="s">
        <v>203</v>
      </c>
      <c r="D45" s="278" t="s">
        <v>174</v>
      </c>
      <c r="E45" s="474" t="s">
        <v>2585</v>
      </c>
      <c r="F45" s="578" t="s">
        <v>2391</v>
      </c>
      <c r="G45" s="360" t="s">
        <v>2392</v>
      </c>
      <c r="H45" s="278" t="s">
        <v>2393</v>
      </c>
      <c r="I45" s="120"/>
    </row>
    <row r="46" spans="1:9" ht="25.5">
      <c r="A46" s="591"/>
      <c r="B46" s="513" t="s">
        <v>214</v>
      </c>
      <c r="C46" s="513" t="s">
        <v>215</v>
      </c>
      <c r="D46" s="20"/>
      <c r="E46" s="601" t="s">
        <v>2586</v>
      </c>
      <c r="F46" s="608"/>
      <c r="G46" s="92"/>
      <c r="H46" s="91"/>
      <c r="I46" s="339"/>
    </row>
    <row r="47" spans="1:9" ht="42.75">
      <c r="A47" s="591"/>
      <c r="B47" s="513" t="s">
        <v>239</v>
      </c>
      <c r="C47" s="513" t="s">
        <v>240</v>
      </c>
      <c r="D47" s="20" t="s">
        <v>174</v>
      </c>
      <c r="E47" s="600" t="s">
        <v>2587</v>
      </c>
      <c r="F47" s="91" t="s">
        <v>2588</v>
      </c>
      <c r="G47" s="609" t="s">
        <v>2589</v>
      </c>
      <c r="H47" s="91" t="s">
        <v>104</v>
      </c>
      <c r="I47" s="88"/>
    </row>
    <row r="48" spans="1:9" ht="38.25" customHeight="1">
      <c r="A48" s="591"/>
      <c r="B48" s="513" t="s">
        <v>1166</v>
      </c>
      <c r="C48" s="520" t="s">
        <v>1167</v>
      </c>
      <c r="D48" s="20" t="s">
        <v>255</v>
      </c>
      <c r="E48" s="470" t="s">
        <v>2590</v>
      </c>
      <c r="F48" s="20" t="s">
        <v>2495</v>
      </c>
      <c r="G48" s="251" t="s">
        <v>2263</v>
      </c>
      <c r="H48" s="20" t="s">
        <v>104</v>
      </c>
      <c r="I48" s="88"/>
    </row>
    <row r="49" spans="1:9" ht="38.25">
      <c r="A49" s="596"/>
      <c r="B49" s="937" t="s">
        <v>1530</v>
      </c>
      <c r="C49" s="922" t="s">
        <v>1532</v>
      </c>
      <c r="D49" s="20" t="s">
        <v>174</v>
      </c>
      <c r="E49" s="191" t="s">
        <v>2591</v>
      </c>
      <c r="F49" s="32" t="s">
        <v>2405</v>
      </c>
      <c r="G49" s="90" t="s">
        <v>2375</v>
      </c>
      <c r="H49" s="20" t="s">
        <v>104</v>
      </c>
      <c r="I49" s="86"/>
    </row>
    <row r="50" spans="1:9" ht="25.5">
      <c r="A50" s="561"/>
      <c r="B50" s="868"/>
      <c r="C50" s="868"/>
      <c r="D50" s="20" t="s">
        <v>174</v>
      </c>
      <c r="E50" s="191" t="s">
        <v>2592</v>
      </c>
      <c r="F50" s="32" t="s">
        <v>2593</v>
      </c>
      <c r="G50" s="214" t="s">
        <v>2594</v>
      </c>
      <c r="H50" s="20" t="s">
        <v>104</v>
      </c>
      <c r="I50" s="546"/>
    </row>
    <row r="51" spans="1:9" ht="12.75">
      <c r="A51" s="561"/>
      <c r="B51" s="907" t="s">
        <v>590</v>
      </c>
      <c r="C51" s="864"/>
      <c r="D51" s="864"/>
      <c r="E51" s="864"/>
      <c r="F51" s="864"/>
      <c r="G51" s="864"/>
      <c r="H51" s="865"/>
      <c r="I51" s="88"/>
    </row>
    <row r="52" spans="1:9" ht="51">
      <c r="A52" s="237"/>
      <c r="B52" s="89">
        <v>1</v>
      </c>
      <c r="C52" s="513" t="s">
        <v>17</v>
      </c>
      <c r="D52" s="20" t="s">
        <v>174</v>
      </c>
      <c r="E52" s="474" t="s">
        <v>2595</v>
      </c>
      <c r="F52" s="20" t="s">
        <v>2414</v>
      </c>
      <c r="G52" s="602" t="str">
        <f>HYPERLINK("https://www.youtube.com/watch?v=6pxE1IzyBow&amp;feature=emb_logo","Посмотреть видеоурок по ссылке  или прочитать стр.238-240. На стр.240  ответить на вопрос №2 и отправить на почту АСУ РСО или VK.")</f>
        <v>Посмотреть видеоурок по ссылке  или прочитать стр.238-240. На стр.240  ответить на вопрос №2 и отправить на почту АСУ РСО или VK.</v>
      </c>
      <c r="H52" s="20" t="s">
        <v>97</v>
      </c>
      <c r="I52" s="100"/>
    </row>
    <row r="53" spans="1:9" ht="114.75">
      <c r="A53" s="592"/>
      <c r="B53" s="513" t="s">
        <v>31</v>
      </c>
      <c r="C53" s="513" t="s">
        <v>34</v>
      </c>
      <c r="D53" s="20" t="s">
        <v>241</v>
      </c>
      <c r="E53" s="601" t="s">
        <v>2596</v>
      </c>
      <c r="F53" s="20" t="s">
        <v>2416</v>
      </c>
      <c r="G53" s="352" t="s">
        <v>2597</v>
      </c>
      <c r="H53" s="20" t="s">
        <v>97</v>
      </c>
      <c r="I53" s="88"/>
    </row>
    <row r="54" spans="1:9" ht="25.5">
      <c r="A54" s="561"/>
      <c r="B54" s="513" t="s">
        <v>146</v>
      </c>
      <c r="C54" s="513" t="s">
        <v>148</v>
      </c>
      <c r="D54" s="471" t="s">
        <v>255</v>
      </c>
      <c r="E54" s="42" t="s">
        <v>2598</v>
      </c>
      <c r="F54" s="581" t="s">
        <v>2599</v>
      </c>
      <c r="G54" s="381" t="s">
        <v>2600</v>
      </c>
      <c r="H54" s="381" t="s">
        <v>97</v>
      </c>
      <c r="I54" s="88"/>
    </row>
    <row r="55" spans="1:9" ht="12.75">
      <c r="A55" s="561"/>
      <c r="B55" s="925" t="s">
        <v>2601</v>
      </c>
      <c r="C55" s="864"/>
      <c r="D55" s="864"/>
      <c r="E55" s="864"/>
      <c r="F55" s="864"/>
      <c r="G55" s="864"/>
      <c r="H55" s="865"/>
      <c r="I55" s="88"/>
    </row>
    <row r="56" spans="1:9" ht="25.5">
      <c r="A56" s="240"/>
      <c r="B56" s="513" t="s">
        <v>170</v>
      </c>
      <c r="C56" s="513" t="s">
        <v>173</v>
      </c>
      <c r="D56" s="20" t="s">
        <v>255</v>
      </c>
      <c r="E56" s="601" t="s">
        <v>2602</v>
      </c>
      <c r="F56" s="20" t="s">
        <v>2603</v>
      </c>
      <c r="G56" s="251" t="s">
        <v>2604</v>
      </c>
      <c r="H56" s="251" t="s">
        <v>97</v>
      </c>
      <c r="I56" s="88"/>
    </row>
    <row r="57" spans="1:9" ht="51">
      <c r="A57" s="561"/>
      <c r="B57" s="513" t="s">
        <v>202</v>
      </c>
      <c r="C57" s="513" t="s">
        <v>203</v>
      </c>
      <c r="D57" s="20" t="s">
        <v>810</v>
      </c>
      <c r="E57" s="474" t="s">
        <v>2605</v>
      </c>
      <c r="F57" s="20" t="s">
        <v>2606</v>
      </c>
      <c r="G57" s="472" t="s">
        <v>2607</v>
      </c>
      <c r="H57" s="20" t="s">
        <v>2429</v>
      </c>
      <c r="I57" s="88"/>
    </row>
    <row r="58" spans="1:9" ht="114.75">
      <c r="A58" s="561"/>
      <c r="B58" s="513" t="s">
        <v>214</v>
      </c>
      <c r="C58" s="513" t="s">
        <v>215</v>
      </c>
      <c r="D58" s="149" t="s">
        <v>810</v>
      </c>
      <c r="E58" s="601" t="s">
        <v>2608</v>
      </c>
      <c r="F58" s="124" t="s">
        <v>2431</v>
      </c>
      <c r="G58" s="472" t="s">
        <v>2432</v>
      </c>
      <c r="H58" s="443" t="s">
        <v>2609</v>
      </c>
      <c r="I58" s="339"/>
    </row>
    <row r="59" spans="1:9" ht="38.25">
      <c r="A59" s="561"/>
      <c r="B59" s="37" t="s">
        <v>239</v>
      </c>
      <c r="C59" s="37" t="s">
        <v>240</v>
      </c>
      <c r="D59" s="18" t="s">
        <v>174</v>
      </c>
      <c r="E59" s="20" t="s">
        <v>2610</v>
      </c>
      <c r="F59" s="18" t="s">
        <v>2330</v>
      </c>
      <c r="G59" s="269" t="e">
        <f>HYPERLINK("https://yandex.ru/video/search?from=tabbar&amp;text=%D0%A1%D0%B2%D0%B5%D1%82.%20%D0%9F%D1%80%D1%8F%D0%BC%D0%BE%D0%BB%D0%B8%D0%BD%D0%B5%D0%B9%D0%BD%D0%BE%D0%B5%20%D1%80%D0%B0%D1%81%D0%BF%D1%80%D0%BE%D1%81%D1%82%D1%80%D0%B0%D0%BD%D0%B5%D0%BD%D0%B8%D0%B5%20%D1%8"&amp;"1%D0%B2%D0%B5%D1%82%D0%B0.%20%D0%AF%D0%B2%D0%BB%D0%B5%D0%BD%D0%B8%D0%B5%20%D0%BE%D1%82%D1%80%D0%B0%D0%B6%D0%B5%D0%BD%D0%B8%D1%8F%2C%20%D0%BF%D1%80%D0%B5%D0%BB%D0%BE%D0%BC%D0%BB%D0%B5%D0%BD%D0%B8%D1%8F%20%D0%B8%20%D0%B4%D0%B8%D1%81%D0%BF%D0%B5%D1%80%D1%81%"&amp;"D0%B8%D0%B8%20%D1%81%D0%B2%D0%B5%D1%82%D0%B0","посмотреть фильм")</f>
        <v>#VALUE!</v>
      </c>
      <c r="H59" s="18" t="s">
        <v>104</v>
      </c>
      <c r="I59" s="88"/>
    </row>
    <row r="60" spans="1:9" ht="25.5" customHeight="1">
      <c r="A60" s="561"/>
      <c r="B60" s="5" t="s">
        <v>1166</v>
      </c>
      <c r="C60" s="5" t="s">
        <v>1167</v>
      </c>
      <c r="D60" s="48" t="s">
        <v>2611</v>
      </c>
      <c r="E60" s="191" t="s">
        <v>2612</v>
      </c>
      <c r="F60" s="48" t="s">
        <v>2613</v>
      </c>
      <c r="G60" s="193" t="s">
        <v>2614</v>
      </c>
      <c r="H60" s="48" t="s">
        <v>104</v>
      </c>
      <c r="I60" s="88"/>
    </row>
    <row r="61" spans="1:9" ht="18">
      <c r="A61" s="596"/>
      <c r="I61" s="86"/>
    </row>
    <row r="62" spans="1:9">
      <c r="A62" s="561"/>
      <c r="I62" s="439"/>
    </row>
    <row r="63" spans="1:9" ht="12.75">
      <c r="A63" s="561"/>
      <c r="I63" s="540"/>
    </row>
    <row r="64" spans="1:9" ht="15.75" customHeight="1">
      <c r="A64" s="237"/>
      <c r="I64" s="88"/>
    </row>
    <row r="65" spans="1:9">
      <c r="A65" s="610"/>
      <c r="I65" s="88"/>
    </row>
    <row r="66" spans="1:9" ht="12.75">
      <c r="A66" s="561"/>
      <c r="I66" s="120"/>
    </row>
    <row r="67" spans="1:9" ht="12.75">
      <c r="A67" s="561"/>
      <c r="I67" s="120"/>
    </row>
    <row r="68" spans="1:9" ht="12.75">
      <c r="A68" s="63"/>
      <c r="I68" s="120"/>
    </row>
    <row r="69" spans="1:9" ht="12.75">
      <c r="A69" s="63"/>
      <c r="I69" s="83"/>
    </row>
    <row r="70" spans="1:9" ht="12.75">
      <c r="A70" s="63"/>
      <c r="I70" s="83"/>
    </row>
    <row r="71" spans="1:9" ht="12.75">
      <c r="A71" s="63"/>
      <c r="I71" s="83"/>
    </row>
    <row r="72" spans="1:9" ht="12.75">
      <c r="A72" s="63"/>
      <c r="I72" s="83"/>
    </row>
    <row r="73" spans="1:9" ht="12.75">
      <c r="A73" s="63"/>
      <c r="I73" s="83"/>
    </row>
    <row r="74" spans="1:9" ht="12.75">
      <c r="A74" s="63"/>
      <c r="I74" s="83"/>
    </row>
    <row r="75" spans="1:9" ht="12.75">
      <c r="A75" s="63"/>
      <c r="I75" s="83"/>
    </row>
    <row r="76" spans="1:9" ht="12.75">
      <c r="A76" s="63"/>
      <c r="I76" s="83"/>
    </row>
    <row r="77" spans="1:9" ht="12.75">
      <c r="A77" s="63"/>
      <c r="I77" s="83"/>
    </row>
    <row r="78" spans="1:9" ht="12.75">
      <c r="A78" s="63"/>
      <c r="I78" s="83"/>
    </row>
    <row r="79" spans="1:9" ht="12.75">
      <c r="A79" s="63"/>
      <c r="I79" s="83"/>
    </row>
    <row r="80" spans="1:9" ht="12.75">
      <c r="A80" s="63"/>
      <c r="I80" s="83"/>
    </row>
    <row r="81" spans="1:9" ht="12.75">
      <c r="A81" s="63"/>
      <c r="I81" s="83"/>
    </row>
    <row r="82" spans="1:9" ht="12.75">
      <c r="A82" s="63"/>
      <c r="I82" s="83"/>
    </row>
    <row r="83" spans="1:9" ht="12.75">
      <c r="A83" s="63"/>
      <c r="I83" s="83"/>
    </row>
    <row r="84" spans="1:9" ht="12.75">
      <c r="A84" s="63"/>
      <c r="I84" s="83"/>
    </row>
    <row r="85" spans="1:9" ht="12.75">
      <c r="A85" s="63"/>
      <c r="I85" s="83"/>
    </row>
    <row r="86" spans="1:9" ht="12.75">
      <c r="A86" s="63"/>
      <c r="I86" s="83"/>
    </row>
    <row r="87" spans="1:9" ht="12.75">
      <c r="A87" s="63"/>
      <c r="I87" s="83"/>
    </row>
    <row r="88" spans="1:9" ht="12.75">
      <c r="A88" s="63"/>
      <c r="I88" s="83"/>
    </row>
    <row r="89" spans="1:9" ht="12.75">
      <c r="A89" s="63"/>
      <c r="I89" s="83"/>
    </row>
    <row r="90" spans="1:9" ht="12.75">
      <c r="A90" s="63"/>
      <c r="I90" s="83"/>
    </row>
    <row r="91" spans="1:9" ht="12.75">
      <c r="A91" s="63"/>
      <c r="I91" s="83"/>
    </row>
    <row r="92" spans="1:9" ht="12.75">
      <c r="A92" s="63"/>
      <c r="I92" s="83"/>
    </row>
    <row r="93" spans="1:9" ht="12.75">
      <c r="A93" s="63"/>
      <c r="I93" s="83"/>
    </row>
    <row r="94" spans="1:9" ht="12.75">
      <c r="A94" s="63"/>
      <c r="I94" s="83"/>
    </row>
    <row r="95" spans="1:9" ht="12.75">
      <c r="A95" s="63"/>
      <c r="I95" s="83"/>
    </row>
    <row r="96" spans="1:9" ht="12.75">
      <c r="A96" s="63"/>
      <c r="I96" s="83"/>
    </row>
    <row r="97" spans="1:9" ht="12.75">
      <c r="A97" s="63"/>
      <c r="I97" s="83"/>
    </row>
    <row r="98" spans="1:9" ht="12.75">
      <c r="A98" s="63"/>
      <c r="I98" s="83"/>
    </row>
    <row r="99" spans="1:9" ht="12.75">
      <c r="A99" s="63"/>
      <c r="I99" s="83"/>
    </row>
    <row r="100" spans="1:9" ht="12.75">
      <c r="A100" s="63"/>
      <c r="I100" s="83"/>
    </row>
    <row r="101" spans="1:9" ht="12.75">
      <c r="A101" s="63"/>
      <c r="I101" s="83"/>
    </row>
    <row r="102" spans="1:9" ht="12.75">
      <c r="A102" s="63"/>
      <c r="I102" s="83"/>
    </row>
    <row r="103" spans="1:9" ht="12.75">
      <c r="A103" s="63"/>
      <c r="I103" s="83"/>
    </row>
    <row r="104" spans="1:9" ht="12.75">
      <c r="A104" s="63"/>
      <c r="I104" s="83"/>
    </row>
    <row r="105" spans="1:9" ht="12.75">
      <c r="A105" s="63"/>
      <c r="I105" s="83"/>
    </row>
    <row r="106" spans="1:9" ht="12.75">
      <c r="A106" s="63"/>
      <c r="I106" s="83"/>
    </row>
    <row r="107" spans="1:9" ht="12.75">
      <c r="A107" s="63"/>
      <c r="I107" s="83"/>
    </row>
    <row r="108" spans="1:9" ht="12.75">
      <c r="A108" s="63"/>
      <c r="I108" s="83"/>
    </row>
    <row r="109" spans="1:9" ht="12.75">
      <c r="A109" s="63"/>
      <c r="I109" s="83"/>
    </row>
    <row r="110" spans="1:9" ht="12.75">
      <c r="A110" s="63"/>
      <c r="I110" s="83"/>
    </row>
    <row r="111" spans="1:9" ht="12.75">
      <c r="A111" s="63"/>
      <c r="I111" s="83"/>
    </row>
    <row r="112" spans="1:9" ht="12.75">
      <c r="A112" s="63"/>
      <c r="I112" s="83"/>
    </row>
    <row r="113" spans="1:9" ht="12.75">
      <c r="A113" s="63"/>
      <c r="I113" s="83"/>
    </row>
    <row r="114" spans="1:9" ht="12.75">
      <c r="A114" s="63"/>
      <c r="I114" s="83"/>
    </row>
    <row r="115" spans="1:9" ht="12.75">
      <c r="A115" s="63"/>
      <c r="I115" s="83"/>
    </row>
    <row r="116" spans="1:9" ht="12.75">
      <c r="A116" s="63"/>
      <c r="I116" s="83"/>
    </row>
    <row r="117" spans="1:9" ht="12.75">
      <c r="A117" s="63"/>
      <c r="I117" s="83"/>
    </row>
    <row r="118" spans="1:9" ht="12.75">
      <c r="A118" s="63"/>
      <c r="I118" s="83"/>
    </row>
    <row r="119" spans="1:9" ht="12.75">
      <c r="A119" s="63"/>
      <c r="I119" s="83"/>
    </row>
    <row r="120" spans="1:9" ht="12.75">
      <c r="A120" s="63"/>
      <c r="I120" s="83"/>
    </row>
    <row r="121" spans="1:9" ht="12.75">
      <c r="A121" s="63"/>
      <c r="I121" s="83"/>
    </row>
    <row r="122" spans="1:9" ht="12.75">
      <c r="A122" s="63"/>
      <c r="I122" s="83"/>
    </row>
    <row r="123" spans="1:9" ht="12.75">
      <c r="A123" s="63"/>
      <c r="I123" s="83"/>
    </row>
    <row r="124" spans="1:9" ht="12.75">
      <c r="A124" s="63"/>
      <c r="I124" s="83"/>
    </row>
    <row r="125" spans="1:9" ht="12.75">
      <c r="A125" s="63"/>
      <c r="I125" s="83"/>
    </row>
    <row r="126" spans="1:9" ht="12.75">
      <c r="A126" s="63"/>
      <c r="I126" s="83"/>
    </row>
    <row r="127" spans="1:9" ht="12.75">
      <c r="A127" s="63"/>
      <c r="I127" s="83"/>
    </row>
    <row r="128" spans="1:9" ht="12.75">
      <c r="A128" s="63"/>
      <c r="I128" s="83"/>
    </row>
    <row r="129" spans="1:9" ht="12.75">
      <c r="A129" s="63"/>
      <c r="I129" s="83"/>
    </row>
    <row r="130" spans="1:9" ht="12.75">
      <c r="A130" s="63"/>
      <c r="I130" s="83"/>
    </row>
    <row r="131" spans="1:9" ht="12.75">
      <c r="A131" s="63"/>
      <c r="I131" s="83"/>
    </row>
    <row r="132" spans="1:9" ht="12.75">
      <c r="A132" s="63"/>
      <c r="I132" s="83"/>
    </row>
    <row r="133" spans="1:9" ht="12.75">
      <c r="A133" s="63"/>
      <c r="B133" s="63"/>
      <c r="C133" s="63"/>
      <c r="D133" s="63"/>
      <c r="E133" s="63"/>
      <c r="F133" s="63"/>
      <c r="G133" s="63"/>
      <c r="H133" s="63"/>
      <c r="I133" s="83"/>
    </row>
    <row r="134" spans="1:9" ht="12.75">
      <c r="A134" s="63"/>
      <c r="B134" s="63"/>
      <c r="C134" s="63"/>
      <c r="D134" s="63"/>
      <c r="E134" s="63"/>
      <c r="F134" s="63"/>
      <c r="G134" s="63"/>
      <c r="H134" s="63"/>
      <c r="I134" s="83"/>
    </row>
    <row r="135" spans="1:9" ht="12.75">
      <c r="A135" s="63"/>
      <c r="B135" s="63"/>
      <c r="C135" s="63"/>
      <c r="D135" s="63"/>
      <c r="E135" s="63"/>
      <c r="F135" s="63"/>
      <c r="G135" s="63"/>
      <c r="H135" s="63"/>
      <c r="I135" s="83"/>
    </row>
    <row r="136" spans="1:9" ht="12.75">
      <c r="A136" s="63"/>
      <c r="B136" s="63"/>
      <c r="C136" s="63"/>
      <c r="D136" s="63"/>
      <c r="E136" s="63"/>
      <c r="F136" s="63"/>
      <c r="G136" s="63"/>
      <c r="H136" s="63"/>
      <c r="I136" s="83"/>
    </row>
    <row r="137" spans="1:9" ht="12.75">
      <c r="A137" s="63"/>
      <c r="B137" s="63"/>
      <c r="C137" s="63"/>
      <c r="D137" s="63"/>
      <c r="E137" s="63"/>
      <c r="F137" s="63"/>
      <c r="G137" s="63"/>
      <c r="H137" s="63"/>
      <c r="I137" s="83"/>
    </row>
    <row r="138" spans="1:9" ht="12.75">
      <c r="A138" s="63"/>
      <c r="B138" s="63"/>
      <c r="C138" s="63"/>
      <c r="D138" s="63"/>
      <c r="E138" s="63"/>
      <c r="F138" s="63"/>
      <c r="G138" s="63"/>
      <c r="H138" s="63"/>
      <c r="I138" s="83"/>
    </row>
    <row r="139" spans="1:9" ht="12.75">
      <c r="A139" s="63"/>
      <c r="B139" s="63"/>
      <c r="C139" s="63"/>
      <c r="D139" s="63"/>
      <c r="E139" s="63"/>
      <c r="F139" s="63"/>
      <c r="G139" s="63"/>
      <c r="H139" s="63"/>
      <c r="I139" s="83"/>
    </row>
    <row r="140" spans="1:9" ht="12.75">
      <c r="A140" s="63"/>
      <c r="B140" s="63"/>
      <c r="C140" s="63"/>
      <c r="D140" s="63"/>
      <c r="E140" s="63"/>
      <c r="F140" s="63"/>
      <c r="G140" s="63"/>
      <c r="H140" s="63"/>
      <c r="I140" s="83"/>
    </row>
    <row r="141" spans="1:9" ht="12.75">
      <c r="A141" s="63"/>
      <c r="B141" s="63"/>
      <c r="C141" s="63"/>
      <c r="D141" s="63"/>
      <c r="E141" s="63"/>
      <c r="F141" s="63"/>
      <c r="G141" s="63"/>
      <c r="H141" s="63"/>
      <c r="I141" s="83"/>
    </row>
    <row r="142" spans="1:9" ht="12.75">
      <c r="A142" s="63"/>
      <c r="B142" s="63"/>
      <c r="C142" s="63"/>
      <c r="D142" s="63"/>
      <c r="E142" s="63"/>
      <c r="F142" s="63"/>
      <c r="G142" s="63"/>
      <c r="H142" s="63"/>
      <c r="I142" s="83"/>
    </row>
    <row r="143" spans="1:9" ht="12.75">
      <c r="A143" s="63"/>
      <c r="B143" s="63"/>
      <c r="C143" s="63"/>
      <c r="D143" s="63"/>
      <c r="E143" s="63"/>
      <c r="F143" s="63"/>
      <c r="G143" s="63"/>
      <c r="H143" s="63"/>
      <c r="I143" s="83"/>
    </row>
    <row r="144" spans="1:9" ht="12.75">
      <c r="A144" s="63"/>
      <c r="B144" s="63"/>
      <c r="C144" s="63"/>
      <c r="D144" s="63"/>
      <c r="E144" s="63"/>
      <c r="F144" s="63"/>
      <c r="G144" s="63"/>
      <c r="H144" s="63"/>
      <c r="I144" s="83"/>
    </row>
    <row r="145" spans="1:9" ht="12.75">
      <c r="A145" s="63"/>
      <c r="B145" s="63"/>
      <c r="C145" s="63"/>
      <c r="D145" s="63"/>
      <c r="E145" s="63"/>
      <c r="F145" s="63"/>
      <c r="G145" s="63"/>
      <c r="H145" s="63"/>
      <c r="I145" s="83"/>
    </row>
    <row r="146" spans="1:9" ht="12.75">
      <c r="A146" s="63"/>
      <c r="B146" s="63"/>
      <c r="C146" s="63"/>
      <c r="D146" s="63"/>
      <c r="E146" s="63"/>
      <c r="F146" s="63"/>
      <c r="G146" s="63"/>
      <c r="H146" s="63"/>
      <c r="I146" s="83"/>
    </row>
    <row r="147" spans="1:9" ht="12.75">
      <c r="A147" s="63"/>
      <c r="B147" s="63"/>
      <c r="C147" s="63"/>
      <c r="D147" s="63"/>
      <c r="E147" s="63"/>
      <c r="F147" s="63"/>
      <c r="G147" s="63"/>
      <c r="H147" s="63"/>
      <c r="I147" s="83"/>
    </row>
    <row r="148" spans="1:9" ht="12.75">
      <c r="A148" s="63"/>
      <c r="B148" s="63"/>
      <c r="C148" s="63"/>
      <c r="D148" s="63"/>
      <c r="E148" s="63"/>
      <c r="F148" s="63"/>
      <c r="G148" s="63"/>
      <c r="H148" s="63"/>
      <c r="I148" s="83"/>
    </row>
    <row r="149" spans="1:9" ht="12.75">
      <c r="A149" s="63"/>
      <c r="B149" s="63"/>
      <c r="C149" s="63"/>
      <c r="D149" s="63"/>
      <c r="E149" s="63"/>
      <c r="F149" s="63"/>
      <c r="G149" s="63"/>
      <c r="H149" s="63"/>
      <c r="I149" s="83"/>
    </row>
    <row r="150" spans="1:9" ht="12.75">
      <c r="A150" s="63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6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6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6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6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6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6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6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6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6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6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6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6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6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6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6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6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6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6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6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6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6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6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6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6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6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6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6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6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6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6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6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6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6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6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6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6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6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6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6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6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6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6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6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6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6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6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6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6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6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6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6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6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6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6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6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6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6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6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6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6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6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6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6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6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6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6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6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6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6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6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6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6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6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6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6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6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6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6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6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6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6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6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6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6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6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6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6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6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6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6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6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6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6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6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6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6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6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6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6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6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6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6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6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6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6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6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6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6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6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6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6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6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6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6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6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6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6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6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6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6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6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6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6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6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6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6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6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6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6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6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6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6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6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6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6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6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6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6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6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6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6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6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6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6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6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6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6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6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6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6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6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6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6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6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6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6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6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6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6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6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6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6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6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6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6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6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6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6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6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6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6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6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6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6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6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6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6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6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6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6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6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6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6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6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6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6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6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6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6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6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6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6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6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6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6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6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6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6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6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6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6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6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6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6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6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6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6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6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6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6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6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6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6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6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6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6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6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6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6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6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6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6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6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6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6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6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6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6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6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6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6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6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6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6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6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6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6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6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6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6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6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6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6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6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6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6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6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6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6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6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6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6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6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6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6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6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6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6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6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6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6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6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6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6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6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6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6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6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6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6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6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6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6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6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6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6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6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6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6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6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6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6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6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6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6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6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6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6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6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6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6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6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6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6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6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6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6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6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6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6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6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6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6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6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6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6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6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6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6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6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6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6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6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6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6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6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6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6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6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6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6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6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6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6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6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6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6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6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6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6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6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6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6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6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6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6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6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6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6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6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6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6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6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6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6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6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6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6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6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6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6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6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6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6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6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6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6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6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6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6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6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6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6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6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6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6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6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6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6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6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6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6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6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6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6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6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6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6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6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6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6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6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6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6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6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6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6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6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6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6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6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6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6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6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6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6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6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6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6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6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6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6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6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6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6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6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6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6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6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6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6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6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6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6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6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6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6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6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6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6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6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6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6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6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6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6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6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6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6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6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6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6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6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6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6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6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6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6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6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6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6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6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6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6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6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6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6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6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6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6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6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6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6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6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6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6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6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6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6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6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6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6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6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6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6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6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6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6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6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6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6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6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6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6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6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6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6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6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6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6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6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6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6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6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6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6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6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6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6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6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6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6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6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6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6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6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6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6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6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6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6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6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6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6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6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6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6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6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6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6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6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6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6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6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6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6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6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6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6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6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6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6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6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6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6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6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6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6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6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6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6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6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6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6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6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6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6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6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6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6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6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6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6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6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6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6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6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6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6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6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6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6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6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6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6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6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6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6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6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6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6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6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6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6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6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6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6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6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6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6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6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6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6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6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6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6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6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6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6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6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6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6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6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6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6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6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6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6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6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6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6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6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6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6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6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6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6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6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6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6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6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6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6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6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6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6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6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6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6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6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6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6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6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6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6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6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6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6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6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6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6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6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6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6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6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6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6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6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6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6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6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6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6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6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6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6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6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6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6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6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6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6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6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6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6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6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6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6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6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6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6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6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6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6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6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6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6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6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6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6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6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6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6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6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6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6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6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6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6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6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6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6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6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6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6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6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6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6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6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6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6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6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6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6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6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6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6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6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6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6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6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6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6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6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6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6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6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6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6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6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6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6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6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6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6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6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6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6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6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6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6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6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6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6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6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6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6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6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6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6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6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6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6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6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6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6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6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6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6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6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6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6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6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6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6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6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6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6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6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6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6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6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6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6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6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6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6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6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6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6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6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6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6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6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6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6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6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6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6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6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6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6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6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6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6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6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6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6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6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6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6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6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6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6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6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6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6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6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6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6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6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6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6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6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6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6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6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6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6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6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6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6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6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6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6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6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6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6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6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6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6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6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6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63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63"/>
      <c r="B955" s="63"/>
      <c r="C955" s="63"/>
      <c r="D955" s="63"/>
      <c r="E955" s="63"/>
      <c r="F955" s="63"/>
      <c r="G955" s="63"/>
      <c r="H955" s="63"/>
      <c r="I955" s="83"/>
    </row>
    <row r="956" spans="1:9" ht="12.75">
      <c r="A956" s="63"/>
      <c r="B956" s="63"/>
      <c r="C956" s="63"/>
      <c r="D956" s="63"/>
      <c r="E956" s="63"/>
      <c r="F956" s="63"/>
      <c r="G956" s="63"/>
      <c r="H956" s="63"/>
      <c r="I956" s="83"/>
    </row>
    <row r="957" spans="1:9" ht="12.75">
      <c r="A957" s="63"/>
      <c r="B957" s="63"/>
      <c r="C957" s="63"/>
      <c r="D957" s="63"/>
      <c r="E957" s="63"/>
      <c r="F957" s="63"/>
      <c r="G957" s="63"/>
      <c r="H957" s="63"/>
      <c r="I957" s="83"/>
    </row>
    <row r="958" spans="1:9" ht="12.75">
      <c r="A958" s="63"/>
      <c r="B958" s="63"/>
      <c r="C958" s="63"/>
      <c r="D958" s="63"/>
      <c r="E958" s="63"/>
      <c r="F958" s="63"/>
      <c r="G958" s="63"/>
      <c r="H958" s="63"/>
      <c r="I958" s="83"/>
    </row>
    <row r="959" spans="1:9" ht="12.75">
      <c r="A959" s="63"/>
      <c r="B959" s="63"/>
      <c r="C959" s="63"/>
      <c r="D959" s="63"/>
      <c r="E959" s="63"/>
      <c r="F959" s="63"/>
      <c r="G959" s="63"/>
      <c r="H959" s="63"/>
      <c r="I959" s="83"/>
    </row>
    <row r="960" spans="1:9" ht="12.75">
      <c r="A960" s="63"/>
      <c r="B960" s="63"/>
      <c r="C960" s="63"/>
      <c r="D960" s="63"/>
      <c r="E960" s="63"/>
      <c r="F960" s="63"/>
      <c r="G960" s="63"/>
      <c r="H960" s="63"/>
      <c r="I960" s="83"/>
    </row>
    <row r="961" spans="1:9" ht="12.75">
      <c r="A961" s="63"/>
      <c r="B961" s="63"/>
      <c r="C961" s="63"/>
      <c r="D961" s="63"/>
      <c r="E961" s="63"/>
      <c r="F961" s="63"/>
      <c r="G961" s="63"/>
      <c r="H961" s="63"/>
      <c r="I961" s="83"/>
    </row>
    <row r="962" spans="1:9" ht="12.75">
      <c r="A962" s="63"/>
      <c r="B962" s="63"/>
      <c r="C962" s="63"/>
      <c r="D962" s="63"/>
      <c r="E962" s="63"/>
      <c r="F962" s="63"/>
      <c r="G962" s="63"/>
      <c r="H962" s="63"/>
      <c r="I962" s="83"/>
    </row>
    <row r="963" spans="1:9" ht="12.75">
      <c r="A963" s="63"/>
      <c r="B963" s="63"/>
      <c r="C963" s="63"/>
      <c r="D963" s="63"/>
      <c r="E963" s="63"/>
      <c r="F963" s="63"/>
      <c r="G963" s="63"/>
      <c r="H963" s="63"/>
      <c r="I963" s="83"/>
    </row>
    <row r="964" spans="1:9" ht="12.75">
      <c r="A964" s="63"/>
      <c r="B964" s="63"/>
      <c r="C964" s="63"/>
      <c r="D964" s="63"/>
      <c r="E964" s="63"/>
      <c r="F964" s="63"/>
      <c r="G964" s="63"/>
      <c r="H964" s="63"/>
      <c r="I964" s="83"/>
    </row>
    <row r="965" spans="1:9" ht="12.75">
      <c r="A965" s="63"/>
      <c r="B965" s="63"/>
      <c r="C965" s="63"/>
      <c r="D965" s="63"/>
      <c r="E965" s="63"/>
      <c r="F965" s="63"/>
      <c r="G965" s="63"/>
      <c r="H965" s="63"/>
      <c r="I965" s="83"/>
    </row>
    <row r="966" spans="1:9" ht="12.75">
      <c r="A966" s="63"/>
      <c r="B966" s="63"/>
      <c r="C966" s="63"/>
      <c r="D966" s="63"/>
      <c r="E966" s="63"/>
      <c r="F966" s="63"/>
      <c r="G966" s="63"/>
      <c r="H966" s="63"/>
      <c r="I966" s="83"/>
    </row>
    <row r="967" spans="1:9" ht="12.75">
      <c r="A967" s="63"/>
      <c r="B967" s="63"/>
      <c r="C967" s="63"/>
      <c r="D967" s="63"/>
      <c r="E967" s="63"/>
      <c r="F967" s="63"/>
      <c r="G967" s="63"/>
      <c r="H967" s="63"/>
      <c r="I967" s="83"/>
    </row>
    <row r="968" spans="1:9" ht="12.75">
      <c r="A968" s="63"/>
      <c r="B968" s="63"/>
      <c r="C968" s="63"/>
      <c r="D968" s="63"/>
      <c r="E968" s="63"/>
      <c r="F968" s="63"/>
      <c r="G968" s="63"/>
      <c r="H968" s="63"/>
      <c r="I968" s="83"/>
    </row>
    <row r="969" spans="1:9" ht="12.75">
      <c r="A969" s="63"/>
      <c r="B969" s="63"/>
      <c r="C969" s="63"/>
      <c r="D969" s="63"/>
      <c r="E969" s="63"/>
      <c r="F969" s="63"/>
      <c r="G969" s="63"/>
      <c r="H969" s="63"/>
      <c r="I969" s="83"/>
    </row>
    <row r="970" spans="1:9" ht="12.75">
      <c r="A970" s="63"/>
      <c r="B970" s="63"/>
      <c r="C970" s="63"/>
      <c r="D970" s="63"/>
      <c r="E970" s="63"/>
      <c r="F970" s="63"/>
      <c r="G970" s="63"/>
      <c r="H970" s="63"/>
      <c r="I970" s="83"/>
    </row>
    <row r="971" spans="1:9" ht="12.75">
      <c r="A971" s="63"/>
      <c r="B971" s="63"/>
      <c r="C971" s="63"/>
      <c r="D971" s="63"/>
      <c r="E971" s="63"/>
      <c r="F971" s="63"/>
      <c r="G971" s="63"/>
      <c r="H971" s="63"/>
      <c r="I971" s="83"/>
    </row>
  </sheetData>
  <mergeCells count="17">
    <mergeCell ref="B49:B50"/>
    <mergeCell ref="C49:C50"/>
    <mergeCell ref="B51:H51"/>
    <mergeCell ref="B55:H55"/>
    <mergeCell ref="B39:H39"/>
    <mergeCell ref="B43:H43"/>
    <mergeCell ref="B30:H30"/>
    <mergeCell ref="B32:B33"/>
    <mergeCell ref="C32:C33"/>
    <mergeCell ref="B34:B35"/>
    <mergeCell ref="C34:C35"/>
    <mergeCell ref="B26:H26"/>
    <mergeCell ref="B15:H15"/>
    <mergeCell ref="B19:H19"/>
    <mergeCell ref="B1:H1"/>
    <mergeCell ref="B2:H3"/>
    <mergeCell ref="B8:H8"/>
  </mergeCells>
  <hyperlinks>
    <hyperlink ref="G9" r:id="rId1"/>
    <hyperlink ref="G22" r:id="rId2"/>
    <hyperlink ref="G23" r:id="rId3"/>
    <hyperlink ref="G27" r:id="rId4"/>
    <hyperlink ref="G33" r:id="rId5"/>
    <hyperlink ref="G35" r:id="rId6"/>
    <hyperlink ref="G40" r:id="rId7"/>
    <hyperlink ref="G45" r:id="rId8"/>
    <hyperlink ref="G47" r:id="rId9"/>
    <hyperlink ref="G49" r:id="rId10"/>
    <hyperlink ref="G50" r:id="rId11"/>
    <hyperlink ref="G53" r:id="rId12"/>
    <hyperlink ref="G57" r:id="rId13"/>
    <hyperlink ref="G58" r:id="rId14"/>
    <hyperlink ref="H58" r:id="rId15"/>
    <hyperlink ref="G60" r:id="rId16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  <pageSetUpPr fitToPage="1"/>
  </sheetPr>
  <dimension ref="A1:I957"/>
  <sheetViews>
    <sheetView topLeftCell="H1" workbookViewId="0">
      <selection activeCell="J4" sqref="J1:AF1048576"/>
    </sheetView>
  </sheetViews>
  <sheetFormatPr defaultColWidth="14.42578125" defaultRowHeight="15.75" customHeight="1"/>
  <cols>
    <col min="1" max="1" width="11.140625" customWidth="1"/>
    <col min="2" max="2" width="13.140625" customWidth="1"/>
    <col min="3" max="3" width="17" customWidth="1"/>
    <col min="4" max="4" width="25" customWidth="1"/>
    <col min="5" max="5" width="35.42578125" customWidth="1"/>
    <col min="6" max="6" width="36.5703125" customWidth="1"/>
    <col min="7" max="7" width="57.5703125" customWidth="1"/>
    <col min="8" max="8" width="35.85546875" customWidth="1"/>
    <col min="9" max="9" width="15.28515625" customWidth="1"/>
  </cols>
  <sheetData>
    <row r="1" spans="1:9" ht="32.25" customHeight="1">
      <c r="A1" s="1"/>
      <c r="B1" s="878" t="s">
        <v>2615</v>
      </c>
      <c r="C1" s="864"/>
      <c r="D1" s="864"/>
      <c r="E1" s="864"/>
      <c r="F1" s="864"/>
      <c r="G1" s="864"/>
      <c r="H1" s="865"/>
      <c r="I1" s="1"/>
    </row>
    <row r="2" spans="1:9" ht="18" customHeight="1">
      <c r="A2" s="16"/>
      <c r="B2" s="946" t="s">
        <v>37</v>
      </c>
      <c r="C2" s="943"/>
      <c r="D2" s="943"/>
      <c r="E2" s="943"/>
      <c r="F2" s="943"/>
      <c r="G2" s="943"/>
      <c r="H2" s="944"/>
      <c r="I2" s="85"/>
    </row>
    <row r="3" spans="1:9" ht="18">
      <c r="A3" s="21"/>
      <c r="B3" s="945"/>
      <c r="C3" s="905"/>
      <c r="D3" s="905"/>
      <c r="E3" s="905"/>
      <c r="F3" s="905"/>
      <c r="G3" s="905"/>
      <c r="H3" s="903"/>
      <c r="I3" s="85"/>
    </row>
    <row r="4" spans="1:9" ht="25.5">
      <c r="A4" s="21"/>
      <c r="B4" s="5" t="s">
        <v>61</v>
      </c>
      <c r="C4" s="5" t="s">
        <v>65</v>
      </c>
      <c r="D4" s="5" t="s">
        <v>67</v>
      </c>
      <c r="E4" s="5" t="s">
        <v>2616</v>
      </c>
      <c r="F4" s="5" t="s">
        <v>72</v>
      </c>
      <c r="G4" s="5" t="s">
        <v>14</v>
      </c>
      <c r="H4" s="5" t="s">
        <v>75</v>
      </c>
      <c r="I4" s="21"/>
    </row>
    <row r="5" spans="1:9" ht="45" customHeight="1">
      <c r="A5" s="25"/>
      <c r="B5" s="5" t="s">
        <v>16</v>
      </c>
      <c r="C5" s="5" t="s">
        <v>17</v>
      </c>
      <c r="D5" s="18" t="s">
        <v>255</v>
      </c>
      <c r="E5" s="18" t="s">
        <v>2617</v>
      </c>
      <c r="F5" s="18" t="s">
        <v>2618</v>
      </c>
      <c r="G5" s="19" t="s">
        <v>2619</v>
      </c>
      <c r="H5" s="18" t="s">
        <v>2620</v>
      </c>
      <c r="I5" s="25"/>
    </row>
    <row r="6" spans="1:9" ht="40.5" customHeight="1">
      <c r="A6" s="25"/>
      <c r="B6" s="5" t="s">
        <v>31</v>
      </c>
      <c r="C6" s="5" t="s">
        <v>34</v>
      </c>
      <c r="D6" s="20" t="s">
        <v>255</v>
      </c>
      <c r="E6" s="18" t="s">
        <v>2621</v>
      </c>
      <c r="F6" s="18" t="s">
        <v>2622</v>
      </c>
      <c r="G6" s="97" t="str">
        <f>HYPERLINK("https://vk.com/video-173677020_456239093","https://vk.com/video-173677020_456239093 Написать определения: интервью, очерк, сюжет, репортаж")</f>
        <v>https://vk.com/video-173677020_456239093 Написать определения: интервью, очерк, сюжет, репортаж</v>
      </c>
      <c r="H6" s="18" t="s">
        <v>97</v>
      </c>
      <c r="I6" s="25"/>
    </row>
    <row r="7" spans="1:9" ht="25.5">
      <c r="A7" s="25"/>
      <c r="B7" s="5" t="s">
        <v>146</v>
      </c>
      <c r="C7" s="5" t="s">
        <v>148</v>
      </c>
      <c r="D7" s="18" t="s">
        <v>174</v>
      </c>
      <c r="E7" s="18" t="s">
        <v>2623</v>
      </c>
      <c r="F7" s="18" t="s">
        <v>2624</v>
      </c>
      <c r="G7" s="19" t="s">
        <v>2625</v>
      </c>
      <c r="H7" s="18" t="s">
        <v>2626</v>
      </c>
      <c r="I7" s="25"/>
    </row>
    <row r="8" spans="1:9" ht="15.75" customHeight="1">
      <c r="A8" s="546"/>
      <c r="B8" s="940" t="s">
        <v>160</v>
      </c>
      <c r="C8" s="864"/>
      <c r="D8" s="864"/>
      <c r="E8" s="864"/>
      <c r="F8" s="864"/>
      <c r="G8" s="864"/>
      <c r="H8" s="865"/>
      <c r="I8" s="546"/>
    </row>
    <row r="9" spans="1:9" ht="39" customHeight="1">
      <c r="A9" s="25"/>
      <c r="B9" s="5" t="s">
        <v>170</v>
      </c>
      <c r="C9" s="89" t="s">
        <v>173</v>
      </c>
      <c r="D9" s="20" t="s">
        <v>2630</v>
      </c>
      <c r="E9" s="474" t="s">
        <v>2631</v>
      </c>
      <c r="F9" s="18" t="s">
        <v>2632</v>
      </c>
      <c r="G9" s="251" t="s">
        <v>2633</v>
      </c>
      <c r="H9" s="20" t="s">
        <v>2634</v>
      </c>
      <c r="I9" s="25"/>
    </row>
    <row r="10" spans="1:9" ht="36" customHeight="1">
      <c r="A10" s="540"/>
      <c r="B10" s="5" t="s">
        <v>202</v>
      </c>
      <c r="C10" s="89" t="s">
        <v>203</v>
      </c>
      <c r="D10" s="20" t="s">
        <v>2635</v>
      </c>
      <c r="E10" s="20" t="s">
        <v>2636</v>
      </c>
      <c r="F10" s="20" t="s">
        <v>2637</v>
      </c>
      <c r="G10" s="611" t="s">
        <v>2638</v>
      </c>
      <c r="H10" s="251" t="s">
        <v>97</v>
      </c>
      <c r="I10" s="540"/>
    </row>
    <row r="11" spans="1:9" ht="51">
      <c r="A11" s="25"/>
      <c r="B11" s="867" t="s">
        <v>214</v>
      </c>
      <c r="C11" s="883" t="s">
        <v>215</v>
      </c>
      <c r="D11" s="20" t="s">
        <v>174</v>
      </c>
      <c r="E11" s="20" t="s">
        <v>2639</v>
      </c>
      <c r="F11" s="124" t="s">
        <v>2226</v>
      </c>
      <c r="G11" s="352" t="str">
        <f>HYPERLINK("https://m.vk.com/video32791554_456239023","Посмотрите видео-урок: Личная безопастность
  и сделать доклад в электронном виде (то есть в текстовом редакторе) на данную тему. Более подробно критерии напишу в беседе.")</f>
        <v>Посмотрите видео-урок: Личная безопастность
  и сделать доклад в электронном виде (то есть в текстовом редакторе) на данную тему. Более подробно критерии напишу в беседе.</v>
      </c>
      <c r="H11" s="251" t="s">
        <v>97</v>
      </c>
      <c r="I11" s="25"/>
    </row>
    <row r="12" spans="1:9" ht="44.25" customHeight="1">
      <c r="A12" s="25"/>
      <c r="B12" s="868"/>
      <c r="C12" s="868"/>
      <c r="D12" s="20" t="s">
        <v>174</v>
      </c>
      <c r="E12" s="20" t="s">
        <v>2640</v>
      </c>
      <c r="F12" s="91" t="s">
        <v>2641</v>
      </c>
      <c r="G12" s="285" t="str">
        <f>HYPERLINK("https://www.youtube.com/watch?time_continue=4&amp;v=p1cMui1SYZ4&amp;feature=emb_logo","https://www.youtube.com/watch?time_continue=4&amp;v=p1cMui1SYZ4&amp;feature=emb_logo")</f>
        <v>https://www.youtube.com/watch?time_continue=4&amp;v=p1cMui1SYZ4&amp;feature=emb_logo</v>
      </c>
      <c r="H12" s="91" t="s">
        <v>2642</v>
      </c>
      <c r="I12" s="25"/>
    </row>
    <row r="13" spans="1:9" ht="45" customHeight="1">
      <c r="A13" s="25"/>
      <c r="B13" s="5" t="s">
        <v>239</v>
      </c>
      <c r="C13" s="89" t="s">
        <v>240</v>
      </c>
      <c r="D13" s="20" t="s">
        <v>174</v>
      </c>
      <c r="E13" s="474" t="s">
        <v>2644</v>
      </c>
      <c r="F13" s="91" t="s">
        <v>2645</v>
      </c>
      <c r="G13" s="91" t="s">
        <v>2646</v>
      </c>
      <c r="H13" s="91" t="s">
        <v>2647</v>
      </c>
      <c r="I13" s="25"/>
    </row>
    <row r="14" spans="1:9" ht="32.25" customHeight="1">
      <c r="A14" s="25"/>
      <c r="B14" s="876" t="s">
        <v>245</v>
      </c>
      <c r="C14" s="864"/>
      <c r="D14" s="864"/>
      <c r="E14" s="864"/>
      <c r="F14" s="864"/>
      <c r="G14" s="864"/>
      <c r="H14" s="865"/>
      <c r="I14" s="25"/>
    </row>
    <row r="15" spans="1:9" ht="42" customHeight="1">
      <c r="A15" s="85"/>
      <c r="B15" s="37" t="s">
        <v>16</v>
      </c>
      <c r="C15" s="37" t="s">
        <v>17</v>
      </c>
      <c r="D15" s="18" t="s">
        <v>684</v>
      </c>
      <c r="E15" s="23" t="s">
        <v>2649</v>
      </c>
      <c r="F15" s="24" t="s">
        <v>2650</v>
      </c>
      <c r="G15" s="26" t="s">
        <v>2651</v>
      </c>
      <c r="H15" s="26" t="s">
        <v>2652</v>
      </c>
      <c r="I15" s="85"/>
    </row>
    <row r="16" spans="1:9" ht="25.5">
      <c r="A16" s="86"/>
      <c r="B16" s="37" t="s">
        <v>31</v>
      </c>
      <c r="C16" s="37" t="s">
        <v>34</v>
      </c>
      <c r="D16" s="38" t="s">
        <v>174</v>
      </c>
      <c r="E16" s="23" t="s">
        <v>2653</v>
      </c>
      <c r="F16" s="32" t="s">
        <v>2654</v>
      </c>
      <c r="G16" s="36" t="s">
        <v>2655</v>
      </c>
      <c r="H16" s="24" t="s">
        <v>2656</v>
      </c>
      <c r="I16" s="86"/>
    </row>
    <row r="17" spans="1:9" ht="35.25" customHeight="1">
      <c r="A17" s="86"/>
      <c r="B17" s="37" t="s">
        <v>146</v>
      </c>
      <c r="C17" s="37" t="s">
        <v>148</v>
      </c>
      <c r="D17" s="18" t="s">
        <v>174</v>
      </c>
      <c r="E17" s="23" t="s">
        <v>2657</v>
      </c>
      <c r="F17" s="234" t="s">
        <v>2658</v>
      </c>
      <c r="G17" s="236" t="e">
        <f>HYPERLINK("https://yandex.ru/video/preview/?filmId=11951879792231457463&amp;text=изображения%20даваемые%20линзой%208%20класс%20видеоурок&amp;path=wizard&amp;parent-reqid=1588923622181666-1490818553090919779500253-production-app-host-sas-web-yp-217&amp;redircnt=1588923642.1","Изучить п. 69 учебника, ответить на вопросы после параграфа (устно), посмотреть видеоурок по ссылке  https://yandex.ru/video/preview/?filmId=11951879792231457463&amp;text=изображения%20даваемые%20линзой%208%20класс%20видеоурок&amp;path=wizard&amp;parent-reqid=1588923"&amp;"622181666-1490818553090919779500253-production-app-host-sas-web-yp-217&amp;redircnt=1588923642.1")</f>
        <v>#VALUE!</v>
      </c>
      <c r="H17" s="236" t="str">
        <f>HYPERLINK("https://schooltests.ru/08_peryshkin/69_izobrazhenie_dav-e_linzoy.php","П. 69 повторить, пройти тест по ссылке   https://schooltests.ru/08_peryshkin/69_izobrazhenie_dav-e_linzoy.php")</f>
        <v>П. 69 повторить, пройти тест по ссылке   https://schooltests.ru/08_peryshkin/69_izobrazhenie_dav-e_linzoy.php</v>
      </c>
      <c r="I17" s="86"/>
    </row>
    <row r="18" spans="1:9" ht="43.5" customHeight="1">
      <c r="A18" s="86"/>
      <c r="B18" s="948" t="s">
        <v>160</v>
      </c>
      <c r="C18" s="864"/>
      <c r="D18" s="864"/>
      <c r="E18" s="864"/>
      <c r="F18" s="864"/>
      <c r="G18" s="864"/>
      <c r="H18" s="865"/>
      <c r="I18" s="86"/>
    </row>
    <row r="19" spans="1:9" ht="25.5" customHeight="1">
      <c r="A19" s="546"/>
      <c r="B19" s="37" t="s">
        <v>170</v>
      </c>
      <c r="C19" s="37" t="s">
        <v>173</v>
      </c>
      <c r="D19" s="18" t="s">
        <v>2659</v>
      </c>
      <c r="E19" s="42" t="s">
        <v>2660</v>
      </c>
      <c r="F19" s="18" t="s">
        <v>2661</v>
      </c>
      <c r="G19" s="18" t="s">
        <v>2662</v>
      </c>
      <c r="H19" s="18" t="s">
        <v>2663</v>
      </c>
      <c r="I19" s="546"/>
    </row>
    <row r="20" spans="1:9" ht="25.5">
      <c r="A20" s="88"/>
      <c r="B20" s="37" t="s">
        <v>202</v>
      </c>
      <c r="C20" s="37" t="s">
        <v>203</v>
      </c>
      <c r="D20" s="18" t="s">
        <v>2664</v>
      </c>
      <c r="E20" s="42" t="s">
        <v>2665</v>
      </c>
      <c r="F20" s="20" t="s">
        <v>2666</v>
      </c>
      <c r="G20" s="18" t="s">
        <v>2667</v>
      </c>
      <c r="H20" s="18" t="s">
        <v>97</v>
      </c>
      <c r="I20" s="88"/>
    </row>
    <row r="21" spans="1:9" ht="25.5">
      <c r="A21" s="540"/>
      <c r="B21" s="37" t="s">
        <v>214</v>
      </c>
      <c r="C21" s="37" t="s">
        <v>215</v>
      </c>
      <c r="D21" s="18" t="s">
        <v>174</v>
      </c>
      <c r="E21" s="20" t="s">
        <v>2668</v>
      </c>
      <c r="F21" s="18" t="s">
        <v>2669</v>
      </c>
      <c r="G21" s="612" t="s">
        <v>2638</v>
      </c>
      <c r="H21" s="19" t="s">
        <v>104</v>
      </c>
      <c r="I21" s="540"/>
    </row>
    <row r="22" spans="1:9" ht="34.5" customHeight="1">
      <c r="A22" s="540"/>
      <c r="B22" s="5" t="s">
        <v>239</v>
      </c>
      <c r="C22" s="37" t="s">
        <v>240</v>
      </c>
      <c r="D22" s="18"/>
      <c r="E22" s="42" t="s">
        <v>2670</v>
      </c>
      <c r="F22" s="18" t="s">
        <v>2671</v>
      </c>
      <c r="G22" s="90" t="s">
        <v>2672</v>
      </c>
      <c r="H22" s="18" t="s">
        <v>97</v>
      </c>
      <c r="I22" s="540"/>
    </row>
    <row r="23" spans="1:9" ht="38.25" customHeight="1">
      <c r="A23" s="88"/>
      <c r="B23" s="5" t="s">
        <v>1166</v>
      </c>
      <c r="C23" s="613" t="s">
        <v>1167</v>
      </c>
      <c r="D23" s="18" t="s">
        <v>174</v>
      </c>
      <c r="E23" s="171" t="s">
        <v>2673</v>
      </c>
      <c r="F23" s="18" t="s">
        <v>2674</v>
      </c>
      <c r="G23" s="614" t="s">
        <v>2675</v>
      </c>
      <c r="H23" s="18" t="s">
        <v>104</v>
      </c>
      <c r="I23" s="88"/>
    </row>
    <row r="24" spans="1:9" ht="38.25">
      <c r="A24" s="88"/>
      <c r="B24" s="5" t="s">
        <v>1530</v>
      </c>
      <c r="C24" s="615" t="s">
        <v>1532</v>
      </c>
      <c r="D24" s="18" t="s">
        <v>174</v>
      </c>
      <c r="E24" s="171" t="s">
        <v>2676</v>
      </c>
      <c r="F24" s="18" t="s">
        <v>2677</v>
      </c>
      <c r="G24" s="616" t="s">
        <v>2678</v>
      </c>
      <c r="H24" s="18" t="s">
        <v>2679</v>
      </c>
      <c r="I24" s="88"/>
    </row>
    <row r="25" spans="1:9" ht="13.5">
      <c r="A25" s="88"/>
      <c r="B25" s="876" t="s">
        <v>273</v>
      </c>
      <c r="C25" s="864"/>
      <c r="D25" s="864"/>
      <c r="E25" s="864"/>
      <c r="F25" s="864"/>
      <c r="G25" s="864"/>
      <c r="H25" s="865"/>
      <c r="I25" s="88"/>
    </row>
    <row r="26" spans="1:9" ht="57" customHeight="1">
      <c r="A26" s="466"/>
      <c r="B26" s="37" t="s">
        <v>16</v>
      </c>
      <c r="C26" s="37" t="s">
        <v>17</v>
      </c>
      <c r="D26" s="18" t="s">
        <v>2680</v>
      </c>
      <c r="E26" s="28" t="s">
        <v>2681</v>
      </c>
      <c r="F26" s="18" t="s">
        <v>2682</v>
      </c>
      <c r="G26" s="320" t="s">
        <v>2683</v>
      </c>
      <c r="H26" s="18" t="s">
        <v>1469</v>
      </c>
      <c r="I26" s="466"/>
    </row>
    <row r="27" spans="1:9" ht="42.75" customHeight="1">
      <c r="A27" s="108"/>
      <c r="B27" s="37" t="s">
        <v>31</v>
      </c>
      <c r="C27" s="37" t="s">
        <v>34</v>
      </c>
      <c r="D27" s="44" t="s">
        <v>2684</v>
      </c>
      <c r="E27" s="42" t="s">
        <v>2685</v>
      </c>
      <c r="F27" s="18" t="s">
        <v>2686</v>
      </c>
      <c r="G27" s="489" t="s">
        <v>2687</v>
      </c>
      <c r="H27" s="18" t="s">
        <v>97</v>
      </c>
      <c r="I27" s="108"/>
    </row>
    <row r="28" spans="1:9" ht="53.25" customHeight="1">
      <c r="A28" s="100"/>
      <c r="B28" s="37" t="s">
        <v>146</v>
      </c>
      <c r="C28" s="37" t="s">
        <v>148</v>
      </c>
      <c r="D28" s="44" t="s">
        <v>2688</v>
      </c>
      <c r="E28" s="42" t="s">
        <v>2689</v>
      </c>
      <c r="F28" s="18" t="s">
        <v>2690</v>
      </c>
      <c r="G28" s="18" t="s">
        <v>2691</v>
      </c>
      <c r="H28" s="18" t="s">
        <v>2692</v>
      </c>
      <c r="I28" s="100"/>
    </row>
    <row r="29" spans="1:9">
      <c r="A29" s="454"/>
      <c r="B29" s="948"/>
      <c r="C29" s="864"/>
      <c r="D29" s="864"/>
      <c r="E29" s="864"/>
      <c r="F29" s="864"/>
      <c r="G29" s="864"/>
      <c r="H29" s="865"/>
      <c r="I29" s="454"/>
    </row>
    <row r="30" spans="1:9" ht="27.75" customHeight="1">
      <c r="A30" s="546"/>
      <c r="B30" s="37" t="s">
        <v>170</v>
      </c>
      <c r="C30" s="37" t="s">
        <v>173</v>
      </c>
      <c r="D30" s="18" t="s">
        <v>174</v>
      </c>
      <c r="E30" s="42" t="s">
        <v>2693</v>
      </c>
      <c r="F30" s="18" t="s">
        <v>2694</v>
      </c>
      <c r="G30" s="364" t="s">
        <v>2695</v>
      </c>
      <c r="H30" s="18" t="s">
        <v>2696</v>
      </c>
      <c r="I30" s="546"/>
    </row>
    <row r="31" spans="1:9" ht="38.25">
      <c r="A31" s="86"/>
      <c r="B31" s="867" t="s">
        <v>202</v>
      </c>
      <c r="C31" s="867" t="s">
        <v>203</v>
      </c>
      <c r="D31" s="18" t="s">
        <v>2684</v>
      </c>
      <c r="E31" s="167" t="s">
        <v>2697</v>
      </c>
      <c r="F31" s="10" t="s">
        <v>2698</v>
      </c>
      <c r="G31" s="18" t="s">
        <v>2699</v>
      </c>
      <c r="H31" s="18" t="s">
        <v>2700</v>
      </c>
      <c r="I31" s="86"/>
    </row>
    <row r="32" spans="1:9" ht="25.5">
      <c r="A32" s="86"/>
      <c r="B32" s="868"/>
      <c r="C32" s="868"/>
      <c r="D32" s="18" t="s">
        <v>2684</v>
      </c>
      <c r="E32" s="42" t="s">
        <v>2701</v>
      </c>
      <c r="F32" s="18" t="s">
        <v>2702</v>
      </c>
      <c r="G32" s="18" t="s">
        <v>2703</v>
      </c>
      <c r="H32" s="18" t="s">
        <v>2704</v>
      </c>
      <c r="I32" s="86"/>
    </row>
    <row r="33" spans="1:9" ht="25.5">
      <c r="A33" s="148"/>
      <c r="B33" s="37" t="s">
        <v>214</v>
      </c>
      <c r="C33" s="37" t="s">
        <v>215</v>
      </c>
      <c r="D33" s="617" t="s">
        <v>174</v>
      </c>
      <c r="E33" s="28" t="s">
        <v>2705</v>
      </c>
      <c r="F33" s="66" t="s">
        <v>2706</v>
      </c>
      <c r="G33" s="66" t="s">
        <v>2707</v>
      </c>
      <c r="H33" s="66" t="s">
        <v>2708</v>
      </c>
      <c r="I33" s="148"/>
    </row>
    <row r="34" spans="1:9" ht="38.25">
      <c r="A34" s="86"/>
      <c r="B34" s="37" t="s">
        <v>239</v>
      </c>
      <c r="C34" s="37" t="s">
        <v>240</v>
      </c>
      <c r="D34" s="18" t="s">
        <v>274</v>
      </c>
      <c r="E34" s="42" t="s">
        <v>2709</v>
      </c>
      <c r="F34" s="18" t="s">
        <v>2710</v>
      </c>
      <c r="G34" s="19" t="s">
        <v>2711</v>
      </c>
      <c r="H34" s="18" t="s">
        <v>97</v>
      </c>
      <c r="I34" s="86"/>
    </row>
    <row r="35" spans="1:9" ht="25.5">
      <c r="A35" s="86"/>
      <c r="B35" s="5" t="s">
        <v>1166</v>
      </c>
      <c r="C35" s="37" t="s">
        <v>1167</v>
      </c>
      <c r="D35" s="18" t="s">
        <v>2684</v>
      </c>
      <c r="E35" s="28" t="s">
        <v>2712</v>
      </c>
      <c r="F35" s="18" t="s">
        <v>2713</v>
      </c>
      <c r="G35" s="19" t="s">
        <v>2714</v>
      </c>
      <c r="H35" s="18" t="s">
        <v>2429</v>
      </c>
      <c r="I35" s="86"/>
    </row>
    <row r="36" spans="1:9" ht="25.5" customHeight="1">
      <c r="A36" s="466"/>
      <c r="B36" s="867" t="s">
        <v>1530</v>
      </c>
      <c r="C36" s="867" t="s">
        <v>1532</v>
      </c>
      <c r="D36" s="18" t="s">
        <v>174</v>
      </c>
      <c r="E36" s="171" t="s">
        <v>2715</v>
      </c>
      <c r="F36" s="18"/>
      <c r="G36" s="19"/>
      <c r="H36" s="18" t="s">
        <v>97</v>
      </c>
      <c r="I36" s="466"/>
    </row>
    <row r="37" spans="1:9" ht="25.5">
      <c r="A37" s="86"/>
      <c r="B37" s="868"/>
      <c r="C37" s="868"/>
      <c r="D37" s="18" t="s">
        <v>174</v>
      </c>
      <c r="E37" s="171" t="s">
        <v>2716</v>
      </c>
      <c r="F37" s="18"/>
      <c r="G37" s="19"/>
      <c r="H37" s="18" t="s">
        <v>97</v>
      </c>
      <c r="I37" s="86"/>
    </row>
    <row r="38" spans="1:9" ht="13.5">
      <c r="A38" s="86"/>
      <c r="B38" s="876" t="s">
        <v>441</v>
      </c>
      <c r="C38" s="864"/>
      <c r="D38" s="864"/>
      <c r="E38" s="864"/>
      <c r="F38" s="864"/>
      <c r="G38" s="864"/>
      <c r="H38" s="865"/>
      <c r="I38" s="86"/>
    </row>
    <row r="39" spans="1:9" ht="25.5">
      <c r="A39" s="86"/>
      <c r="B39" s="37" t="s">
        <v>16</v>
      </c>
      <c r="C39" s="37" t="s">
        <v>17</v>
      </c>
      <c r="D39" s="18" t="s">
        <v>684</v>
      </c>
      <c r="E39" s="28" t="s">
        <v>2717</v>
      </c>
      <c r="F39" s="38" t="s">
        <v>2718</v>
      </c>
      <c r="G39" s="388" t="s">
        <v>2719</v>
      </c>
      <c r="H39" s="38" t="s">
        <v>2429</v>
      </c>
      <c r="I39" s="86"/>
    </row>
    <row r="40" spans="1:9" ht="51">
      <c r="A40" s="546"/>
      <c r="B40" s="37" t="s">
        <v>31</v>
      </c>
      <c r="C40" s="37" t="s">
        <v>34</v>
      </c>
      <c r="D40" s="18"/>
      <c r="E40" s="28" t="s">
        <v>2720</v>
      </c>
      <c r="F40" s="38" t="s">
        <v>2721</v>
      </c>
      <c r="G40" s="46" t="s">
        <v>2722</v>
      </c>
      <c r="H40" s="38"/>
      <c r="I40" s="546"/>
    </row>
    <row r="41" spans="1:9" ht="25.5">
      <c r="A41" s="86"/>
      <c r="B41" s="37" t="s">
        <v>146</v>
      </c>
      <c r="C41" s="37" t="s">
        <v>148</v>
      </c>
      <c r="D41" s="18" t="s">
        <v>684</v>
      </c>
      <c r="E41" s="42" t="s">
        <v>2723</v>
      </c>
      <c r="F41" s="18" t="s">
        <v>2724</v>
      </c>
      <c r="G41" s="19" t="s">
        <v>2725</v>
      </c>
      <c r="H41" s="18" t="s">
        <v>97</v>
      </c>
      <c r="I41" s="86"/>
    </row>
    <row r="42" spans="1:9" ht="12.75">
      <c r="A42" s="86"/>
      <c r="B42" s="948" t="s">
        <v>160</v>
      </c>
      <c r="C42" s="864"/>
      <c r="D42" s="864"/>
      <c r="E42" s="864"/>
      <c r="F42" s="864"/>
      <c r="G42" s="864"/>
      <c r="H42" s="865"/>
      <c r="I42" s="86"/>
    </row>
    <row r="43" spans="1:9" ht="38.25">
      <c r="A43" s="86"/>
      <c r="B43" s="37" t="s">
        <v>170</v>
      </c>
      <c r="C43" s="37" t="s">
        <v>173</v>
      </c>
      <c r="D43" s="18"/>
      <c r="E43" s="42" t="s">
        <v>2726</v>
      </c>
      <c r="F43" s="18" t="s">
        <v>1675</v>
      </c>
      <c r="G43" s="18" t="s">
        <v>2691</v>
      </c>
      <c r="H43" s="18" t="s">
        <v>97</v>
      </c>
      <c r="I43" s="86"/>
    </row>
    <row r="44" spans="1:9" ht="38.25">
      <c r="A44" s="86"/>
      <c r="B44" s="37" t="s">
        <v>202</v>
      </c>
      <c r="C44" s="37" t="s">
        <v>203</v>
      </c>
      <c r="D44" s="18" t="s">
        <v>174</v>
      </c>
      <c r="E44" s="28" t="s">
        <v>2727</v>
      </c>
      <c r="F44" s="18" t="s">
        <v>2728</v>
      </c>
      <c r="G44" s="18" t="s">
        <v>2729</v>
      </c>
      <c r="H44" s="18" t="s">
        <v>2730</v>
      </c>
      <c r="I44" s="266"/>
    </row>
    <row r="45" spans="1:9" ht="51">
      <c r="A45" s="86"/>
      <c r="B45" s="37" t="s">
        <v>214</v>
      </c>
      <c r="C45" s="37" t="s">
        <v>215</v>
      </c>
      <c r="D45" s="18" t="s">
        <v>684</v>
      </c>
      <c r="E45" s="42" t="s">
        <v>2731</v>
      </c>
      <c r="F45" s="18" t="s">
        <v>2732</v>
      </c>
      <c r="G45" s="19" t="s">
        <v>2733</v>
      </c>
      <c r="H45" s="18" t="s">
        <v>2734</v>
      </c>
      <c r="I45" s="266"/>
    </row>
    <row r="46" spans="1:9" ht="25.5">
      <c r="A46" s="86"/>
      <c r="B46" s="5" t="s">
        <v>239</v>
      </c>
      <c r="C46" s="37" t="s">
        <v>240</v>
      </c>
      <c r="D46" s="18"/>
      <c r="E46" s="42" t="s">
        <v>2735</v>
      </c>
      <c r="F46" s="38" t="s">
        <v>2736</v>
      </c>
      <c r="G46" s="313" t="s">
        <v>2737</v>
      </c>
      <c r="H46" s="18" t="s">
        <v>97</v>
      </c>
      <c r="I46" s="86"/>
    </row>
    <row r="47" spans="1:9" ht="25.5" customHeight="1">
      <c r="A47" s="466"/>
      <c r="B47" s="37" t="s">
        <v>1166</v>
      </c>
      <c r="C47" s="37" t="s">
        <v>1167</v>
      </c>
      <c r="D47" s="18" t="s">
        <v>174</v>
      </c>
      <c r="E47" s="171" t="s">
        <v>2738</v>
      </c>
      <c r="F47" s="38" t="s">
        <v>2739</v>
      </c>
      <c r="G47" s="388" t="s">
        <v>2740</v>
      </c>
      <c r="H47" s="18" t="s">
        <v>104</v>
      </c>
      <c r="I47" s="466"/>
    </row>
    <row r="48" spans="1:9" ht="13.5">
      <c r="A48" s="86"/>
      <c r="B48" s="876" t="s">
        <v>590</v>
      </c>
      <c r="C48" s="864"/>
      <c r="D48" s="864"/>
      <c r="E48" s="864"/>
      <c r="F48" s="864"/>
      <c r="G48" s="864"/>
      <c r="H48" s="865"/>
      <c r="I48" s="86"/>
    </row>
    <row r="49" spans="1:9" ht="38.25">
      <c r="A49" s="86"/>
      <c r="B49" s="867">
        <v>1</v>
      </c>
      <c r="C49" s="867" t="s">
        <v>17</v>
      </c>
      <c r="D49" s="18" t="s">
        <v>684</v>
      </c>
      <c r="E49" s="42" t="s">
        <v>2741</v>
      </c>
      <c r="F49" s="217" t="s">
        <v>2353</v>
      </c>
      <c r="G49" s="19" t="s">
        <v>2742</v>
      </c>
      <c r="H49" s="18" t="s">
        <v>97</v>
      </c>
      <c r="I49" s="86"/>
    </row>
    <row r="50" spans="1:9" ht="38.25">
      <c r="A50" s="86"/>
      <c r="B50" s="868"/>
      <c r="C50" s="868"/>
      <c r="D50" s="24"/>
      <c r="E50" s="474" t="s">
        <v>2743</v>
      </c>
      <c r="F50" s="18" t="s">
        <v>2744</v>
      </c>
      <c r="G50" s="214" t="s">
        <v>2745</v>
      </c>
      <c r="H50" s="18" t="s">
        <v>97</v>
      </c>
      <c r="I50" s="86"/>
    </row>
    <row r="51" spans="1:9" ht="25.5" customHeight="1">
      <c r="A51" s="546"/>
      <c r="B51" s="867" t="s">
        <v>31</v>
      </c>
      <c r="C51" s="867" t="s">
        <v>34</v>
      </c>
      <c r="D51" s="18" t="s">
        <v>684</v>
      </c>
      <c r="E51" s="167" t="s">
        <v>2746</v>
      </c>
      <c r="F51" s="18" t="s">
        <v>2747</v>
      </c>
      <c r="G51" s="18" t="s">
        <v>2748</v>
      </c>
      <c r="H51" s="18" t="s">
        <v>97</v>
      </c>
      <c r="I51" s="546"/>
    </row>
    <row r="52" spans="1:9" ht="25.5">
      <c r="A52" s="86"/>
      <c r="B52" s="868"/>
      <c r="C52" s="868"/>
      <c r="D52" s="18" t="s">
        <v>684</v>
      </c>
      <c r="E52" s="42" t="s">
        <v>2749</v>
      </c>
      <c r="F52" s="18" t="s">
        <v>2702</v>
      </c>
      <c r="G52" s="18" t="s">
        <v>2750</v>
      </c>
      <c r="H52" s="18" t="s">
        <v>97</v>
      </c>
      <c r="I52" s="86"/>
    </row>
    <row r="53" spans="1:9" ht="55.5" customHeight="1">
      <c r="A53" s="86"/>
      <c r="B53" s="37" t="s">
        <v>146</v>
      </c>
      <c r="C53" s="37" t="s">
        <v>148</v>
      </c>
      <c r="D53" s="18" t="s">
        <v>684</v>
      </c>
      <c r="E53" s="42" t="s">
        <v>2751</v>
      </c>
      <c r="F53" s="18" t="s">
        <v>2643</v>
      </c>
      <c r="G53" s="320" t="s">
        <v>2752</v>
      </c>
      <c r="H53" s="18" t="s">
        <v>2753</v>
      </c>
      <c r="I53" s="86"/>
    </row>
    <row r="54" spans="1:9" ht="12.75">
      <c r="A54" s="86"/>
      <c r="B54" s="948" t="s">
        <v>160</v>
      </c>
      <c r="C54" s="864"/>
      <c r="D54" s="864"/>
      <c r="E54" s="864"/>
      <c r="F54" s="864"/>
      <c r="G54" s="864"/>
      <c r="H54" s="865"/>
      <c r="I54" s="86"/>
    </row>
    <row r="55" spans="1:9" ht="33" customHeight="1">
      <c r="A55" s="86"/>
      <c r="B55" s="37" t="s">
        <v>170</v>
      </c>
      <c r="C55" s="37" t="s">
        <v>173</v>
      </c>
      <c r="D55" s="18" t="s">
        <v>174</v>
      </c>
      <c r="E55" s="42" t="s">
        <v>2754</v>
      </c>
      <c r="F55" s="38" t="s">
        <v>2755</v>
      </c>
      <c r="G55" s="388" t="s">
        <v>2756</v>
      </c>
      <c r="H55" s="38" t="s">
        <v>2429</v>
      </c>
      <c r="I55" s="86"/>
    </row>
    <row r="56" spans="1:9" ht="32.25" customHeight="1">
      <c r="A56" s="86"/>
      <c r="B56" s="37" t="s">
        <v>202</v>
      </c>
      <c r="C56" s="37" t="s">
        <v>203</v>
      </c>
      <c r="D56" s="18" t="s">
        <v>255</v>
      </c>
      <c r="E56" s="42" t="s">
        <v>2757</v>
      </c>
      <c r="F56" s="38" t="s">
        <v>2758</v>
      </c>
      <c r="G56" s="38" t="s">
        <v>2759</v>
      </c>
      <c r="H56" s="38" t="s">
        <v>2759</v>
      </c>
      <c r="I56" s="86"/>
    </row>
    <row r="57" spans="1:9" ht="25.5" customHeight="1">
      <c r="A57" s="466"/>
      <c r="B57" s="5" t="s">
        <v>214</v>
      </c>
      <c r="C57" s="37" t="s">
        <v>215</v>
      </c>
      <c r="D57" s="18"/>
      <c r="E57" s="42" t="s">
        <v>2760</v>
      </c>
      <c r="F57" s="38" t="s">
        <v>2761</v>
      </c>
      <c r="G57" s="84" t="s">
        <v>2762</v>
      </c>
      <c r="H57" s="46" t="s">
        <v>97</v>
      </c>
      <c r="I57" s="466"/>
    </row>
    <row r="58" spans="1:9" ht="33" customHeight="1">
      <c r="A58" s="619"/>
      <c r="B58" s="37" t="s">
        <v>239</v>
      </c>
      <c r="C58" s="37" t="s">
        <v>240</v>
      </c>
      <c r="D58" s="18" t="s">
        <v>241</v>
      </c>
      <c r="E58" s="28" t="s">
        <v>2763</v>
      </c>
      <c r="F58" s="137" t="s">
        <v>2764</v>
      </c>
      <c r="G58" s="97" t="s">
        <v>2765</v>
      </c>
      <c r="H58" s="18" t="s">
        <v>97</v>
      </c>
      <c r="I58" s="619"/>
    </row>
    <row r="59" spans="1:9" ht="25.5">
      <c r="A59" s="86"/>
      <c r="B59" s="867" t="s">
        <v>1166</v>
      </c>
      <c r="C59" s="867" t="s">
        <v>1167</v>
      </c>
      <c r="D59" s="18" t="s">
        <v>684</v>
      </c>
      <c r="E59" s="42" t="s">
        <v>2766</v>
      </c>
      <c r="F59" s="317"/>
      <c r="G59" s="19"/>
      <c r="H59" s="18"/>
      <c r="I59" s="86"/>
    </row>
    <row r="60" spans="1:9" ht="25.5">
      <c r="A60" s="86"/>
      <c r="B60" s="868"/>
      <c r="C60" s="868"/>
      <c r="D60" s="24"/>
      <c r="E60" s="474" t="s">
        <v>2767</v>
      </c>
      <c r="F60" s="18"/>
      <c r="G60" s="19"/>
      <c r="H60" s="18"/>
      <c r="I60" s="86"/>
    </row>
    <row r="61" spans="1:9" ht="12.75">
      <c r="A61" s="86"/>
      <c r="I61" s="86"/>
    </row>
    <row r="62" spans="1:9" ht="12.75">
      <c r="A62" s="86"/>
      <c r="I62" s="86"/>
    </row>
    <row r="63" spans="1:9" ht="15.75" customHeight="1">
      <c r="A63" s="546"/>
      <c r="I63" s="546"/>
    </row>
    <row r="64" spans="1:9" ht="12.75">
      <c r="A64" s="86"/>
      <c r="I64" s="86"/>
    </row>
    <row r="65" spans="1:9" ht="12.75">
      <c r="A65" s="86"/>
      <c r="I65" s="86"/>
    </row>
    <row r="66" spans="1:9" ht="12.75">
      <c r="A66" s="148"/>
      <c r="I66" s="148"/>
    </row>
    <row r="67" spans="1:9" ht="12.75">
      <c r="A67" s="83"/>
      <c r="I67" s="83"/>
    </row>
    <row r="68" spans="1:9" ht="12.75">
      <c r="A68" s="83"/>
      <c r="I68" s="83"/>
    </row>
    <row r="69" spans="1:9" ht="12.75">
      <c r="A69" s="83"/>
      <c r="B69" s="63"/>
      <c r="C69" s="63"/>
      <c r="D69" s="63"/>
      <c r="E69" s="63"/>
      <c r="F69" s="63"/>
      <c r="G69" s="63"/>
      <c r="H69" s="63"/>
      <c r="I69" s="83"/>
    </row>
    <row r="70" spans="1:9" ht="12.75">
      <c r="A70" s="83"/>
      <c r="B70" s="63"/>
      <c r="C70" s="63"/>
      <c r="D70" s="63"/>
      <c r="E70" s="63"/>
      <c r="F70" s="63"/>
      <c r="G70" s="63"/>
      <c r="H70" s="63"/>
      <c r="I70" s="83"/>
    </row>
    <row r="71" spans="1:9" ht="12.75">
      <c r="A71" s="83"/>
      <c r="I71" s="83"/>
    </row>
    <row r="72" spans="1:9" ht="12.75">
      <c r="A72" s="83"/>
      <c r="I72" s="83"/>
    </row>
    <row r="73" spans="1:9" ht="12.75">
      <c r="A73" s="83"/>
      <c r="I73" s="83"/>
    </row>
    <row r="74" spans="1:9" ht="12.75">
      <c r="A74" s="83"/>
      <c r="I74" s="83"/>
    </row>
    <row r="75" spans="1:9" ht="12.75">
      <c r="A75" s="83"/>
      <c r="I75" s="83"/>
    </row>
    <row r="76" spans="1:9" ht="12.75">
      <c r="A76" s="83"/>
      <c r="I76" s="83"/>
    </row>
    <row r="77" spans="1:9" ht="12.75">
      <c r="A77" s="83"/>
      <c r="I77" s="83"/>
    </row>
    <row r="78" spans="1:9" ht="12.75">
      <c r="A78" s="83"/>
      <c r="I78" s="83"/>
    </row>
    <row r="79" spans="1:9" ht="12.75">
      <c r="A79" s="83"/>
      <c r="I79" s="83"/>
    </row>
    <row r="80" spans="1:9" ht="12.75">
      <c r="A80" s="83"/>
      <c r="I80" s="83"/>
    </row>
    <row r="81" spans="1:9" ht="12.75">
      <c r="A81" s="83"/>
      <c r="I81" s="83"/>
    </row>
    <row r="82" spans="1:9" ht="12.75">
      <c r="A82" s="83"/>
      <c r="I82" s="83"/>
    </row>
    <row r="83" spans="1:9" ht="12.75">
      <c r="A83" s="83"/>
      <c r="I83" s="83"/>
    </row>
    <row r="84" spans="1:9" ht="12.75">
      <c r="A84" s="83"/>
      <c r="I84" s="83"/>
    </row>
    <row r="85" spans="1:9" ht="12.75">
      <c r="A85" s="83"/>
      <c r="I85" s="83"/>
    </row>
    <row r="86" spans="1:9" ht="12.75">
      <c r="A86" s="83"/>
      <c r="I86" s="83"/>
    </row>
    <row r="87" spans="1:9" ht="12.75">
      <c r="A87" s="83"/>
      <c r="I87" s="83"/>
    </row>
    <row r="88" spans="1:9" ht="12.75">
      <c r="A88" s="83"/>
      <c r="I88" s="83"/>
    </row>
    <row r="89" spans="1:9" ht="12.75">
      <c r="A89" s="83"/>
      <c r="I89" s="83"/>
    </row>
    <row r="90" spans="1:9" ht="12.75">
      <c r="A90" s="83"/>
      <c r="I90" s="83"/>
    </row>
    <row r="91" spans="1:9" ht="12.75">
      <c r="A91" s="83"/>
      <c r="I91" s="83"/>
    </row>
    <row r="92" spans="1:9" ht="12.75">
      <c r="A92" s="83"/>
      <c r="I92" s="83"/>
    </row>
    <row r="93" spans="1:9" ht="12.75">
      <c r="A93" s="83"/>
      <c r="I93" s="83"/>
    </row>
    <row r="94" spans="1:9" ht="12.75">
      <c r="A94" s="83"/>
      <c r="I94" s="83"/>
    </row>
    <row r="95" spans="1:9" ht="12.75">
      <c r="A95" s="83"/>
      <c r="I95" s="83"/>
    </row>
    <row r="96" spans="1:9" ht="12.75">
      <c r="A96" s="83"/>
      <c r="I96" s="83"/>
    </row>
    <row r="97" spans="1:9" ht="12.75">
      <c r="A97" s="83"/>
      <c r="I97" s="83"/>
    </row>
    <row r="98" spans="1:9" ht="12.75">
      <c r="A98" s="83"/>
      <c r="I98" s="83"/>
    </row>
    <row r="99" spans="1:9" ht="12.75">
      <c r="A99" s="83"/>
      <c r="I99" s="83"/>
    </row>
    <row r="100" spans="1:9" ht="12.75">
      <c r="A100" s="83"/>
      <c r="I100" s="83"/>
    </row>
    <row r="101" spans="1:9" ht="12.75">
      <c r="A101" s="83"/>
      <c r="I101" s="83"/>
    </row>
    <row r="102" spans="1:9" ht="12.75">
      <c r="A102" s="83"/>
      <c r="I102" s="83"/>
    </row>
    <row r="103" spans="1:9" ht="12.75">
      <c r="A103" s="83"/>
      <c r="I103" s="83"/>
    </row>
    <row r="104" spans="1:9" ht="12.75">
      <c r="A104" s="83"/>
      <c r="I104" s="83"/>
    </row>
    <row r="105" spans="1:9" ht="12.75">
      <c r="A105" s="83"/>
      <c r="I105" s="83"/>
    </row>
    <row r="106" spans="1:9" ht="12.75">
      <c r="A106" s="83"/>
      <c r="I106" s="83"/>
    </row>
    <row r="107" spans="1:9" ht="12.75">
      <c r="A107" s="83"/>
      <c r="I107" s="83"/>
    </row>
    <row r="108" spans="1:9" ht="12.75">
      <c r="A108" s="83"/>
      <c r="I108" s="83"/>
    </row>
    <row r="109" spans="1:9" ht="12.75">
      <c r="A109" s="83"/>
      <c r="I109" s="83"/>
    </row>
    <row r="110" spans="1:9" ht="12.75">
      <c r="A110" s="83"/>
      <c r="I110" s="83"/>
    </row>
    <row r="111" spans="1:9" ht="12.75">
      <c r="A111" s="83"/>
      <c r="I111" s="83"/>
    </row>
    <row r="112" spans="1:9" ht="12.75">
      <c r="A112" s="83"/>
      <c r="I112" s="83"/>
    </row>
    <row r="113" spans="1:9" ht="12.75">
      <c r="A113" s="83"/>
      <c r="I113" s="83"/>
    </row>
    <row r="114" spans="1:9" ht="12.75">
      <c r="A114" s="83"/>
      <c r="I114" s="83"/>
    </row>
    <row r="115" spans="1:9" ht="12.75">
      <c r="A115" s="83"/>
      <c r="I115" s="83"/>
    </row>
    <row r="116" spans="1:9" ht="12.75">
      <c r="A116" s="83"/>
      <c r="I116" s="83"/>
    </row>
    <row r="117" spans="1:9" ht="12.75">
      <c r="A117" s="83"/>
      <c r="I117" s="83"/>
    </row>
    <row r="118" spans="1:9" ht="12.75">
      <c r="A118" s="83"/>
      <c r="I118" s="83"/>
    </row>
    <row r="119" spans="1:9" ht="12.75">
      <c r="A119" s="83"/>
      <c r="I119" s="83"/>
    </row>
    <row r="120" spans="1:9" ht="12.75">
      <c r="A120" s="83"/>
      <c r="I120" s="83"/>
    </row>
    <row r="121" spans="1:9" ht="12.75">
      <c r="A121" s="83"/>
      <c r="I121" s="83"/>
    </row>
    <row r="122" spans="1:9" ht="12.75">
      <c r="A122" s="83"/>
      <c r="I122" s="83"/>
    </row>
    <row r="123" spans="1:9" ht="12.75">
      <c r="A123" s="83"/>
      <c r="I123" s="83"/>
    </row>
    <row r="124" spans="1:9" ht="12.75">
      <c r="A124" s="83"/>
      <c r="I124" s="83"/>
    </row>
    <row r="125" spans="1:9" ht="12.75">
      <c r="A125" s="83"/>
      <c r="I125" s="83"/>
    </row>
    <row r="126" spans="1:9" ht="12.75">
      <c r="A126" s="83"/>
      <c r="I126" s="83"/>
    </row>
    <row r="127" spans="1:9" ht="12.75">
      <c r="A127" s="83"/>
      <c r="I127" s="83"/>
    </row>
    <row r="128" spans="1:9" ht="12.75">
      <c r="A128" s="83"/>
      <c r="I128" s="83"/>
    </row>
    <row r="129" spans="1:9" ht="12.75">
      <c r="A129" s="83"/>
      <c r="I129" s="83"/>
    </row>
    <row r="130" spans="1:9" ht="12.75">
      <c r="A130" s="83"/>
      <c r="I130" s="83"/>
    </row>
    <row r="131" spans="1:9" ht="12.75">
      <c r="A131" s="83"/>
      <c r="B131" s="63"/>
      <c r="C131" s="63"/>
      <c r="D131" s="63"/>
      <c r="E131" s="63"/>
      <c r="F131" s="63"/>
      <c r="G131" s="63"/>
      <c r="H131" s="63"/>
      <c r="I131" s="83"/>
    </row>
    <row r="132" spans="1:9" ht="12.75">
      <c r="A132" s="83"/>
      <c r="B132" s="63"/>
      <c r="C132" s="63"/>
      <c r="D132" s="63"/>
      <c r="E132" s="63"/>
      <c r="F132" s="63"/>
      <c r="G132" s="63"/>
      <c r="H132" s="63"/>
      <c r="I132" s="83"/>
    </row>
    <row r="133" spans="1:9" ht="12.75">
      <c r="A133" s="83"/>
      <c r="B133" s="63"/>
      <c r="C133" s="63"/>
      <c r="D133" s="63"/>
      <c r="E133" s="63"/>
      <c r="F133" s="63"/>
      <c r="G133" s="63"/>
      <c r="H133" s="63"/>
      <c r="I133" s="83"/>
    </row>
    <row r="134" spans="1:9" ht="12.75">
      <c r="A134" s="83"/>
      <c r="B134" s="63"/>
      <c r="C134" s="63"/>
      <c r="D134" s="63"/>
      <c r="E134" s="63"/>
      <c r="F134" s="63"/>
      <c r="G134" s="63"/>
      <c r="H134" s="63"/>
      <c r="I134" s="83"/>
    </row>
    <row r="135" spans="1:9" ht="12.75">
      <c r="A135" s="83"/>
      <c r="B135" s="63"/>
      <c r="C135" s="63"/>
      <c r="D135" s="63"/>
      <c r="E135" s="63"/>
      <c r="F135" s="63"/>
      <c r="G135" s="63"/>
      <c r="H135" s="63"/>
      <c r="I135" s="83"/>
    </row>
    <row r="136" spans="1:9" ht="12.75">
      <c r="A136" s="83"/>
      <c r="B136" s="63"/>
      <c r="C136" s="63"/>
      <c r="D136" s="63"/>
      <c r="E136" s="63"/>
      <c r="F136" s="63"/>
      <c r="G136" s="63"/>
      <c r="H136" s="63"/>
      <c r="I136" s="83"/>
    </row>
    <row r="137" spans="1:9" ht="12.75">
      <c r="A137" s="83"/>
      <c r="B137" s="63"/>
      <c r="C137" s="63"/>
      <c r="D137" s="63"/>
      <c r="E137" s="63"/>
      <c r="F137" s="63"/>
      <c r="G137" s="63"/>
      <c r="H137" s="63"/>
      <c r="I137" s="83"/>
    </row>
    <row r="138" spans="1:9" ht="12.75">
      <c r="A138" s="83"/>
      <c r="B138" s="63"/>
      <c r="C138" s="63"/>
      <c r="D138" s="63"/>
      <c r="E138" s="63"/>
      <c r="F138" s="63"/>
      <c r="G138" s="63"/>
      <c r="H138" s="63"/>
      <c r="I138" s="83"/>
    </row>
    <row r="139" spans="1:9" ht="12.75">
      <c r="A139" s="83"/>
      <c r="B139" s="63"/>
      <c r="C139" s="63"/>
      <c r="D139" s="63"/>
      <c r="E139" s="63"/>
      <c r="F139" s="63"/>
      <c r="G139" s="63"/>
      <c r="H139" s="63"/>
      <c r="I139" s="83"/>
    </row>
    <row r="140" spans="1:9" ht="12.75">
      <c r="A140" s="83"/>
      <c r="B140" s="63"/>
      <c r="C140" s="63"/>
      <c r="D140" s="63"/>
      <c r="E140" s="63"/>
      <c r="F140" s="63"/>
      <c r="G140" s="63"/>
      <c r="H140" s="63"/>
      <c r="I140" s="83"/>
    </row>
    <row r="141" spans="1:9" ht="12.75">
      <c r="A141" s="83"/>
      <c r="B141" s="63"/>
      <c r="C141" s="63"/>
      <c r="D141" s="63"/>
      <c r="E141" s="63"/>
      <c r="F141" s="63"/>
      <c r="G141" s="63"/>
      <c r="H141" s="63"/>
      <c r="I141" s="83"/>
    </row>
    <row r="142" spans="1:9" ht="12.75">
      <c r="A142" s="83"/>
      <c r="B142" s="63"/>
      <c r="C142" s="63"/>
      <c r="D142" s="63"/>
      <c r="E142" s="63"/>
      <c r="F142" s="63"/>
      <c r="G142" s="63"/>
      <c r="H142" s="63"/>
      <c r="I142" s="83"/>
    </row>
    <row r="143" spans="1:9" ht="12.75">
      <c r="A143" s="83"/>
      <c r="B143" s="63"/>
      <c r="C143" s="63"/>
      <c r="D143" s="63"/>
      <c r="E143" s="63"/>
      <c r="F143" s="63"/>
      <c r="G143" s="63"/>
      <c r="H143" s="63"/>
      <c r="I143" s="83"/>
    </row>
    <row r="144" spans="1:9" ht="12.75">
      <c r="A144" s="83"/>
      <c r="B144" s="63"/>
      <c r="C144" s="63"/>
      <c r="D144" s="63"/>
      <c r="E144" s="63"/>
      <c r="F144" s="63"/>
      <c r="G144" s="63"/>
      <c r="H144" s="63"/>
      <c r="I144" s="83"/>
    </row>
    <row r="145" spans="1:9" ht="12.75">
      <c r="A145" s="83"/>
      <c r="B145" s="63"/>
      <c r="C145" s="63"/>
      <c r="D145" s="63"/>
      <c r="E145" s="63"/>
      <c r="F145" s="63"/>
      <c r="G145" s="63"/>
      <c r="H145" s="63"/>
      <c r="I145" s="83"/>
    </row>
    <row r="146" spans="1:9" ht="12.75">
      <c r="A146" s="83"/>
      <c r="B146" s="63"/>
      <c r="C146" s="63"/>
      <c r="D146" s="63"/>
      <c r="E146" s="63"/>
      <c r="F146" s="63"/>
      <c r="G146" s="63"/>
      <c r="H146" s="63"/>
      <c r="I146" s="83"/>
    </row>
    <row r="147" spans="1:9" ht="12.75">
      <c r="A147" s="83"/>
      <c r="B147" s="63"/>
      <c r="C147" s="63"/>
      <c r="D147" s="63"/>
      <c r="E147" s="63"/>
      <c r="F147" s="63"/>
      <c r="G147" s="63"/>
      <c r="H147" s="63"/>
      <c r="I147" s="83"/>
    </row>
    <row r="148" spans="1:9" ht="12.75">
      <c r="A148" s="83"/>
      <c r="B148" s="63"/>
      <c r="C148" s="63"/>
      <c r="D148" s="63"/>
      <c r="E148" s="63"/>
      <c r="F148" s="63"/>
      <c r="G148" s="63"/>
      <c r="H148" s="63"/>
      <c r="I148" s="83"/>
    </row>
    <row r="149" spans="1:9" ht="12.75">
      <c r="A149" s="83"/>
      <c r="B149" s="63"/>
      <c r="C149" s="63"/>
      <c r="D149" s="63"/>
      <c r="E149" s="63"/>
      <c r="F149" s="63"/>
      <c r="G149" s="63"/>
      <c r="H149" s="63"/>
      <c r="I149" s="83"/>
    </row>
    <row r="150" spans="1:9" ht="12.75">
      <c r="A150" s="83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8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8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8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8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8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8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8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8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8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8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8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8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8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8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8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8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8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8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8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8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8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8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8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8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8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8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8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8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8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8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8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8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8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8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8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8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8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8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8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8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8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8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8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8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8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8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8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8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8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8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8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8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8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8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8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8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8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8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8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8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8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8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8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8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8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8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8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8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8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8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8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8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8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8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8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8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8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8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8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8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8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8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8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8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8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8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8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8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8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8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8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8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8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8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8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8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8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8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8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8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8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8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8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8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8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8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8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8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8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8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8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8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8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8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8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8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8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8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8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8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8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8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8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8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8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8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8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8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8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8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8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8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8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8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8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8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8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8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8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8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8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8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8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8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8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8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8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8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8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8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8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8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8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8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8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8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8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8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8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8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8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8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8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8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8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8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8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8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8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8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8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8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8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8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8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8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8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8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8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8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8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8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8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8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8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8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8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8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8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8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8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8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8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8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8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8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8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8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8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8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8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8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8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8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8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8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8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8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8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8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8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8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8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8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8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8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8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8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8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8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8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8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8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8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8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8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8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8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8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8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8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8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8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8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8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8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8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8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8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8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8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8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8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8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8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8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8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8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8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8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8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8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8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8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8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8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8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8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8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8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8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8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8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8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8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8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8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8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8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8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8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8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8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8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8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8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8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8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8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8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8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8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8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8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8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8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8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8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8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8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8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8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8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8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8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8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8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8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8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8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8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8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8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8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8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8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8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8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8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8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8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8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8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8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8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8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8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8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8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8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8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8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8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8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8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8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8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8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8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8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8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8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8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8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8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8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8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8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8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8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8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8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8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8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8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8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8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8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8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8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8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8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8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8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8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8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8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8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8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8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8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8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8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8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8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8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8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8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8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8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8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8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8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8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8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8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8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8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8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8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8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8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8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8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8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8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8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8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8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8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8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8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8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8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8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8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8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8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8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8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8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8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8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8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8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8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8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8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8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8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8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8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8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8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8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8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8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8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8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8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8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8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8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8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8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8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8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8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8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8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8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8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8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8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8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8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8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8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8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8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8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8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8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8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8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8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8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8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8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8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8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8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8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8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8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8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8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8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8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8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8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8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8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8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8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8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8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8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8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8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8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8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8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8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8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8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8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8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8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8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8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8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8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8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8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8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8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8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8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8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8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8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8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8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8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8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8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8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8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8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8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8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8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8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8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8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8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8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8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8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8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8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8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8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8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8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8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8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8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8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8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8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8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8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8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8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8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8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8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8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8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8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8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8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8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8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8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8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8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8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8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8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8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8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8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8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8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8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8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8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8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8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8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8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8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8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8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8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8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8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8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8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8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8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8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8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8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8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8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8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8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8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8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8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8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8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8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8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8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8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8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8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8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8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8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8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8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8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8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8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8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8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8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8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8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8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8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8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8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8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8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8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8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8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8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8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8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8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8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8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8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8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8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8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8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8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8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8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8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8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8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8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8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8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8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8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8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8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8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8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8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8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8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8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8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8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8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8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8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8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8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8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8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8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8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8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8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8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8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8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8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8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8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8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8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8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8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8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8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8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8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8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8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8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8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8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8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8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8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8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8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8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8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8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8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8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8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8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8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8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8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8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8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8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8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8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8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8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8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8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8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8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8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8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8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8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8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8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8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8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8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8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8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8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8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8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8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8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8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8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8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8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8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8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8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8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8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8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8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8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8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8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8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8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8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8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8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8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8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8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8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8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8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8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8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8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8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8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8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8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8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8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8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8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8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8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8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8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8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8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8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8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8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8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8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8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8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8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8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8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8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8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8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8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8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8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8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8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8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8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8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8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8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8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8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8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8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8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8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8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8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8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8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8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8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8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8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8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8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8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8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8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8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8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8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8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8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8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8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8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8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8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8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83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83"/>
      <c r="B955" s="63"/>
      <c r="C955" s="63"/>
      <c r="D955" s="63"/>
      <c r="E955" s="63"/>
      <c r="F955" s="63"/>
      <c r="G955" s="63"/>
      <c r="H955" s="63"/>
      <c r="I955" s="83"/>
    </row>
    <row r="956" spans="1:9" ht="12.75">
      <c r="A956" s="83"/>
      <c r="B956" s="63"/>
      <c r="C956" s="63"/>
      <c r="D956" s="63"/>
      <c r="E956" s="63"/>
      <c r="F956" s="63"/>
      <c r="G956" s="63"/>
      <c r="H956" s="63"/>
      <c r="I956" s="83"/>
    </row>
    <row r="957" spans="1:9" ht="12.75">
      <c r="A957" s="83"/>
      <c r="B957" s="63"/>
      <c r="C957" s="63"/>
      <c r="D957" s="63"/>
      <c r="E957" s="63"/>
      <c r="F957" s="63"/>
      <c r="G957" s="63"/>
      <c r="H957" s="63"/>
      <c r="I957" s="83"/>
    </row>
  </sheetData>
  <mergeCells count="23">
    <mergeCell ref="B42:H42"/>
    <mergeCell ref="B48:H48"/>
    <mergeCell ref="C49:C50"/>
    <mergeCell ref="B31:B32"/>
    <mergeCell ref="C31:C32"/>
    <mergeCell ref="B36:B37"/>
    <mergeCell ref="C36:C37"/>
    <mergeCell ref="B59:B60"/>
    <mergeCell ref="C59:C60"/>
    <mergeCell ref="B38:H38"/>
    <mergeCell ref="B29:H29"/>
    <mergeCell ref="B49:B50"/>
    <mergeCell ref="B51:B52"/>
    <mergeCell ref="C51:C52"/>
    <mergeCell ref="B54:H54"/>
    <mergeCell ref="B25:H25"/>
    <mergeCell ref="B18:H18"/>
    <mergeCell ref="B11:B12"/>
    <mergeCell ref="C11:C12"/>
    <mergeCell ref="B14:H14"/>
    <mergeCell ref="B2:H3"/>
    <mergeCell ref="B8:H8"/>
    <mergeCell ref="B1:H1"/>
  </mergeCells>
  <hyperlinks>
    <hyperlink ref="G22" r:id="rId1"/>
    <hyperlink ref="G23" r:id="rId2"/>
    <hyperlink ref="G24" r:id="rId3"/>
    <hyperlink ref="G26" r:id="rId4"/>
    <hyperlink ref="G27" r:id="rId5"/>
    <hyperlink ref="G30" r:id="rId6"/>
    <hyperlink ref="G39" r:id="rId7"/>
    <hyperlink ref="G46" r:id="rId8"/>
    <hyperlink ref="G47" r:id="rId9"/>
    <hyperlink ref="G50" r:id="rId10"/>
    <hyperlink ref="G53" r:id="rId11"/>
    <hyperlink ref="G55" r:id="rId12"/>
    <hyperlink ref="G57" r:id="rId13"/>
    <hyperlink ref="G58" r:id="rId14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</sheetPr>
  <dimension ref="A1:I965"/>
  <sheetViews>
    <sheetView topLeftCell="H1" workbookViewId="0">
      <selection activeCell="J4" sqref="J1:X1048576"/>
    </sheetView>
  </sheetViews>
  <sheetFormatPr defaultColWidth="14.42578125" defaultRowHeight="15.75" customHeight="1"/>
  <cols>
    <col min="1" max="1" width="13.7109375" customWidth="1"/>
    <col min="2" max="2" width="10.140625" customWidth="1"/>
    <col min="3" max="3" width="18" customWidth="1"/>
    <col min="4" max="4" width="19.85546875" customWidth="1"/>
    <col min="5" max="5" width="25.28515625" customWidth="1"/>
    <col min="6" max="6" width="33.140625" customWidth="1"/>
    <col min="7" max="7" width="61.85546875" customWidth="1"/>
    <col min="8" max="8" width="25.28515625" customWidth="1"/>
    <col min="9" max="9" width="15" customWidth="1"/>
  </cols>
  <sheetData>
    <row r="1" spans="1:9" ht="32.25" customHeight="1">
      <c r="A1" s="1"/>
      <c r="B1" s="878" t="s">
        <v>2768</v>
      </c>
      <c r="C1" s="864"/>
      <c r="D1" s="864"/>
      <c r="E1" s="864"/>
      <c r="F1" s="864"/>
      <c r="G1" s="864"/>
      <c r="H1" s="865"/>
      <c r="I1" s="1"/>
    </row>
    <row r="2" spans="1:9" ht="23.25" customHeight="1">
      <c r="A2" s="16"/>
      <c r="B2" s="942" t="s">
        <v>37</v>
      </c>
      <c r="C2" s="943"/>
      <c r="D2" s="943"/>
      <c r="E2" s="943"/>
      <c r="F2" s="943"/>
      <c r="G2" s="943"/>
      <c r="H2" s="944"/>
      <c r="I2" s="85"/>
    </row>
    <row r="3" spans="1:9" ht="18">
      <c r="A3" s="555"/>
      <c r="B3" s="945"/>
      <c r="C3" s="905"/>
      <c r="D3" s="905"/>
      <c r="E3" s="905"/>
      <c r="F3" s="905"/>
      <c r="G3" s="905"/>
      <c r="H3" s="903"/>
      <c r="I3" s="85"/>
    </row>
    <row r="4" spans="1:9" ht="25.5">
      <c r="A4" s="555"/>
      <c r="B4" s="621" t="s">
        <v>61</v>
      </c>
      <c r="C4" s="621" t="s">
        <v>65</v>
      </c>
      <c r="D4" s="621" t="s">
        <v>67</v>
      </c>
      <c r="E4" s="621" t="s">
        <v>2511</v>
      </c>
      <c r="F4" s="621" t="s">
        <v>72</v>
      </c>
      <c r="G4" s="5" t="s">
        <v>704</v>
      </c>
      <c r="H4" s="621" t="s">
        <v>75</v>
      </c>
      <c r="I4" s="555"/>
    </row>
    <row r="5" spans="1:9" ht="25.5">
      <c r="A5" s="88"/>
      <c r="B5" s="5" t="s">
        <v>16</v>
      </c>
      <c r="C5" s="5" t="s">
        <v>17</v>
      </c>
      <c r="D5" s="20" t="s">
        <v>255</v>
      </c>
      <c r="E5" s="18" t="s">
        <v>2769</v>
      </c>
      <c r="F5" s="18" t="s">
        <v>2622</v>
      </c>
      <c r="G5" s="97" t="str">
        <f>HYPERLINK("https://vk.com/video-173677020_456239093","https://vk.com/video-173677020_456239093 Написать определения: интервью, очерк, сюжет, репортаж")</f>
        <v>https://vk.com/video-173677020_456239093 Написать определения: интервью, очерк, сюжет, репортаж</v>
      </c>
      <c r="H5" s="18" t="s">
        <v>97</v>
      </c>
      <c r="I5" s="88"/>
    </row>
    <row r="6" spans="1:9" ht="25.5">
      <c r="A6" s="540"/>
      <c r="B6" s="5" t="s">
        <v>31</v>
      </c>
      <c r="C6" s="5" t="s">
        <v>34</v>
      </c>
      <c r="D6" s="18" t="s">
        <v>255</v>
      </c>
      <c r="E6" s="18" t="s">
        <v>2770</v>
      </c>
      <c r="F6" s="18" t="s">
        <v>2618</v>
      </c>
      <c r="G6" s="18" t="s">
        <v>2619</v>
      </c>
      <c r="H6" s="18" t="s">
        <v>2620</v>
      </c>
      <c r="I6" s="540"/>
    </row>
    <row r="7" spans="1:9" ht="25.5">
      <c r="A7" s="88"/>
      <c r="B7" s="5" t="s">
        <v>146</v>
      </c>
      <c r="C7" s="5" t="s">
        <v>148</v>
      </c>
      <c r="D7" s="18" t="s">
        <v>2771</v>
      </c>
      <c r="E7" s="42" t="s">
        <v>2772</v>
      </c>
      <c r="F7" s="20" t="s">
        <v>2773</v>
      </c>
      <c r="G7" s="322" t="s">
        <v>2774</v>
      </c>
      <c r="H7" s="18" t="s">
        <v>2634</v>
      </c>
      <c r="I7" s="88"/>
    </row>
    <row r="8" spans="1:9" ht="12.75">
      <c r="A8" s="88"/>
      <c r="B8" s="948" t="s">
        <v>160</v>
      </c>
      <c r="C8" s="864"/>
      <c r="D8" s="864"/>
      <c r="E8" s="864"/>
      <c r="F8" s="864"/>
      <c r="G8" s="864"/>
      <c r="H8" s="865"/>
      <c r="I8" s="88"/>
    </row>
    <row r="9" spans="1:9" ht="51">
      <c r="A9" s="546"/>
      <c r="B9" s="5" t="s">
        <v>170</v>
      </c>
      <c r="C9" s="5" t="s">
        <v>173</v>
      </c>
      <c r="D9" s="18" t="s">
        <v>174</v>
      </c>
      <c r="E9" s="42" t="s">
        <v>2775</v>
      </c>
      <c r="F9" s="18" t="s">
        <v>2624</v>
      </c>
      <c r="G9" s="19" t="s">
        <v>2625</v>
      </c>
      <c r="H9" s="18" t="s">
        <v>2626</v>
      </c>
      <c r="I9" s="546"/>
    </row>
    <row r="10" spans="1:9" ht="25.5">
      <c r="A10" s="25"/>
      <c r="B10" s="5" t="s">
        <v>202</v>
      </c>
      <c r="C10" s="5" t="s">
        <v>203</v>
      </c>
      <c r="D10" s="18" t="s">
        <v>255</v>
      </c>
      <c r="E10" s="10" t="s">
        <v>2776</v>
      </c>
      <c r="F10" s="582" t="s">
        <v>2777</v>
      </c>
      <c r="G10" s="10" t="s">
        <v>2778</v>
      </c>
      <c r="H10" s="18" t="s">
        <v>1540</v>
      </c>
      <c r="I10" s="25"/>
    </row>
    <row r="11" spans="1:9" ht="51">
      <c r="A11" s="25"/>
      <c r="B11" s="5" t="s">
        <v>214</v>
      </c>
      <c r="C11" s="5" t="s">
        <v>215</v>
      </c>
      <c r="D11" s="18" t="s">
        <v>255</v>
      </c>
      <c r="E11" s="42" t="s">
        <v>2779</v>
      </c>
      <c r="F11" s="18" t="s">
        <v>2780</v>
      </c>
      <c r="G11" s="18" t="s">
        <v>2781</v>
      </c>
      <c r="H11" s="18" t="s">
        <v>1540</v>
      </c>
      <c r="I11" s="25"/>
    </row>
    <row r="12" spans="1:9" ht="38.25">
      <c r="A12" s="25"/>
      <c r="B12" s="5" t="s">
        <v>239</v>
      </c>
      <c r="C12" s="5" t="s">
        <v>240</v>
      </c>
      <c r="D12" s="20" t="s">
        <v>2635</v>
      </c>
      <c r="E12" s="18" t="s">
        <v>2782</v>
      </c>
      <c r="F12" s="20" t="s">
        <v>2783</v>
      </c>
      <c r="G12" s="251" t="s">
        <v>2784</v>
      </c>
      <c r="H12" s="19" t="s">
        <v>97</v>
      </c>
      <c r="I12" s="25"/>
    </row>
    <row r="13" spans="1:9" ht="38.25">
      <c r="A13" s="25"/>
      <c r="B13" s="5" t="s">
        <v>1166</v>
      </c>
      <c r="C13" s="5" t="s">
        <v>2648</v>
      </c>
      <c r="D13" s="18" t="s">
        <v>255</v>
      </c>
      <c r="E13" s="171" t="s">
        <v>2785</v>
      </c>
      <c r="F13" s="38" t="s">
        <v>2786</v>
      </c>
      <c r="G13" s="623" t="str">
        <f>HYPERLINK("https://yandex.ru/video/preview/?filmId=1874555110794045592&amp;from=tabbar&amp;text=самара+космическая","пройти по ссылке")</f>
        <v>пройти по ссылке</v>
      </c>
      <c r="H13" s="18" t="s">
        <v>104</v>
      </c>
      <c r="I13" s="25"/>
    </row>
    <row r="14" spans="1:9" ht="18">
      <c r="A14" s="25"/>
      <c r="B14" s="900" t="s">
        <v>245</v>
      </c>
      <c r="C14" s="864"/>
      <c r="D14" s="864"/>
      <c r="E14" s="864"/>
      <c r="F14" s="864"/>
      <c r="G14" s="864"/>
      <c r="H14" s="865"/>
      <c r="I14" s="25"/>
    </row>
    <row r="15" spans="1:9" ht="38.25">
      <c r="A15" s="25"/>
      <c r="B15" s="37" t="s">
        <v>16</v>
      </c>
      <c r="C15" s="37" t="s">
        <v>17</v>
      </c>
      <c r="D15" s="18" t="s">
        <v>684</v>
      </c>
      <c r="E15" s="42" t="s">
        <v>2787</v>
      </c>
      <c r="F15" s="58" t="s">
        <v>2788</v>
      </c>
      <c r="G15" s="38" t="s">
        <v>2789</v>
      </c>
      <c r="H15" s="38" t="s">
        <v>1540</v>
      </c>
      <c r="I15" s="25"/>
    </row>
    <row r="16" spans="1:9" ht="76.5">
      <c r="A16" s="25"/>
      <c r="B16" s="37" t="s">
        <v>31</v>
      </c>
      <c r="C16" s="37" t="s">
        <v>34</v>
      </c>
      <c r="D16" s="18" t="s">
        <v>684</v>
      </c>
      <c r="E16" s="42" t="s">
        <v>2790</v>
      </c>
      <c r="F16" s="38" t="s">
        <v>2791</v>
      </c>
      <c r="G16" s="313" t="e">
        <f>HYPERLINK("https://yandex.ru/video/preview/?filmId=15314928465230407778&amp;text=преломление+света+закон+преломления+света+8+класс+видеоурок&amp;path=wizard&amp;parent-reqid=1588478912979359-881218271258288306400295-production-app-host-vla-web-yp-303&amp;redircnt=1588478929.1","Изучить п. 67 учебника, посмотреть видео по ссылке https://yandex.ru/video/preview/?filmId=15314928465230407778&amp;text=преломление+света+закон+преломления+света+8+класс+видеоурок&amp;path=wizard&amp;parent-reqid=1588478912979359-881218271258288306400295-production-"&amp;"app-host-vla-web-yp-303&amp;redircnt=1588478929.1 ")</f>
        <v>#VALUE!</v>
      </c>
      <c r="H16" s="313" t="str">
        <f>HYPERLINK("https://schooltests.ru/08_peryshkin/67_zakon_prelomleniya_sveta.php","П. 67 повторить , пройти тест в АСУ, или по ссылке, https://schooltests.ru/08_peryshkin/67_zakon_prelomleniya_sveta.php результат прислать в ВК")</f>
        <v>П. 67 повторить , пройти тест в АСУ, или по ссылке, https://schooltests.ru/08_peryshkin/67_zakon_prelomleniya_sveta.php результат прислать в ВК</v>
      </c>
      <c r="I16" s="25"/>
    </row>
    <row r="17" spans="1:9" ht="51" customHeight="1">
      <c r="A17" s="339"/>
      <c r="B17" s="867" t="s">
        <v>146</v>
      </c>
      <c r="C17" s="867" t="s">
        <v>148</v>
      </c>
      <c r="D17" s="20" t="s">
        <v>174</v>
      </c>
      <c r="E17" s="20" t="s">
        <v>2792</v>
      </c>
      <c r="F17" s="124" t="s">
        <v>2226</v>
      </c>
      <c r="G17" s="352" t="str">
        <f>HYPERLINK("https://m.vk.com/video32791554_456239023","Посмотрите видео-урок: Личная безопастность
  и сделать доклад в электронном виде (то есть в текстовом редакторе) на данную тему. Более подробно критерии напишу в беседе.")</f>
        <v>Посмотрите видео-урок: Личная безопастность
  и сделать доклад в электронном виде (то есть в текстовом редакторе) на данную тему. Более подробно критерии напишу в беседе.</v>
      </c>
      <c r="H17" s="251" t="s">
        <v>97</v>
      </c>
      <c r="I17" s="339"/>
    </row>
    <row r="18" spans="1:9" ht="25.5">
      <c r="A18" s="199"/>
      <c r="B18" s="868"/>
      <c r="C18" s="868"/>
      <c r="D18" s="18" t="s">
        <v>174</v>
      </c>
      <c r="E18" s="10" t="s">
        <v>2793</v>
      </c>
      <c r="F18" s="18" t="s">
        <v>2794</v>
      </c>
      <c r="G18" s="320" t="str">
        <f>HYPERLINK("https://www.youtube.com/watch?time_continue=10&amp;v=zO1kiHG40AM&amp;feature=emb_logo","https://www.youtube.com/watch?time_continue=10&amp;v=zO1kiHG40AM&amp;feature=emb_logo")</f>
        <v>https://www.youtube.com/watch?time_continue=10&amp;v=zO1kiHG40AM&amp;feature=emb_logo</v>
      </c>
      <c r="H18" s="18" t="s">
        <v>2795</v>
      </c>
      <c r="I18" s="199"/>
    </row>
    <row r="19" spans="1:9" ht="12.75">
      <c r="A19" s="86"/>
      <c r="B19" s="948" t="s">
        <v>160</v>
      </c>
      <c r="C19" s="864"/>
      <c r="D19" s="864"/>
      <c r="E19" s="864"/>
      <c r="F19" s="864"/>
      <c r="G19" s="864"/>
      <c r="H19" s="865"/>
      <c r="I19" s="86"/>
    </row>
    <row r="20" spans="1:9" ht="38.25">
      <c r="A20" s="86"/>
      <c r="B20" s="37" t="s">
        <v>170</v>
      </c>
      <c r="C20" s="37" t="s">
        <v>173</v>
      </c>
      <c r="D20" s="18" t="s">
        <v>684</v>
      </c>
      <c r="E20" s="42" t="s">
        <v>2796</v>
      </c>
      <c r="F20" s="20" t="s">
        <v>2666</v>
      </c>
      <c r="G20" s="18" t="s">
        <v>2667</v>
      </c>
      <c r="H20" s="18" t="s">
        <v>97</v>
      </c>
      <c r="I20" s="86"/>
    </row>
    <row r="21" spans="1:9" ht="38.25" customHeight="1">
      <c r="A21" s="546"/>
      <c r="B21" s="37" t="s">
        <v>202</v>
      </c>
      <c r="C21" s="37" t="s">
        <v>203</v>
      </c>
      <c r="D21" s="18" t="s">
        <v>174</v>
      </c>
      <c r="E21" s="42" t="s">
        <v>2797</v>
      </c>
      <c r="F21" s="18" t="s">
        <v>2798</v>
      </c>
      <c r="G21" s="19" t="s">
        <v>2799</v>
      </c>
      <c r="H21" s="18" t="s">
        <v>2800</v>
      </c>
      <c r="I21" s="546"/>
    </row>
    <row r="22" spans="1:9" ht="38.25">
      <c r="A22" s="86"/>
      <c r="B22" s="37" t="s">
        <v>214</v>
      </c>
      <c r="C22" s="37" t="s">
        <v>215</v>
      </c>
      <c r="D22" s="18" t="s">
        <v>684</v>
      </c>
      <c r="E22" s="10" t="s">
        <v>2801</v>
      </c>
      <c r="F22" s="18" t="s">
        <v>2661</v>
      </c>
      <c r="G22" s="18" t="s">
        <v>2662</v>
      </c>
      <c r="H22" s="18" t="s">
        <v>2663</v>
      </c>
      <c r="I22" s="86"/>
    </row>
    <row r="23" spans="1:9" ht="25.5">
      <c r="A23" s="86"/>
      <c r="B23" s="37" t="s">
        <v>239</v>
      </c>
      <c r="C23" s="37" t="s">
        <v>240</v>
      </c>
      <c r="D23" s="18"/>
      <c r="E23" s="28" t="s">
        <v>2802</v>
      </c>
      <c r="F23" s="18" t="s">
        <v>2671</v>
      </c>
      <c r="G23" s="90" t="s">
        <v>2672</v>
      </c>
      <c r="H23" s="24" t="s">
        <v>97</v>
      </c>
      <c r="I23" s="86"/>
    </row>
    <row r="24" spans="1:9" ht="25.5">
      <c r="A24" s="86"/>
      <c r="B24" s="172">
        <v>8</v>
      </c>
      <c r="C24" s="613" t="s">
        <v>1167</v>
      </c>
      <c r="D24" s="18" t="s">
        <v>174</v>
      </c>
      <c r="E24" s="171" t="s">
        <v>2803</v>
      </c>
      <c r="F24" s="40" t="s">
        <v>2804</v>
      </c>
      <c r="G24" s="54" t="e">
        <f>HYPERLINK("https://yandex.ru/video/preview/?filmId=10689457680560959610&amp;text=%D0%B2%D0%B8%D0%B4%D0%B5%D0%BE%20%D1%83%D1%80%D0%BE%D0%BA%20%D0%A0%D0%B5%D0%B7%D0%B5%D1%80%D0%B2%D0%BD%D0%BE%D0%B5%20%D0%BA%D0%BE%D0%BF%D0%B8%D1%80%D0%BE%D0%B2%D0%B0%D0%BD%D0%B8%D0%B5%20%D0"&amp;"%B4%D0%B0%D0%BD%D0%BD%D1%8B%D1%85&amp;path=wizard&amp;parent-reqid=1589137214863771-1041946429322932018500188-production-app-host-vla-web-yp-143&amp;redircnt=1589137225.1","Просмотр ролика")</f>
        <v>#VALUE!</v>
      </c>
      <c r="H24" s="24" t="s">
        <v>104</v>
      </c>
      <c r="I24" s="86"/>
    </row>
    <row r="25" spans="1:9" ht="25.5">
      <c r="A25" s="148"/>
      <c r="B25" s="172" t="s">
        <v>1530</v>
      </c>
      <c r="C25" s="615" t="s">
        <v>1532</v>
      </c>
      <c r="D25" s="66" t="s">
        <v>2805</v>
      </c>
      <c r="E25" s="624" t="s">
        <v>2806</v>
      </c>
      <c r="F25" s="24" t="s">
        <v>2807</v>
      </c>
      <c r="G25" s="236" t="str">
        <f>HYPERLINK("https://www.youtube.com/watch?v=NRZgke38PAs","Выучить танцевальные движения
https://www.youtube.com/watch?v=NRZgke38PAs")</f>
        <v>Выучить танцевальные движения
https://www.youtube.com/watch?v=NRZgke38PAs</v>
      </c>
      <c r="H25" s="24" t="s">
        <v>104</v>
      </c>
      <c r="I25" s="148"/>
    </row>
    <row r="26" spans="1:9" ht="52.5" customHeight="1">
      <c r="A26" s="86"/>
      <c r="B26" s="876" t="s">
        <v>273</v>
      </c>
      <c r="C26" s="864"/>
      <c r="D26" s="864"/>
      <c r="E26" s="864"/>
      <c r="F26" s="864"/>
      <c r="G26" s="864"/>
      <c r="H26" s="865"/>
      <c r="I26" s="86"/>
    </row>
    <row r="27" spans="1:9" ht="53.25" customHeight="1">
      <c r="A27" s="321"/>
      <c r="B27" s="37" t="s">
        <v>16</v>
      </c>
      <c r="C27" s="37" t="s">
        <v>17</v>
      </c>
      <c r="D27" s="18" t="s">
        <v>684</v>
      </c>
      <c r="E27" s="42" t="s">
        <v>2808</v>
      </c>
      <c r="F27" s="18" t="s">
        <v>2557</v>
      </c>
      <c r="G27" s="18" t="s">
        <v>2722</v>
      </c>
      <c r="H27" s="18" t="s">
        <v>2809</v>
      </c>
      <c r="I27" s="321"/>
    </row>
    <row r="28" spans="1:9" ht="58.5" customHeight="1">
      <c r="A28" s="86"/>
      <c r="B28" s="37" t="s">
        <v>31</v>
      </c>
      <c r="C28" s="37" t="s">
        <v>34</v>
      </c>
      <c r="D28" s="18" t="s">
        <v>1192</v>
      </c>
      <c r="E28" s="18" t="s">
        <v>2810</v>
      </c>
      <c r="F28" s="18" t="s">
        <v>2811</v>
      </c>
      <c r="G28" s="140" t="s">
        <v>2695</v>
      </c>
      <c r="H28" s="18" t="s">
        <v>2696</v>
      </c>
      <c r="I28" s="86"/>
    </row>
    <row r="29" spans="1:9" ht="76.5">
      <c r="A29" s="148"/>
      <c r="B29" s="37" t="s">
        <v>146</v>
      </c>
      <c r="C29" s="37" t="s">
        <v>148</v>
      </c>
      <c r="D29" s="18" t="s">
        <v>241</v>
      </c>
      <c r="E29" s="42" t="s">
        <v>2812</v>
      </c>
      <c r="F29" s="18" t="s">
        <v>2682</v>
      </c>
      <c r="G29" s="320" t="s">
        <v>2813</v>
      </c>
      <c r="H29" s="18" t="s">
        <v>1469</v>
      </c>
      <c r="I29" s="148"/>
    </row>
    <row r="30" spans="1:9" ht="12.75">
      <c r="A30" s="540"/>
      <c r="B30" s="948" t="s">
        <v>160</v>
      </c>
      <c r="C30" s="864"/>
      <c r="D30" s="864"/>
      <c r="E30" s="864"/>
      <c r="F30" s="864"/>
      <c r="G30" s="864"/>
      <c r="H30" s="865"/>
      <c r="I30" s="540"/>
    </row>
    <row r="31" spans="1:9" ht="38.25">
      <c r="A31" s="86"/>
      <c r="B31" s="37" t="s">
        <v>170</v>
      </c>
      <c r="C31" s="37" t="s">
        <v>173</v>
      </c>
      <c r="D31" s="18" t="s">
        <v>684</v>
      </c>
      <c r="E31" s="28" t="s">
        <v>2814</v>
      </c>
      <c r="F31" s="58" t="s">
        <v>2815</v>
      </c>
      <c r="G31" s="31" t="s">
        <v>2816</v>
      </c>
      <c r="H31" s="18" t="s">
        <v>1567</v>
      </c>
      <c r="I31" s="86"/>
    </row>
    <row r="32" spans="1:9" ht="38.25" customHeight="1">
      <c r="A32" s="546"/>
      <c r="B32" s="37" t="s">
        <v>202</v>
      </c>
      <c r="C32" s="37" t="s">
        <v>203</v>
      </c>
      <c r="D32" s="18" t="s">
        <v>684</v>
      </c>
      <c r="E32" s="28" t="s">
        <v>2817</v>
      </c>
      <c r="F32" s="18" t="s">
        <v>2686</v>
      </c>
      <c r="G32" s="489" t="s">
        <v>2687</v>
      </c>
      <c r="H32" s="18" t="s">
        <v>97</v>
      </c>
      <c r="I32" s="546"/>
    </row>
    <row r="33" spans="1:9" ht="38.25">
      <c r="A33" s="86"/>
      <c r="B33" s="37" t="s">
        <v>214</v>
      </c>
      <c r="C33" s="37" t="s">
        <v>215</v>
      </c>
      <c r="D33" s="18" t="s">
        <v>274</v>
      </c>
      <c r="E33" s="10" t="s">
        <v>2818</v>
      </c>
      <c r="F33" s="38" t="s">
        <v>2710</v>
      </c>
      <c r="G33" s="18" t="s">
        <v>2711</v>
      </c>
      <c r="H33" s="18" t="s">
        <v>97</v>
      </c>
      <c r="I33" s="86"/>
    </row>
    <row r="34" spans="1:9" ht="25.5">
      <c r="A34" s="86"/>
      <c r="B34" s="37" t="s">
        <v>239</v>
      </c>
      <c r="C34" s="37" t="s">
        <v>240</v>
      </c>
      <c r="D34" s="18"/>
      <c r="E34" s="28" t="s">
        <v>2819</v>
      </c>
      <c r="F34" s="38"/>
      <c r="G34" s="18"/>
      <c r="H34" s="18"/>
      <c r="I34" s="86"/>
    </row>
    <row r="35" spans="1:9" ht="38.25">
      <c r="A35" s="86"/>
      <c r="B35" s="5" t="s">
        <v>1166</v>
      </c>
      <c r="C35" s="5" t="s">
        <v>1167</v>
      </c>
      <c r="D35" s="221" t="s">
        <v>792</v>
      </c>
      <c r="E35" s="28" t="s">
        <v>2820</v>
      </c>
      <c r="F35" s="66" t="s">
        <v>2821</v>
      </c>
      <c r="G35" s="18" t="s">
        <v>2822</v>
      </c>
      <c r="H35" s="66" t="s">
        <v>2629</v>
      </c>
      <c r="I35" s="86"/>
    </row>
    <row r="36" spans="1:9" ht="51">
      <c r="A36" s="100"/>
      <c r="B36" s="867" t="s">
        <v>1530</v>
      </c>
      <c r="C36" s="867" t="s">
        <v>1532</v>
      </c>
      <c r="D36" s="18" t="s">
        <v>2823</v>
      </c>
      <c r="E36" s="31" t="s">
        <v>2824</v>
      </c>
      <c r="F36" s="38" t="s">
        <v>2698</v>
      </c>
      <c r="G36" s="18" t="s">
        <v>2825</v>
      </c>
      <c r="H36" s="18" t="s">
        <v>2700</v>
      </c>
      <c r="I36" s="100"/>
    </row>
    <row r="37" spans="1:9" ht="51">
      <c r="A37" s="100"/>
      <c r="B37" s="868"/>
      <c r="C37" s="868"/>
      <c r="D37" s="18" t="s">
        <v>174</v>
      </c>
      <c r="E37" s="20" t="s">
        <v>2826</v>
      </c>
      <c r="F37" s="124" t="s">
        <v>2249</v>
      </c>
      <c r="G37" s="352" t="str">
        <f>HYPERLINK("https://m.vk.com/video32791554_456239023","Посмотрите видео-урок: Личная безопастность
  и сделать доклад в электронном виде (то есть в текстовом редакторе) на данную тему. Более подробно критерии напишу в беседе.")</f>
        <v>Посмотрите видео-урок: Личная безопастность
  и сделать доклад в электронном виде (то есть в текстовом редакторе) на данную тему. Более подробно критерии напишу в беседе.</v>
      </c>
      <c r="H37" s="251" t="s">
        <v>97</v>
      </c>
      <c r="I37" s="100"/>
    </row>
    <row r="38" spans="1:9" ht="38.25">
      <c r="A38" s="100"/>
      <c r="B38" s="5" t="s">
        <v>1783</v>
      </c>
      <c r="C38" s="5" t="s">
        <v>1784</v>
      </c>
      <c r="D38" s="18" t="s">
        <v>174</v>
      </c>
      <c r="E38" s="191" t="s">
        <v>2827</v>
      </c>
      <c r="F38" s="18" t="s">
        <v>2674</v>
      </c>
      <c r="G38" s="390" t="s">
        <v>2675</v>
      </c>
      <c r="H38" s="18" t="s">
        <v>104</v>
      </c>
      <c r="I38" s="100"/>
    </row>
    <row r="39" spans="1:9" ht="25.5">
      <c r="A39" s="100"/>
      <c r="B39" s="867" t="s">
        <v>2268</v>
      </c>
      <c r="C39" s="867" t="s">
        <v>2269</v>
      </c>
      <c r="D39" s="18" t="s">
        <v>887</v>
      </c>
      <c r="E39" s="191" t="s">
        <v>2828</v>
      </c>
      <c r="F39" s="38" t="s">
        <v>2807</v>
      </c>
      <c r="G39" s="313" t="str">
        <f>HYPERLINK("https://www.youtube.com/watch?v=NRZgke38PAs","Выучить танцевальные движения
https://www.youtube.com/watch?v=NRZgke38PAs")</f>
        <v>Выучить танцевальные движения
https://www.youtube.com/watch?v=NRZgke38PAs</v>
      </c>
      <c r="H39" s="19" t="s">
        <v>104</v>
      </c>
      <c r="I39" s="100"/>
    </row>
    <row r="40" spans="1:9" ht="38.25" customHeight="1">
      <c r="A40" s="466"/>
      <c r="B40" s="868"/>
      <c r="C40" s="868"/>
      <c r="D40" s="18" t="s">
        <v>174</v>
      </c>
      <c r="E40" s="171" t="s">
        <v>2829</v>
      </c>
      <c r="F40" s="18" t="s">
        <v>1975</v>
      </c>
      <c r="G40" s="320" t="str">
        <f>HYPERLINK("https://rusmuseumvrm.ru/data/vtours/malevich/index.html?lp=1&amp;lang=ru","Виртуальный тур Казимир 
Малевич. К 140-летию со 
дня рождения ")</f>
        <v xml:space="preserve">Виртуальный тур Казимир 
Малевич. К 140-летию со 
дня рождения </v>
      </c>
      <c r="H40" s="18" t="s">
        <v>104</v>
      </c>
      <c r="I40" s="466"/>
    </row>
    <row r="41" spans="1:9" ht="13.5">
      <c r="A41" s="86"/>
      <c r="B41" s="876" t="s">
        <v>441</v>
      </c>
      <c r="C41" s="864"/>
      <c r="D41" s="864"/>
      <c r="E41" s="864"/>
      <c r="F41" s="864"/>
      <c r="G41" s="864"/>
      <c r="H41" s="865"/>
      <c r="I41" s="86"/>
    </row>
    <row r="42" spans="1:9" ht="38.25">
      <c r="A42" s="86"/>
      <c r="B42" s="37" t="s">
        <v>16</v>
      </c>
      <c r="C42" s="37" t="s">
        <v>17</v>
      </c>
      <c r="D42" s="381" t="s">
        <v>684</v>
      </c>
      <c r="E42" s="42" t="s">
        <v>2830</v>
      </c>
      <c r="F42" s="18" t="s">
        <v>2627</v>
      </c>
      <c r="G42" s="18" t="s">
        <v>2628</v>
      </c>
      <c r="H42" s="18" t="s">
        <v>2629</v>
      </c>
      <c r="I42" s="86"/>
    </row>
    <row r="43" spans="1:9" ht="25.5">
      <c r="A43" s="86"/>
      <c r="B43" s="37" t="s">
        <v>31</v>
      </c>
      <c r="C43" s="37" t="s">
        <v>34</v>
      </c>
      <c r="D43" s="18" t="s">
        <v>174</v>
      </c>
      <c r="E43" s="42" t="s">
        <v>2831</v>
      </c>
      <c r="F43" s="18" t="s">
        <v>2308</v>
      </c>
      <c r="G43" s="19" t="s">
        <v>692</v>
      </c>
      <c r="H43" s="19" t="s">
        <v>2180</v>
      </c>
      <c r="I43" s="86"/>
    </row>
    <row r="44" spans="1:9" ht="60" customHeight="1">
      <c r="A44" s="546"/>
      <c r="B44" s="37" t="s">
        <v>146</v>
      </c>
      <c r="C44" s="37" t="s">
        <v>148</v>
      </c>
      <c r="D44" s="18"/>
      <c r="E44" s="42" t="s">
        <v>2832</v>
      </c>
      <c r="F44" s="18" t="s">
        <v>2833</v>
      </c>
      <c r="G44" s="489" t="s">
        <v>2834</v>
      </c>
      <c r="H44" s="18" t="s">
        <v>97</v>
      </c>
      <c r="I44" s="546"/>
    </row>
    <row r="45" spans="1:9" ht="12.75">
      <c r="A45" s="86"/>
      <c r="B45" s="948" t="s">
        <v>160</v>
      </c>
      <c r="C45" s="864"/>
      <c r="D45" s="864"/>
      <c r="E45" s="864"/>
      <c r="F45" s="864"/>
      <c r="G45" s="864"/>
      <c r="H45" s="865"/>
      <c r="I45" s="86"/>
    </row>
    <row r="46" spans="1:9" ht="38.25">
      <c r="A46" s="86"/>
      <c r="B46" s="37" t="s">
        <v>170</v>
      </c>
      <c r="C46" s="37" t="s">
        <v>173</v>
      </c>
      <c r="D46" s="18" t="s">
        <v>684</v>
      </c>
      <c r="E46" s="10" t="s">
        <v>2835</v>
      </c>
      <c r="F46" s="18" t="s">
        <v>2836</v>
      </c>
      <c r="G46" s="18" t="s">
        <v>2725</v>
      </c>
      <c r="H46" s="18" t="s">
        <v>97</v>
      </c>
      <c r="I46" s="86"/>
    </row>
    <row r="47" spans="1:9" ht="51">
      <c r="A47" s="86"/>
      <c r="B47" s="867" t="s">
        <v>202</v>
      </c>
      <c r="C47" s="867" t="s">
        <v>203</v>
      </c>
      <c r="D47" s="20" t="s">
        <v>174</v>
      </c>
      <c r="E47" s="20" t="s">
        <v>2837</v>
      </c>
      <c r="F47" s="124" t="s">
        <v>2226</v>
      </c>
      <c r="G47" s="352" t="str">
        <f>HYPERLINK("https://m.vk.com/video32791554_456239023","Посмотрите видео-урок: Личная безопастность
  и сделать доклад в электронном виде (то есть в текстовом редакторе) на данную тему. Более подробно критерии напишу в беседе.")</f>
        <v>Посмотрите видео-урок: Личная безопастность
  и сделать доклад в электронном виде (то есть в текстовом редакторе) на данную тему. Более подробно критерии напишу в беседе.</v>
      </c>
      <c r="H47" s="251" t="s">
        <v>97</v>
      </c>
      <c r="I47" s="86"/>
    </row>
    <row r="48" spans="1:9" ht="38.25">
      <c r="A48" s="86"/>
      <c r="B48" s="868"/>
      <c r="C48" s="868"/>
      <c r="D48" s="18" t="s">
        <v>684</v>
      </c>
      <c r="E48" s="10" t="s">
        <v>2838</v>
      </c>
      <c r="F48" s="18" t="s">
        <v>2747</v>
      </c>
      <c r="G48" s="18" t="s">
        <v>2748</v>
      </c>
      <c r="H48" s="18" t="s">
        <v>97</v>
      </c>
      <c r="I48" s="86"/>
    </row>
    <row r="49" spans="1:9" ht="51">
      <c r="A49" s="86"/>
      <c r="B49" s="37" t="s">
        <v>214</v>
      </c>
      <c r="C49" s="37" t="s">
        <v>215</v>
      </c>
      <c r="D49" s="18" t="s">
        <v>174</v>
      </c>
      <c r="E49" s="42" t="s">
        <v>2839</v>
      </c>
      <c r="F49" s="18" t="s">
        <v>2728</v>
      </c>
      <c r="G49" s="18" t="s">
        <v>2729</v>
      </c>
      <c r="H49" s="18" t="s">
        <v>2730</v>
      </c>
      <c r="I49" s="86"/>
    </row>
    <row r="50" spans="1:9" ht="25.5">
      <c r="A50" s="86"/>
      <c r="B50" s="5" t="s">
        <v>239</v>
      </c>
      <c r="C50" s="5" t="s">
        <v>240</v>
      </c>
      <c r="D50" s="18"/>
      <c r="E50" s="28" t="s">
        <v>2841</v>
      </c>
      <c r="F50" s="38" t="s">
        <v>2736</v>
      </c>
      <c r="G50" s="313" t="s">
        <v>2737</v>
      </c>
      <c r="H50" s="18" t="s">
        <v>97</v>
      </c>
      <c r="I50" s="86"/>
    </row>
    <row r="51" spans="1:9" ht="38.25">
      <c r="A51" s="86"/>
      <c r="B51" s="5" t="s">
        <v>1166</v>
      </c>
      <c r="C51" s="5" t="s">
        <v>1167</v>
      </c>
      <c r="D51" s="18"/>
      <c r="E51" s="171" t="s">
        <v>2842</v>
      </c>
      <c r="F51" s="38"/>
      <c r="G51" s="46"/>
      <c r="H51" s="18" t="s">
        <v>104</v>
      </c>
      <c r="I51" s="148"/>
    </row>
    <row r="52" spans="1:9" ht="25.5">
      <c r="A52" s="86"/>
      <c r="B52" s="867" t="s">
        <v>1530</v>
      </c>
      <c r="C52" s="954" t="s">
        <v>1532</v>
      </c>
      <c r="D52" s="18" t="s">
        <v>174</v>
      </c>
      <c r="E52" s="171" t="s">
        <v>2850</v>
      </c>
      <c r="F52" s="38" t="s">
        <v>2851</v>
      </c>
      <c r="G52" s="313" t="str">
        <f>HYPERLINK("https://www.youtube.com/watch?v=CttlUlxwfEc","Просмотр ролика")</f>
        <v>Просмотр ролика</v>
      </c>
      <c r="H52" s="18" t="s">
        <v>104</v>
      </c>
      <c r="I52" s="86"/>
    </row>
    <row r="53" spans="1:9" ht="25.5" customHeight="1">
      <c r="A53" s="466"/>
      <c r="B53" s="868"/>
      <c r="C53" s="868"/>
      <c r="D53" s="18"/>
      <c r="E53" s="191" t="s">
        <v>2853</v>
      </c>
      <c r="F53" s="18" t="s">
        <v>2854</v>
      </c>
      <c r="G53" s="364" t="s">
        <v>2855</v>
      </c>
      <c r="H53" s="18" t="s">
        <v>104</v>
      </c>
      <c r="I53" s="466"/>
    </row>
    <row r="54" spans="1:9" ht="18">
      <c r="A54" s="86"/>
      <c r="B54" s="900" t="s">
        <v>590</v>
      </c>
      <c r="C54" s="864"/>
      <c r="D54" s="864"/>
      <c r="E54" s="864"/>
      <c r="F54" s="864"/>
      <c r="G54" s="864"/>
      <c r="H54" s="865"/>
      <c r="I54" s="86"/>
    </row>
    <row r="55" spans="1:9" ht="51">
      <c r="A55" s="148"/>
      <c r="B55" s="172">
        <v>1</v>
      </c>
      <c r="C55" s="37" t="s">
        <v>17</v>
      </c>
      <c r="D55" s="18" t="s">
        <v>684</v>
      </c>
      <c r="E55" s="10" t="s">
        <v>2861</v>
      </c>
      <c r="F55" s="18" t="s">
        <v>2643</v>
      </c>
      <c r="G55" s="364" t="s">
        <v>2862</v>
      </c>
      <c r="H55" s="18" t="s">
        <v>2753</v>
      </c>
      <c r="I55" s="148"/>
    </row>
    <row r="56" spans="1:9" ht="38.25">
      <c r="A56" s="86"/>
      <c r="B56" s="914">
        <v>2</v>
      </c>
      <c r="C56" s="867" t="s">
        <v>34</v>
      </c>
      <c r="D56" s="18" t="s">
        <v>684</v>
      </c>
      <c r="E56" s="42" t="s">
        <v>2864</v>
      </c>
      <c r="F56" s="625" t="s">
        <v>2353</v>
      </c>
      <c r="G56" s="19" t="s">
        <v>2742</v>
      </c>
      <c r="H56" s="38" t="s">
        <v>97</v>
      </c>
      <c r="I56" s="86"/>
    </row>
    <row r="57" spans="1:9" ht="38.25" customHeight="1">
      <c r="A57" s="546"/>
      <c r="B57" s="868"/>
      <c r="C57" s="868"/>
      <c r="D57" s="18"/>
      <c r="E57" s="474" t="s">
        <v>2871</v>
      </c>
      <c r="F57" s="18" t="s">
        <v>2744</v>
      </c>
      <c r="G57" s="388" t="s">
        <v>2872</v>
      </c>
      <c r="H57" s="18" t="s">
        <v>97</v>
      </c>
      <c r="I57" s="546"/>
    </row>
    <row r="58" spans="1:9" ht="38.25">
      <c r="A58" s="86"/>
      <c r="B58" s="914">
        <v>3</v>
      </c>
      <c r="C58" s="914" t="s">
        <v>148</v>
      </c>
      <c r="D58" s="18" t="s">
        <v>684</v>
      </c>
      <c r="E58" s="10" t="s">
        <v>2873</v>
      </c>
      <c r="F58" s="18" t="s">
        <v>2874</v>
      </c>
      <c r="G58" s="18" t="s">
        <v>2875</v>
      </c>
      <c r="H58" s="18" t="s">
        <v>2876</v>
      </c>
      <c r="I58" s="86"/>
    </row>
    <row r="59" spans="1:9" ht="25.5">
      <c r="A59" s="88"/>
      <c r="B59" s="868"/>
      <c r="C59" s="868"/>
      <c r="D59" s="18" t="s">
        <v>174</v>
      </c>
      <c r="E59" s="627" t="s">
        <v>2878</v>
      </c>
      <c r="F59" s="18" t="s">
        <v>2641</v>
      </c>
      <c r="G59" s="320" t="str">
        <f>HYPERLINK("https://www.youtube.com/watch?time_continue=4&amp;v=p1cMui1SYZ4&amp;feature=emb_logo","https://www.youtube.com/watch?time_continue=4&amp;v=p1cMui1SYZ4&amp;feature=emb_logo")</f>
        <v>https://www.youtube.com/watch?time_continue=4&amp;v=p1cMui1SYZ4&amp;feature=emb_logo</v>
      </c>
      <c r="H59" s="18" t="s">
        <v>2642</v>
      </c>
      <c r="I59" s="88"/>
    </row>
    <row r="60" spans="1:9" ht="12.75">
      <c r="A60" s="86"/>
      <c r="B60" s="948" t="s">
        <v>160</v>
      </c>
      <c r="C60" s="864"/>
      <c r="D60" s="864"/>
      <c r="E60" s="864"/>
      <c r="F60" s="864"/>
      <c r="G60" s="864"/>
      <c r="H60" s="865"/>
      <c r="I60" s="86"/>
    </row>
    <row r="61" spans="1:9" ht="38.25">
      <c r="A61" s="86"/>
      <c r="B61" s="172" t="s">
        <v>170</v>
      </c>
      <c r="C61" s="406" t="s">
        <v>173</v>
      </c>
      <c r="D61" s="18" t="s">
        <v>684</v>
      </c>
      <c r="E61" s="42" t="s">
        <v>2883</v>
      </c>
      <c r="F61" s="18" t="s">
        <v>2732</v>
      </c>
      <c r="G61" s="18" t="s">
        <v>2884</v>
      </c>
      <c r="H61" s="18" t="s">
        <v>2734</v>
      </c>
      <c r="I61" s="86"/>
    </row>
    <row r="62" spans="1:9" ht="38.25">
      <c r="A62" s="86"/>
      <c r="B62" s="172" t="s">
        <v>202</v>
      </c>
      <c r="C62" s="37" t="s">
        <v>203</v>
      </c>
      <c r="D62" s="18" t="s">
        <v>684</v>
      </c>
      <c r="E62" s="42" t="s">
        <v>2885</v>
      </c>
      <c r="F62" s="18" t="s">
        <v>2104</v>
      </c>
      <c r="G62" s="19" t="s">
        <v>2886</v>
      </c>
      <c r="H62" s="19" t="s">
        <v>2887</v>
      </c>
      <c r="I62" s="86"/>
    </row>
    <row r="63" spans="1:9" ht="76.5">
      <c r="A63" s="86"/>
      <c r="B63" s="37" t="s">
        <v>214</v>
      </c>
      <c r="C63" s="37" t="s">
        <v>215</v>
      </c>
      <c r="D63" s="184" t="s">
        <v>2891</v>
      </c>
      <c r="E63" s="18" t="s">
        <v>2892</v>
      </c>
      <c r="F63" s="18" t="s">
        <v>2893</v>
      </c>
      <c r="G63" s="630" t="s">
        <v>2894</v>
      </c>
      <c r="H63" s="97" t="str">
        <f>HYPERLINK("https://schooltests.ru/08_peryshkin/68_linzy.php","П. 68 повторить, пройти тест по ссылке, если нет тех. возможности по тексту в АСУ  https://schooltests.ru/08_peryshkin/68_linzy.php")</f>
        <v>П. 68 повторить, пройти тест по ссылке, если нет тех. возможности по тексту в АСУ  https://schooltests.ru/08_peryshkin/68_linzy.php</v>
      </c>
      <c r="I63" s="86"/>
    </row>
    <row r="64" spans="1:9" ht="25.5">
      <c r="A64" s="321"/>
      <c r="B64" s="37" t="s">
        <v>239</v>
      </c>
      <c r="C64" s="37" t="s">
        <v>240</v>
      </c>
      <c r="D64" s="165"/>
      <c r="E64" s="28" t="s">
        <v>2898</v>
      </c>
      <c r="F64" s="38" t="s">
        <v>2761</v>
      </c>
      <c r="G64" s="84" t="s">
        <v>2762</v>
      </c>
      <c r="H64" s="18" t="s">
        <v>97</v>
      </c>
      <c r="I64" s="321"/>
    </row>
    <row r="65" spans="1:9" ht="38.25">
      <c r="A65" s="86"/>
      <c r="B65" s="5" t="s">
        <v>1166</v>
      </c>
      <c r="C65" s="5" t="s">
        <v>1167</v>
      </c>
      <c r="D65" s="18" t="s">
        <v>174</v>
      </c>
      <c r="E65" s="42" t="s">
        <v>2902</v>
      </c>
      <c r="F65" s="18" t="s">
        <v>2764</v>
      </c>
      <c r="G65" s="97" t="s">
        <v>2903</v>
      </c>
      <c r="H65" s="18" t="s">
        <v>97</v>
      </c>
      <c r="I65" s="86"/>
    </row>
    <row r="66" spans="1:9" ht="25.5">
      <c r="A66" s="619"/>
      <c r="B66" s="867" t="s">
        <v>1530</v>
      </c>
      <c r="C66" s="867" t="s">
        <v>1532</v>
      </c>
      <c r="D66" s="137" t="s">
        <v>174</v>
      </c>
      <c r="E66" s="171" t="s">
        <v>2905</v>
      </c>
      <c r="F66" s="18" t="s">
        <v>1975</v>
      </c>
      <c r="G66" s="97" t="str">
        <f>HYPERLINK("https://rusmuseumvrm.ru/data/vtours/petrov-vodkin/index.html?lp=1&amp;lang=ru","Виртуальный тур. Кузьма Сергеевич 
Петров-Водкин")</f>
        <v>Виртуальный тур. Кузьма Сергеевич 
Петров-Водкин</v>
      </c>
      <c r="H66" s="18" t="s">
        <v>104</v>
      </c>
      <c r="I66" s="619"/>
    </row>
    <row r="67" spans="1:9" ht="25.5">
      <c r="A67" s="86"/>
      <c r="B67" s="868"/>
      <c r="C67" s="868"/>
      <c r="D67" s="18" t="s">
        <v>241</v>
      </c>
      <c r="E67" s="191" t="s">
        <v>2914</v>
      </c>
      <c r="F67" s="18" t="s">
        <v>2915</v>
      </c>
      <c r="G67" s="255" t="str">
        <f>HYPERLINK("https://www.youtube.com/watch?v=NRZgke38PAs","Выучить танцевальные движения
https://www.youtube.com/watch?v=NRZgke38PAs")</f>
        <v>Выучить танцевальные движения
https://www.youtube.com/watch?v=NRZgke38PAs</v>
      </c>
      <c r="H67" s="18" t="s">
        <v>104</v>
      </c>
      <c r="I67" s="86"/>
    </row>
    <row r="68" spans="1:9" ht="12.75">
      <c r="A68" s="86"/>
      <c r="I68" s="86"/>
    </row>
    <row r="69" spans="1:9" ht="12.75">
      <c r="A69" s="86"/>
      <c r="I69" s="86"/>
    </row>
    <row r="70" spans="1:9" ht="15.75" customHeight="1">
      <c r="A70" s="546"/>
      <c r="I70" s="546"/>
    </row>
    <row r="71" spans="1:9" ht="12.75">
      <c r="A71" s="86"/>
      <c r="I71" s="86"/>
    </row>
    <row r="72" spans="1:9" ht="12.75">
      <c r="A72" s="148"/>
      <c r="I72" s="148"/>
    </row>
    <row r="73" spans="1:9" ht="12.75">
      <c r="A73" s="86"/>
      <c r="I73" s="148"/>
    </row>
    <row r="74" spans="1:9" ht="12.75">
      <c r="A74" s="83"/>
      <c r="I74" s="83"/>
    </row>
    <row r="75" spans="1:9" ht="12.75">
      <c r="A75" s="83"/>
      <c r="I75" s="83"/>
    </row>
    <row r="76" spans="1:9" ht="12.75">
      <c r="A76" s="83"/>
      <c r="I76" s="83"/>
    </row>
    <row r="77" spans="1:9" ht="12.75">
      <c r="A77" s="83"/>
      <c r="I77" s="83"/>
    </row>
    <row r="78" spans="1:9" ht="12.75">
      <c r="A78" s="83"/>
      <c r="I78" s="83"/>
    </row>
    <row r="79" spans="1:9" ht="12.75">
      <c r="A79" s="83"/>
      <c r="B79" s="63"/>
      <c r="C79" s="63"/>
      <c r="D79" s="63"/>
      <c r="E79" s="63"/>
      <c r="F79" s="63"/>
      <c r="G79" s="63"/>
      <c r="H79" s="63"/>
      <c r="I79" s="83"/>
    </row>
    <row r="80" spans="1:9" ht="12.75">
      <c r="A80" s="83"/>
      <c r="B80" s="63"/>
      <c r="C80" s="63"/>
      <c r="D80" s="63"/>
      <c r="E80" s="63"/>
      <c r="F80" s="63"/>
      <c r="G80" s="63"/>
      <c r="H80" s="63"/>
      <c r="I80" s="83"/>
    </row>
    <row r="81" spans="1:9" ht="12.75">
      <c r="A81" s="83"/>
      <c r="I81" s="83"/>
    </row>
    <row r="82" spans="1:9" ht="12.75">
      <c r="A82" s="83"/>
      <c r="I82" s="83"/>
    </row>
    <row r="83" spans="1:9" ht="12.75">
      <c r="A83" s="83"/>
      <c r="I83" s="83"/>
    </row>
    <row r="84" spans="1:9" ht="12.75">
      <c r="A84" s="83"/>
      <c r="I84" s="83"/>
    </row>
    <row r="85" spans="1:9" ht="12.75">
      <c r="A85" s="83"/>
      <c r="I85" s="83"/>
    </row>
    <row r="86" spans="1:9" ht="12.75">
      <c r="A86" s="83"/>
      <c r="I86" s="83"/>
    </row>
    <row r="87" spans="1:9" ht="12.75">
      <c r="A87" s="83"/>
      <c r="I87" s="83"/>
    </row>
    <row r="88" spans="1:9" ht="12.75">
      <c r="A88" s="83"/>
      <c r="I88" s="83"/>
    </row>
    <row r="89" spans="1:9" ht="12.75">
      <c r="A89" s="83"/>
      <c r="I89" s="83"/>
    </row>
    <row r="90" spans="1:9" ht="12.75">
      <c r="A90" s="83"/>
      <c r="I90" s="83"/>
    </row>
    <row r="91" spans="1:9" ht="12.75">
      <c r="A91" s="83"/>
      <c r="I91" s="83"/>
    </row>
    <row r="92" spans="1:9" ht="12.75">
      <c r="A92" s="83"/>
      <c r="I92" s="83"/>
    </row>
    <row r="93" spans="1:9" ht="12.75">
      <c r="A93" s="83"/>
      <c r="I93" s="83"/>
    </row>
    <row r="94" spans="1:9" ht="12.75">
      <c r="A94" s="83"/>
      <c r="I94" s="83"/>
    </row>
    <row r="95" spans="1:9" ht="12.75">
      <c r="A95" s="83"/>
      <c r="I95" s="83"/>
    </row>
    <row r="96" spans="1:9" ht="12.75">
      <c r="A96" s="83"/>
      <c r="I96" s="83"/>
    </row>
    <row r="97" spans="1:9" ht="12.75">
      <c r="A97" s="83"/>
      <c r="I97" s="83"/>
    </row>
    <row r="98" spans="1:9" ht="12.75">
      <c r="A98" s="83"/>
      <c r="I98" s="83"/>
    </row>
    <row r="99" spans="1:9" ht="12.75">
      <c r="A99" s="83"/>
      <c r="I99" s="83"/>
    </row>
    <row r="100" spans="1:9" ht="12.75">
      <c r="A100" s="83"/>
      <c r="I100" s="83"/>
    </row>
    <row r="101" spans="1:9" ht="12.75">
      <c r="A101" s="83"/>
      <c r="I101" s="83"/>
    </row>
    <row r="102" spans="1:9" ht="12.75">
      <c r="A102" s="83"/>
      <c r="I102" s="83"/>
    </row>
    <row r="103" spans="1:9" ht="12.75">
      <c r="A103" s="83"/>
      <c r="I103" s="83"/>
    </row>
    <row r="104" spans="1:9" ht="12.75">
      <c r="A104" s="83"/>
      <c r="I104" s="83"/>
    </row>
    <row r="105" spans="1:9" ht="12.75">
      <c r="A105" s="83"/>
      <c r="I105" s="83"/>
    </row>
    <row r="106" spans="1:9" ht="12.75">
      <c r="A106" s="83"/>
      <c r="I106" s="83"/>
    </row>
    <row r="107" spans="1:9" ht="12.75">
      <c r="A107" s="83"/>
      <c r="I107" s="83"/>
    </row>
    <row r="108" spans="1:9" ht="12.75">
      <c r="A108" s="83"/>
      <c r="I108" s="83"/>
    </row>
    <row r="109" spans="1:9" ht="12.75">
      <c r="A109" s="83"/>
      <c r="I109" s="83"/>
    </row>
    <row r="110" spans="1:9" ht="12.75">
      <c r="A110" s="83"/>
      <c r="I110" s="83"/>
    </row>
    <row r="111" spans="1:9" ht="12.75">
      <c r="A111" s="83"/>
      <c r="I111" s="83"/>
    </row>
    <row r="112" spans="1:9" ht="12.75">
      <c r="A112" s="83"/>
      <c r="I112" s="83"/>
    </row>
    <row r="113" spans="1:9" ht="12.75">
      <c r="A113" s="83"/>
      <c r="I113" s="83"/>
    </row>
    <row r="114" spans="1:9" ht="12.75">
      <c r="A114" s="83"/>
      <c r="I114" s="83"/>
    </row>
    <row r="115" spans="1:9" ht="12.75">
      <c r="A115" s="83"/>
      <c r="I115" s="83"/>
    </row>
    <row r="116" spans="1:9" ht="12.75">
      <c r="A116" s="83"/>
      <c r="I116" s="83"/>
    </row>
    <row r="117" spans="1:9" ht="12.75">
      <c r="A117" s="83"/>
      <c r="I117" s="83"/>
    </row>
    <row r="118" spans="1:9" ht="12.75">
      <c r="A118" s="83"/>
      <c r="I118" s="83"/>
    </row>
    <row r="119" spans="1:9" ht="12.75">
      <c r="A119" s="83"/>
      <c r="I119" s="83"/>
    </row>
    <row r="120" spans="1:9" ht="12.75">
      <c r="A120" s="83"/>
      <c r="I120" s="83"/>
    </row>
    <row r="121" spans="1:9" ht="12.75">
      <c r="A121" s="83"/>
      <c r="I121" s="83"/>
    </row>
    <row r="122" spans="1:9" ht="12.75">
      <c r="A122" s="83"/>
      <c r="I122" s="83"/>
    </row>
    <row r="123" spans="1:9" ht="12.75">
      <c r="A123" s="83"/>
      <c r="I123" s="83"/>
    </row>
    <row r="124" spans="1:9" ht="12.75">
      <c r="A124" s="83"/>
      <c r="I124" s="83"/>
    </row>
    <row r="125" spans="1:9" ht="12.75">
      <c r="A125" s="83"/>
      <c r="I125" s="83"/>
    </row>
    <row r="126" spans="1:9" ht="12.75">
      <c r="A126" s="83"/>
      <c r="I126" s="83"/>
    </row>
    <row r="127" spans="1:9" ht="12.75">
      <c r="A127" s="83"/>
      <c r="I127" s="83"/>
    </row>
    <row r="128" spans="1:9" ht="12.75">
      <c r="A128" s="83"/>
      <c r="I128" s="83"/>
    </row>
    <row r="129" spans="1:9" ht="12.75">
      <c r="A129" s="83"/>
      <c r="I129" s="83"/>
    </row>
    <row r="130" spans="1:9" ht="12.75">
      <c r="A130" s="83"/>
      <c r="I130" s="83"/>
    </row>
    <row r="131" spans="1:9" ht="12.75">
      <c r="A131" s="83"/>
      <c r="I131" s="83"/>
    </row>
    <row r="132" spans="1:9" ht="12.75">
      <c r="A132" s="83"/>
      <c r="I132" s="83"/>
    </row>
    <row r="133" spans="1:9" ht="12.75">
      <c r="A133" s="83"/>
      <c r="I133" s="83"/>
    </row>
    <row r="134" spans="1:9" ht="12.75">
      <c r="A134" s="83"/>
      <c r="I134" s="83"/>
    </row>
    <row r="135" spans="1:9" ht="12.75">
      <c r="A135" s="83"/>
      <c r="I135" s="83"/>
    </row>
    <row r="136" spans="1:9" ht="12.75">
      <c r="A136" s="83"/>
      <c r="I136" s="83"/>
    </row>
    <row r="137" spans="1:9" ht="12.75">
      <c r="A137" s="83"/>
      <c r="I137" s="83"/>
    </row>
    <row r="138" spans="1:9" ht="12.75">
      <c r="A138" s="83"/>
      <c r="I138" s="83"/>
    </row>
    <row r="139" spans="1:9" ht="12.75">
      <c r="A139" s="83"/>
      <c r="I139" s="83"/>
    </row>
    <row r="140" spans="1:9" ht="12.75">
      <c r="A140" s="83"/>
      <c r="I140" s="83"/>
    </row>
    <row r="141" spans="1:9" ht="12.75">
      <c r="A141" s="83"/>
      <c r="I141" s="83"/>
    </row>
    <row r="142" spans="1:9" ht="12.75">
      <c r="A142" s="83"/>
      <c r="I142" s="83"/>
    </row>
    <row r="143" spans="1:9" ht="12.75">
      <c r="A143" s="83"/>
      <c r="I143" s="83"/>
    </row>
    <row r="144" spans="1:9" ht="12.75">
      <c r="A144" s="83"/>
      <c r="I144" s="83"/>
    </row>
    <row r="145" spans="1:9" ht="12.75">
      <c r="A145" s="83"/>
      <c r="I145" s="83"/>
    </row>
    <row r="146" spans="1:9" ht="12.75">
      <c r="A146" s="83"/>
      <c r="I146" s="83"/>
    </row>
    <row r="147" spans="1:9" ht="12.75">
      <c r="A147" s="83"/>
      <c r="I147" s="83"/>
    </row>
    <row r="148" spans="1:9" ht="12.75">
      <c r="A148" s="83"/>
      <c r="I148" s="83"/>
    </row>
    <row r="149" spans="1:9" ht="12.75">
      <c r="A149" s="83"/>
      <c r="I149" s="83"/>
    </row>
    <row r="150" spans="1:9" ht="12.75">
      <c r="A150" s="83"/>
      <c r="I150" s="83"/>
    </row>
    <row r="151" spans="1:9" ht="12.75">
      <c r="A151" s="8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8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8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8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8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8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8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8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8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8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8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8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8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8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8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8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8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8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8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8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8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8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8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8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8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8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8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8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8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8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8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8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8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8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8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8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8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8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8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8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8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8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8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8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8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8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8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8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8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8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8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8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8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8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8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8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8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8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8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8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8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8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8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8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8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8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8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8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8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8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8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8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8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8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8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8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8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8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8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8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8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8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8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8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8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8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8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8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8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8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8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8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8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8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8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8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8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8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8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8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8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8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8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8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8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8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8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8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8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8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8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8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8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8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8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8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8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8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8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8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8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8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8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8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8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8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8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8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8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8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8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8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8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8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8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8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8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8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8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8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8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8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8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8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8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8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8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8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8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8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8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8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8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8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8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8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8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8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8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8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8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8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8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8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8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8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8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8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8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8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8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8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8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8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8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8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8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8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8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8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8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8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8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8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8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8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8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8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8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8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8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8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8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8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8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8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8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8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8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8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8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8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8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8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8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8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8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8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8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8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8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8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8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8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8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8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8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8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8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8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8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8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8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8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8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8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8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8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8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8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8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8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8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8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8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8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8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8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8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8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8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8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8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8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8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8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8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8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8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8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8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8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8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8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8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8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8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8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8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8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8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8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8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8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8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8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8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8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8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8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8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8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8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8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8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8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8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8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8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8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8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8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8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8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8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8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8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8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8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8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8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8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8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8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8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8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8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8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8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8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8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8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8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8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8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8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8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8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8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8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8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8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8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8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8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8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8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8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8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8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8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8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8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8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8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8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8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8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8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8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8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8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8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8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8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8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8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8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8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8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8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8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8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8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8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8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8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8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8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8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8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8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8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8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8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8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8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8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8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8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8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8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8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8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8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8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8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8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8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8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8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8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8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8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8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8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8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8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8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8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8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8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8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8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8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8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8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8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8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8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8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8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8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8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8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8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8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8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8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8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8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8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8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8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8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8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8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8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8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8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8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8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8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8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8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8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8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8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8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8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8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8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8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8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8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8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8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8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8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8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8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8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8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8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8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8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8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8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8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8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8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8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8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8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8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8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8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8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8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8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8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8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8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8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8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8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8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8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8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8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8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8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8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8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8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8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8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8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8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8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8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8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8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8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8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8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8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8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8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8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8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8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8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8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8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8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8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8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8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8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8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8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8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8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8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8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8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8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8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8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8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8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8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8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8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8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8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8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8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8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8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8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8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8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8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8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8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8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8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8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8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8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8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8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8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8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8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8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8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8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8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8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8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8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8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8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8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8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8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8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8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8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8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8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8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8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8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8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8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8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8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8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8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8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8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8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8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8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8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8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8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8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8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8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8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8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8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8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8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8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8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8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8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8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8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8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8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8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8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8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8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8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8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8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8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8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8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8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8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8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8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8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8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8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8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8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8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8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8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8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8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8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8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8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8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8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8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8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8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8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8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8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8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8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8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8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8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8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8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8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8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8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8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8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8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8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8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8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8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8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8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8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8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8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8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8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8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8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8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8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8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8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8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8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8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8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8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8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8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8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8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8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8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8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8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8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8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8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8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8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8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8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8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8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8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8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8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8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8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8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8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8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8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8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8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8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8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8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8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8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8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8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8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8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8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8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8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8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8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8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8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8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8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8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8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8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8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8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8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8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8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8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8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8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8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8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8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8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8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8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8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8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8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8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8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8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8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8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8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8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8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8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8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8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8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8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8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8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8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8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8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8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8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8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8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8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8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8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8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8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8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8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8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8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8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8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8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8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8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8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8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8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8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8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8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8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8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8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8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8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8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8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8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8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8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8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8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8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8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8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8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8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8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8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8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8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8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8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8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8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8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8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8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8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8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8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8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8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8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8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8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8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8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8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8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8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8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8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8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8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8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8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8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83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83"/>
      <c r="B955" s="63"/>
      <c r="C955" s="63"/>
      <c r="D955" s="63"/>
      <c r="E955" s="63"/>
      <c r="F955" s="63"/>
      <c r="G955" s="63"/>
      <c r="H955" s="63"/>
      <c r="I955" s="83"/>
    </row>
    <row r="956" spans="1:9" ht="12.75">
      <c r="A956" s="83"/>
      <c r="B956" s="63"/>
      <c r="C956" s="63"/>
      <c r="D956" s="63"/>
      <c r="E956" s="63"/>
      <c r="F956" s="63"/>
      <c r="G956" s="63"/>
      <c r="H956" s="63"/>
      <c r="I956" s="83"/>
    </row>
    <row r="957" spans="1:9" ht="12.75">
      <c r="A957" s="83"/>
      <c r="B957" s="63"/>
      <c r="C957" s="63"/>
      <c r="D957" s="63"/>
      <c r="E957" s="63"/>
      <c r="F957" s="63"/>
      <c r="G957" s="63"/>
      <c r="H957" s="63"/>
      <c r="I957" s="83"/>
    </row>
    <row r="958" spans="1:9" ht="12.75">
      <c r="A958" s="83"/>
      <c r="B958" s="63"/>
      <c r="C958" s="63"/>
      <c r="D958" s="63"/>
      <c r="E958" s="63"/>
      <c r="F958" s="63"/>
      <c r="G958" s="63"/>
      <c r="H958" s="63"/>
      <c r="I958" s="83"/>
    </row>
    <row r="959" spans="1:9" ht="12.75">
      <c r="A959" s="83"/>
      <c r="B959" s="63"/>
      <c r="C959" s="63"/>
      <c r="D959" s="63"/>
      <c r="E959" s="63"/>
      <c r="F959" s="63"/>
      <c r="G959" s="63"/>
      <c r="H959" s="63"/>
      <c r="I959" s="83"/>
    </row>
    <row r="960" spans="1:9" ht="12.75">
      <c r="A960" s="83"/>
      <c r="B960" s="63"/>
      <c r="C960" s="63"/>
      <c r="D960" s="63"/>
      <c r="E960" s="63"/>
      <c r="F960" s="63"/>
      <c r="G960" s="63"/>
      <c r="H960" s="63"/>
      <c r="I960" s="83"/>
    </row>
    <row r="961" spans="1:9" ht="12.75">
      <c r="A961" s="83"/>
      <c r="B961" s="63"/>
      <c r="C961" s="63"/>
      <c r="D961" s="63"/>
      <c r="E961" s="63"/>
      <c r="F961" s="63"/>
      <c r="G961" s="63"/>
      <c r="H961" s="63"/>
      <c r="I961" s="83"/>
    </row>
    <row r="962" spans="1:9" ht="12.75">
      <c r="A962" s="83"/>
      <c r="B962" s="63"/>
      <c r="C962" s="63"/>
      <c r="D962" s="63"/>
      <c r="E962" s="63"/>
      <c r="F962" s="63"/>
      <c r="G962" s="63"/>
      <c r="H962" s="63"/>
      <c r="I962" s="83"/>
    </row>
    <row r="963" spans="1:9" ht="12.75">
      <c r="A963" s="83"/>
      <c r="B963" s="63"/>
      <c r="C963" s="63"/>
      <c r="D963" s="63"/>
      <c r="E963" s="63"/>
      <c r="F963" s="63"/>
      <c r="G963" s="63"/>
      <c r="H963" s="63"/>
      <c r="I963" s="83"/>
    </row>
    <row r="964" spans="1:9" ht="12.75">
      <c r="A964" s="83"/>
      <c r="B964" s="63"/>
      <c r="C964" s="63"/>
      <c r="D964" s="63"/>
      <c r="E964" s="63"/>
      <c r="F964" s="63"/>
      <c r="G964" s="63"/>
      <c r="H964" s="63"/>
      <c r="I964" s="83"/>
    </row>
    <row r="965" spans="1:9" ht="12.75">
      <c r="A965" s="83"/>
      <c r="B965" s="63"/>
      <c r="C965" s="63"/>
      <c r="D965" s="63"/>
      <c r="E965" s="63"/>
      <c r="F965" s="63"/>
      <c r="G965" s="63"/>
      <c r="H965" s="63"/>
      <c r="I965" s="83"/>
    </row>
  </sheetData>
  <mergeCells count="27">
    <mergeCell ref="B66:B67"/>
    <mergeCell ref="C66:C67"/>
    <mergeCell ref="B19:H19"/>
    <mergeCell ref="B26:H26"/>
    <mergeCell ref="B30:H30"/>
    <mergeCell ref="B8:H8"/>
    <mergeCell ref="B14:H14"/>
    <mergeCell ref="B17:B18"/>
    <mergeCell ref="C17:C18"/>
    <mergeCell ref="B1:H1"/>
    <mergeCell ref="B2:H3"/>
    <mergeCell ref="B54:H54"/>
    <mergeCell ref="B56:B57"/>
    <mergeCell ref="C56:C57"/>
    <mergeCell ref="B58:B59"/>
    <mergeCell ref="C58:C59"/>
    <mergeCell ref="B60:H60"/>
    <mergeCell ref="B52:B53"/>
    <mergeCell ref="C52:C53"/>
    <mergeCell ref="B41:H41"/>
    <mergeCell ref="B45:H45"/>
    <mergeCell ref="B47:B48"/>
    <mergeCell ref="C47:C48"/>
    <mergeCell ref="B36:B37"/>
    <mergeCell ref="C36:C37"/>
    <mergeCell ref="B39:B40"/>
    <mergeCell ref="C39:C40"/>
  </mergeCells>
  <hyperlinks>
    <hyperlink ref="G23" r:id="rId1"/>
    <hyperlink ref="G28" r:id="rId2"/>
    <hyperlink ref="G29" r:id="rId3"/>
    <hyperlink ref="G32" r:id="rId4"/>
    <hyperlink ref="G38" r:id="rId5"/>
    <hyperlink ref="G44" r:id="rId6"/>
    <hyperlink ref="G50" r:id="rId7"/>
    <hyperlink ref="G53" r:id="rId8"/>
    <hyperlink ref="G55" r:id="rId9"/>
    <hyperlink ref="G57" r:id="rId10"/>
    <hyperlink ref="G64" r:id="rId11"/>
    <hyperlink ref="G65" r:id="rId12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</sheetPr>
  <dimension ref="A1:I972"/>
  <sheetViews>
    <sheetView topLeftCell="H1" workbookViewId="0">
      <selection activeCell="J4" sqref="J1:X1048576"/>
    </sheetView>
  </sheetViews>
  <sheetFormatPr defaultColWidth="14.42578125" defaultRowHeight="15.75" customHeight="1"/>
  <cols>
    <col min="2" max="2" width="10" customWidth="1"/>
    <col min="3" max="3" width="17" customWidth="1"/>
    <col min="4" max="4" width="21.42578125" customWidth="1"/>
    <col min="5" max="5" width="28.140625" customWidth="1"/>
    <col min="6" max="6" width="32.28515625" customWidth="1"/>
    <col min="7" max="7" width="71.28515625" customWidth="1"/>
    <col min="8" max="8" width="33.42578125" customWidth="1"/>
    <col min="9" max="9" width="21.5703125" customWidth="1"/>
  </cols>
  <sheetData>
    <row r="1" spans="1:9" ht="32.25" customHeight="1">
      <c r="A1" s="63"/>
      <c r="B1" s="878" t="s">
        <v>2840</v>
      </c>
      <c r="C1" s="864"/>
      <c r="D1" s="864"/>
      <c r="E1" s="864"/>
      <c r="F1" s="864"/>
      <c r="G1" s="864"/>
      <c r="H1" s="865"/>
      <c r="I1" s="1"/>
    </row>
    <row r="2" spans="1:9" ht="18" customHeight="1">
      <c r="A2" s="63"/>
      <c r="B2" s="953" t="s">
        <v>37</v>
      </c>
      <c r="C2" s="943"/>
      <c r="D2" s="943"/>
      <c r="E2" s="943"/>
      <c r="F2" s="943"/>
      <c r="G2" s="943"/>
      <c r="H2" s="944"/>
      <c r="I2" s="85"/>
    </row>
    <row r="3" spans="1:9" ht="18">
      <c r="A3" s="63"/>
      <c r="B3" s="945"/>
      <c r="C3" s="905"/>
      <c r="D3" s="905"/>
      <c r="E3" s="905"/>
      <c r="F3" s="905"/>
      <c r="G3" s="905"/>
      <c r="H3" s="903"/>
      <c r="I3" s="85"/>
    </row>
    <row r="4" spans="1:9" ht="25.5">
      <c r="A4" s="63"/>
      <c r="B4" s="5" t="s">
        <v>61</v>
      </c>
      <c r="C4" s="5" t="s">
        <v>65</v>
      </c>
      <c r="D4" s="5" t="s">
        <v>67</v>
      </c>
      <c r="E4" s="5" t="s">
        <v>2511</v>
      </c>
      <c r="F4" s="5" t="s">
        <v>72</v>
      </c>
      <c r="G4" s="5" t="s">
        <v>704</v>
      </c>
      <c r="H4" s="5" t="s">
        <v>75</v>
      </c>
      <c r="I4" s="21"/>
    </row>
    <row r="5" spans="1:9" ht="25.5">
      <c r="A5" s="63"/>
      <c r="B5" s="5" t="s">
        <v>16</v>
      </c>
      <c r="C5" s="5" t="s">
        <v>17</v>
      </c>
      <c r="D5" s="18" t="s">
        <v>2843</v>
      </c>
      <c r="E5" s="24" t="s">
        <v>2844</v>
      </c>
      <c r="F5" s="24" t="s">
        <v>2845</v>
      </c>
      <c r="G5" s="583" t="s">
        <v>2633</v>
      </c>
      <c r="H5" s="24" t="s">
        <v>2634</v>
      </c>
      <c r="I5" s="25"/>
    </row>
    <row r="6" spans="1:9" ht="51">
      <c r="A6" s="63"/>
      <c r="B6" s="5" t="s">
        <v>31</v>
      </c>
      <c r="C6" s="5" t="s">
        <v>34</v>
      </c>
      <c r="D6" s="18" t="s">
        <v>2581</v>
      </c>
      <c r="E6" s="18" t="s">
        <v>2846</v>
      </c>
      <c r="F6" s="18" t="s">
        <v>2847</v>
      </c>
      <c r="G6" s="18" t="s">
        <v>2848</v>
      </c>
      <c r="H6" s="18" t="s">
        <v>2849</v>
      </c>
      <c r="I6" s="25"/>
    </row>
    <row r="7" spans="1:9" ht="25.5">
      <c r="A7" s="63"/>
      <c r="B7" s="5" t="s">
        <v>146</v>
      </c>
      <c r="C7" s="5" t="s">
        <v>148</v>
      </c>
      <c r="D7" s="20" t="s">
        <v>255</v>
      </c>
      <c r="E7" s="18" t="s">
        <v>2852</v>
      </c>
      <c r="F7" s="18" t="s">
        <v>2622</v>
      </c>
      <c r="G7" s="97" t="str">
        <f>HYPERLINK("https://vk.com/video-173677020_456239093","https://vk.com/video-173677020_456239093 Написать определения: интервью, очерк, сюжет, репортаж")</f>
        <v>https://vk.com/video-173677020_456239093 Написать определения: интервью, очерк, сюжет, репортаж</v>
      </c>
      <c r="H7" s="18" t="s">
        <v>97</v>
      </c>
      <c r="I7" s="168"/>
    </row>
    <row r="8" spans="1:9" ht="15.75" customHeight="1">
      <c r="A8" s="63"/>
      <c r="B8" s="948" t="s">
        <v>160</v>
      </c>
      <c r="C8" s="864"/>
      <c r="D8" s="864"/>
      <c r="E8" s="864"/>
      <c r="F8" s="864"/>
      <c r="G8" s="864"/>
      <c r="H8" s="865"/>
      <c r="I8" s="546"/>
    </row>
    <row r="9" spans="1:9" ht="25.5">
      <c r="A9" s="63"/>
      <c r="B9" s="5" t="s">
        <v>170</v>
      </c>
      <c r="C9" s="5" t="s">
        <v>173</v>
      </c>
      <c r="D9" s="18" t="s">
        <v>174</v>
      </c>
      <c r="E9" s="18" t="s">
        <v>2856</v>
      </c>
      <c r="F9" s="18" t="s">
        <v>2857</v>
      </c>
      <c r="G9" s="90" t="s">
        <v>2858</v>
      </c>
      <c r="H9" s="18" t="s">
        <v>97</v>
      </c>
      <c r="I9" s="540"/>
    </row>
    <row r="10" spans="1:9" ht="38.25">
      <c r="A10" s="63"/>
      <c r="B10" s="5" t="s">
        <v>202</v>
      </c>
      <c r="C10" s="5" t="s">
        <v>203</v>
      </c>
      <c r="D10" s="18" t="s">
        <v>174</v>
      </c>
      <c r="E10" s="42" t="s">
        <v>2860</v>
      </c>
      <c r="F10" s="18" t="s">
        <v>2624</v>
      </c>
      <c r="G10" s="19" t="s">
        <v>2625</v>
      </c>
      <c r="H10" s="18" t="s">
        <v>2626</v>
      </c>
      <c r="I10" s="540"/>
    </row>
    <row r="11" spans="1:9" ht="25.5">
      <c r="A11" s="63"/>
      <c r="B11" s="867" t="s">
        <v>214</v>
      </c>
      <c r="C11" s="867" t="s">
        <v>215</v>
      </c>
      <c r="D11" s="18" t="s">
        <v>174</v>
      </c>
      <c r="E11" s="10" t="s">
        <v>2863</v>
      </c>
      <c r="F11" s="18" t="s">
        <v>2641</v>
      </c>
      <c r="G11" s="236" t="str">
        <f>HYPERLINK("https://www.youtube.com/watch?time_continue=4&amp;v=p1cMui1SYZ4&amp;feature=emb_logo","https://www.youtube.com/watch?time_continue=4&amp;v=p1cMui1SYZ4&amp;feature=emb_logo")</f>
        <v>https://www.youtube.com/watch?time_continue=4&amp;v=p1cMui1SYZ4&amp;feature=emb_logo</v>
      </c>
      <c r="H11" s="24" t="s">
        <v>2642</v>
      </c>
      <c r="I11" s="25"/>
    </row>
    <row r="12" spans="1:9" ht="40.5" customHeight="1">
      <c r="A12" s="63"/>
      <c r="B12" s="868"/>
      <c r="C12" s="868"/>
      <c r="D12" s="10" t="s">
        <v>2444</v>
      </c>
      <c r="E12" s="10" t="s">
        <v>2865</v>
      </c>
      <c r="F12" s="183" t="s">
        <v>2866</v>
      </c>
      <c r="G12" s="38" t="s">
        <v>2867</v>
      </c>
      <c r="H12" s="38" t="s">
        <v>2868</v>
      </c>
      <c r="I12" s="132"/>
    </row>
    <row r="13" spans="1:9" ht="28.5" customHeight="1">
      <c r="A13" s="63"/>
      <c r="B13" s="5" t="s">
        <v>239</v>
      </c>
      <c r="C13" s="5" t="s">
        <v>240</v>
      </c>
      <c r="D13" s="38" t="s">
        <v>274</v>
      </c>
      <c r="E13" s="24" t="s">
        <v>2869</v>
      </c>
      <c r="F13" s="38" t="s">
        <v>2870</v>
      </c>
      <c r="G13" s="38" t="s">
        <v>2646</v>
      </c>
      <c r="H13" s="38" t="s">
        <v>2647</v>
      </c>
      <c r="I13" s="25"/>
    </row>
    <row r="14" spans="1:9" ht="48.75" customHeight="1">
      <c r="A14" s="63"/>
      <c r="B14" s="900" t="s">
        <v>245</v>
      </c>
      <c r="C14" s="864"/>
      <c r="D14" s="864"/>
      <c r="E14" s="864"/>
      <c r="F14" s="864"/>
      <c r="G14" s="864"/>
      <c r="H14" s="865"/>
      <c r="I14" s="25"/>
    </row>
    <row r="15" spans="1:9" ht="48.75" customHeight="1">
      <c r="A15" s="63"/>
      <c r="B15" s="406" t="s">
        <v>16</v>
      </c>
      <c r="C15" s="37" t="s">
        <v>17</v>
      </c>
      <c r="D15" s="10" t="s">
        <v>255</v>
      </c>
      <c r="E15" s="10" t="s">
        <v>2877</v>
      </c>
      <c r="F15" s="628" t="s">
        <v>2879</v>
      </c>
      <c r="G15" s="34" t="s">
        <v>2880</v>
      </c>
      <c r="H15" s="38" t="s">
        <v>97</v>
      </c>
      <c r="I15" s="25"/>
    </row>
    <row r="16" spans="1:9" ht="51.75" customHeight="1">
      <c r="A16" s="63"/>
      <c r="B16" s="406" t="s">
        <v>146</v>
      </c>
      <c r="C16" s="37" t="s">
        <v>148</v>
      </c>
      <c r="D16" s="18" t="s">
        <v>174</v>
      </c>
      <c r="E16" s="42" t="s">
        <v>2882</v>
      </c>
      <c r="F16" s="18" t="s">
        <v>2798</v>
      </c>
      <c r="G16" s="19" t="s">
        <v>2799</v>
      </c>
      <c r="H16" s="18" t="s">
        <v>2800</v>
      </c>
      <c r="I16" s="629"/>
    </row>
    <row r="17" spans="1:9" ht="25.5">
      <c r="A17" s="63"/>
      <c r="B17" s="406" t="s">
        <v>31</v>
      </c>
      <c r="C17" s="37" t="s">
        <v>34</v>
      </c>
      <c r="D17" s="18" t="s">
        <v>2457</v>
      </c>
      <c r="E17" s="31" t="s">
        <v>2888</v>
      </c>
      <c r="F17" s="38" t="s">
        <v>2643</v>
      </c>
      <c r="G17" s="38" t="s">
        <v>2889</v>
      </c>
      <c r="H17" s="38" t="s">
        <v>2890</v>
      </c>
      <c r="I17" s="100"/>
    </row>
    <row r="18" spans="1:9" ht="12.75">
      <c r="A18" s="63"/>
      <c r="B18" s="948" t="s">
        <v>160</v>
      </c>
      <c r="C18" s="864"/>
      <c r="D18" s="864"/>
      <c r="E18" s="864"/>
      <c r="F18" s="864"/>
      <c r="G18" s="864"/>
      <c r="H18" s="865"/>
      <c r="I18" s="86"/>
    </row>
    <row r="19" spans="1:9" ht="63.75">
      <c r="A19" s="63"/>
      <c r="B19" s="37" t="s">
        <v>170</v>
      </c>
      <c r="C19" s="37" t="s">
        <v>173</v>
      </c>
      <c r="D19" s="18" t="s">
        <v>2444</v>
      </c>
      <c r="E19" s="42" t="s">
        <v>2895</v>
      </c>
      <c r="F19" s="18" t="s">
        <v>2896</v>
      </c>
      <c r="G19" s="630" t="s">
        <v>2897</v>
      </c>
      <c r="H19" s="320" t="str">
        <f>HYPERLINK("https://schooltests.ru/08_peryshkin/68_linzy.php","П. 68 повторить, пройти тест по ссылке  https://schooltests.ru/08_peryshkin/68_linzy.php , если нет тех. возможности по тексту в АСУ")</f>
        <v>П. 68 повторить, пройти тест по ссылке  https://schooltests.ru/08_peryshkin/68_linzy.php , если нет тех. возможности по тексту в АСУ</v>
      </c>
      <c r="I19" s="86"/>
    </row>
    <row r="20" spans="1:9" ht="38.25" customHeight="1">
      <c r="A20" s="63"/>
      <c r="B20" s="37" t="s">
        <v>202</v>
      </c>
      <c r="C20" s="37" t="s">
        <v>203</v>
      </c>
      <c r="D20" s="18" t="s">
        <v>2444</v>
      </c>
      <c r="E20" s="42" t="s">
        <v>2899</v>
      </c>
      <c r="F20" s="18" t="s">
        <v>2900</v>
      </c>
      <c r="G20" s="18" t="s">
        <v>2901</v>
      </c>
      <c r="H20" s="18" t="s">
        <v>2429</v>
      </c>
      <c r="I20" s="546"/>
    </row>
    <row r="21" spans="1:9" ht="38.25">
      <c r="A21" s="63"/>
      <c r="B21" s="37" t="s">
        <v>214</v>
      </c>
      <c r="C21" s="37" t="s">
        <v>215</v>
      </c>
      <c r="D21" s="10" t="s">
        <v>2444</v>
      </c>
      <c r="E21" s="42" t="s">
        <v>2904</v>
      </c>
      <c r="F21" s="20" t="s">
        <v>2666</v>
      </c>
      <c r="G21" s="18" t="s">
        <v>2667</v>
      </c>
      <c r="H21" s="18" t="s">
        <v>97</v>
      </c>
      <c r="I21" s="86"/>
    </row>
    <row r="22" spans="1:9" ht="38.25">
      <c r="A22" s="63"/>
      <c r="B22" s="37" t="s">
        <v>239</v>
      </c>
      <c r="C22" s="37" t="s">
        <v>240</v>
      </c>
      <c r="D22" s="632" t="s">
        <v>2316</v>
      </c>
      <c r="E22" s="633" t="s">
        <v>2906</v>
      </c>
      <c r="F22" s="634" t="s">
        <v>2907</v>
      </c>
      <c r="G22" s="635" t="s">
        <v>2908</v>
      </c>
      <c r="H22" s="635" t="s">
        <v>2909</v>
      </c>
      <c r="I22" s="86"/>
    </row>
    <row r="23" spans="1:9" ht="51">
      <c r="A23" s="63"/>
      <c r="B23" s="5" t="s">
        <v>1166</v>
      </c>
      <c r="C23" s="5" t="s">
        <v>1167</v>
      </c>
      <c r="D23" s="38" t="s">
        <v>2444</v>
      </c>
      <c r="E23" s="42" t="s">
        <v>2910</v>
      </c>
      <c r="F23" s="38" t="s">
        <v>2911</v>
      </c>
      <c r="G23" s="46" t="s">
        <v>2912</v>
      </c>
      <c r="H23" s="18" t="s">
        <v>2913</v>
      </c>
      <c r="I23" s="100"/>
    </row>
    <row r="24" spans="1:9" ht="25.5">
      <c r="A24" s="63"/>
      <c r="B24" s="5" t="s">
        <v>1530</v>
      </c>
      <c r="C24" s="5" t="s">
        <v>1532</v>
      </c>
      <c r="D24" s="38" t="s">
        <v>174</v>
      </c>
      <c r="E24" s="191" t="s">
        <v>2916</v>
      </c>
      <c r="F24" s="38" t="s">
        <v>2917</v>
      </c>
      <c r="G24" s="388" t="s">
        <v>2594</v>
      </c>
      <c r="H24" s="18" t="s">
        <v>104</v>
      </c>
      <c r="I24" s="86"/>
    </row>
    <row r="25" spans="1:9" ht="13.5">
      <c r="A25" s="63"/>
      <c r="B25" s="876" t="s">
        <v>273</v>
      </c>
      <c r="C25" s="864"/>
      <c r="D25" s="864"/>
      <c r="E25" s="864"/>
      <c r="F25" s="864"/>
      <c r="G25" s="864"/>
      <c r="H25" s="865"/>
      <c r="I25" s="86"/>
    </row>
    <row r="26" spans="1:9" ht="51">
      <c r="A26" s="63"/>
      <c r="B26" s="37" t="s">
        <v>16</v>
      </c>
      <c r="C26" s="37" t="s">
        <v>17</v>
      </c>
      <c r="D26" s="44" t="s">
        <v>2533</v>
      </c>
      <c r="E26" s="18" t="s">
        <v>2918</v>
      </c>
      <c r="F26" s="18" t="s">
        <v>2919</v>
      </c>
      <c r="G26" s="18" t="s">
        <v>2920</v>
      </c>
      <c r="H26" s="18" t="s">
        <v>2921</v>
      </c>
      <c r="I26" s="88"/>
    </row>
    <row r="27" spans="1:9" ht="89.25">
      <c r="A27" s="63"/>
      <c r="B27" s="37" t="s">
        <v>31</v>
      </c>
      <c r="C27" s="37" t="s">
        <v>34</v>
      </c>
      <c r="D27" s="18" t="s">
        <v>241</v>
      </c>
      <c r="E27" s="42" t="s">
        <v>2922</v>
      </c>
      <c r="F27" s="18" t="s">
        <v>2682</v>
      </c>
      <c r="G27" s="364" t="s">
        <v>2923</v>
      </c>
      <c r="H27" s="19" t="s">
        <v>97</v>
      </c>
      <c r="I27" s="88"/>
    </row>
    <row r="28" spans="1:9" ht="51.75">
      <c r="A28" s="63"/>
      <c r="B28" s="37" t="s">
        <v>146</v>
      </c>
      <c r="C28" s="37" t="s">
        <v>148</v>
      </c>
      <c r="D28" s="44" t="s">
        <v>2533</v>
      </c>
      <c r="E28" s="10" t="s">
        <v>2924</v>
      </c>
      <c r="F28" s="18" t="s">
        <v>2925</v>
      </c>
      <c r="G28" s="18" t="s">
        <v>2926</v>
      </c>
      <c r="H28" s="18" t="s">
        <v>2927</v>
      </c>
      <c r="I28" s="321"/>
    </row>
    <row r="29" spans="1:9" ht="60" customHeight="1">
      <c r="A29" s="63"/>
      <c r="B29" s="948" t="s">
        <v>160</v>
      </c>
      <c r="C29" s="864"/>
      <c r="D29" s="864"/>
      <c r="E29" s="864"/>
      <c r="F29" s="864"/>
      <c r="G29" s="864"/>
      <c r="H29" s="865"/>
      <c r="I29" s="156"/>
    </row>
    <row r="30" spans="1:9" ht="51">
      <c r="A30" s="63"/>
      <c r="B30" s="37" t="s">
        <v>170</v>
      </c>
      <c r="C30" s="37" t="s">
        <v>173</v>
      </c>
      <c r="D30" s="18" t="s">
        <v>174</v>
      </c>
      <c r="E30" s="42" t="s">
        <v>2928</v>
      </c>
      <c r="F30" s="18" t="s">
        <v>2929</v>
      </c>
      <c r="G30" s="19" t="s">
        <v>2930</v>
      </c>
      <c r="H30" s="18" t="s">
        <v>2809</v>
      </c>
      <c r="I30" s="86"/>
    </row>
    <row r="31" spans="1:9" ht="25.5">
      <c r="A31" s="63"/>
      <c r="B31" s="867" t="s">
        <v>202</v>
      </c>
      <c r="C31" s="867" t="s">
        <v>203</v>
      </c>
      <c r="D31" s="20" t="s">
        <v>174</v>
      </c>
      <c r="E31" s="20" t="s">
        <v>2931</v>
      </c>
      <c r="F31" s="124" t="s">
        <v>1476</v>
      </c>
      <c r="G31" s="556" t="s">
        <v>2881</v>
      </c>
      <c r="H31" s="251" t="s">
        <v>97</v>
      </c>
      <c r="I31" s="86"/>
    </row>
    <row r="32" spans="1:9" ht="47.25" customHeight="1">
      <c r="A32" s="63"/>
      <c r="B32" s="868"/>
      <c r="C32" s="868"/>
      <c r="D32" s="18" t="s">
        <v>792</v>
      </c>
      <c r="E32" s="20" t="s">
        <v>2932</v>
      </c>
      <c r="F32" s="24" t="s">
        <v>2702</v>
      </c>
      <c r="G32" s="112" t="s">
        <v>2703</v>
      </c>
      <c r="H32" s="24" t="s">
        <v>2704</v>
      </c>
      <c r="I32" s="546"/>
    </row>
    <row r="33" spans="1:9" ht="25.5">
      <c r="A33" s="63"/>
      <c r="B33" s="406" t="s">
        <v>214</v>
      </c>
      <c r="C33" s="37" t="s">
        <v>215</v>
      </c>
      <c r="D33" s="18" t="s">
        <v>174</v>
      </c>
      <c r="E33" s="23" t="s">
        <v>2933</v>
      </c>
      <c r="F33" s="24" t="s">
        <v>2934</v>
      </c>
      <c r="G33" s="24" t="s">
        <v>2935</v>
      </c>
      <c r="H33" s="24" t="s">
        <v>2936</v>
      </c>
      <c r="I33" s="148"/>
    </row>
    <row r="34" spans="1:9" ht="25.5">
      <c r="A34" s="63"/>
      <c r="B34" s="406" t="s">
        <v>239</v>
      </c>
      <c r="C34" s="406" t="s">
        <v>240</v>
      </c>
      <c r="D34" s="18"/>
      <c r="E34" s="42" t="s">
        <v>2937</v>
      </c>
      <c r="F34" s="40" t="s">
        <v>2938</v>
      </c>
      <c r="G34" s="618" t="s">
        <v>2939</v>
      </c>
      <c r="H34" s="24" t="s">
        <v>97</v>
      </c>
      <c r="I34" s="86"/>
    </row>
    <row r="35" spans="1:9" ht="38.25">
      <c r="A35" s="63"/>
      <c r="B35" s="406" t="s">
        <v>1166</v>
      </c>
      <c r="C35" s="588" t="s">
        <v>1167</v>
      </c>
      <c r="D35" s="18" t="s">
        <v>174</v>
      </c>
      <c r="E35" s="233" t="s">
        <v>2940</v>
      </c>
      <c r="F35" s="40" t="s">
        <v>2941</v>
      </c>
      <c r="G35" s="616" t="s">
        <v>2942</v>
      </c>
      <c r="H35" s="24" t="s">
        <v>104</v>
      </c>
      <c r="I35" s="86"/>
    </row>
    <row r="36" spans="1:9" ht="38.25">
      <c r="A36" s="63"/>
      <c r="B36" s="172" t="s">
        <v>1530</v>
      </c>
      <c r="C36" s="302" t="s">
        <v>1532</v>
      </c>
      <c r="D36" s="10" t="s">
        <v>174</v>
      </c>
      <c r="E36" s="233" t="s">
        <v>2943</v>
      </c>
      <c r="F36" s="18" t="s">
        <v>2674</v>
      </c>
      <c r="G36" s="614" t="s">
        <v>2675</v>
      </c>
      <c r="H36" s="24" t="s">
        <v>104</v>
      </c>
      <c r="I36" s="86"/>
    </row>
    <row r="37" spans="1:9" ht="18">
      <c r="A37" s="63"/>
      <c r="B37" s="900" t="s">
        <v>441</v>
      </c>
      <c r="C37" s="864"/>
      <c r="D37" s="864"/>
      <c r="E37" s="864"/>
      <c r="F37" s="864"/>
      <c r="G37" s="864"/>
      <c r="H37" s="865"/>
      <c r="I37" s="86"/>
    </row>
    <row r="38" spans="1:9" ht="38.25">
      <c r="A38" s="63"/>
      <c r="B38" s="37" t="s">
        <v>16</v>
      </c>
      <c r="C38" s="37" t="s">
        <v>17</v>
      </c>
      <c r="D38" s="18" t="s">
        <v>792</v>
      </c>
      <c r="E38" s="42" t="s">
        <v>2944</v>
      </c>
      <c r="F38" s="18" t="s">
        <v>1675</v>
      </c>
      <c r="G38" s="18" t="s">
        <v>2691</v>
      </c>
      <c r="H38" s="18" t="s">
        <v>97</v>
      </c>
      <c r="I38" s="86"/>
    </row>
    <row r="39" spans="1:9" ht="38.25">
      <c r="A39" s="63"/>
      <c r="B39" s="37" t="s">
        <v>31</v>
      </c>
      <c r="C39" s="37" t="s">
        <v>34</v>
      </c>
      <c r="D39" s="18" t="s">
        <v>174</v>
      </c>
      <c r="E39" s="42" t="s">
        <v>2945</v>
      </c>
      <c r="F39" s="18" t="s">
        <v>2946</v>
      </c>
      <c r="G39" s="18" t="s">
        <v>2729</v>
      </c>
      <c r="H39" s="18" t="s">
        <v>2730</v>
      </c>
      <c r="I39" s="466"/>
    </row>
    <row r="40" spans="1:9" ht="25.5">
      <c r="A40" s="63"/>
      <c r="B40" s="37" t="s">
        <v>146</v>
      </c>
      <c r="C40" s="37" t="s">
        <v>148</v>
      </c>
      <c r="D40" s="10" t="s">
        <v>255</v>
      </c>
      <c r="E40" s="10" t="s">
        <v>2947</v>
      </c>
      <c r="F40" s="397" t="s">
        <v>2948</v>
      </c>
      <c r="G40" s="34" t="s">
        <v>2880</v>
      </c>
      <c r="H40" s="38" t="s">
        <v>97</v>
      </c>
      <c r="I40" s="86"/>
    </row>
    <row r="41" spans="1:9" ht="12.75">
      <c r="A41" s="63"/>
      <c r="B41" s="948" t="s">
        <v>160</v>
      </c>
      <c r="C41" s="864"/>
      <c r="D41" s="864"/>
      <c r="E41" s="864"/>
      <c r="F41" s="864"/>
      <c r="G41" s="864"/>
      <c r="H41" s="865"/>
      <c r="I41" s="148"/>
    </row>
    <row r="42" spans="1:9" ht="25.5">
      <c r="A42" s="63"/>
      <c r="B42" s="37" t="s">
        <v>170</v>
      </c>
      <c r="C42" s="37" t="s">
        <v>173</v>
      </c>
      <c r="D42" s="18"/>
      <c r="E42" s="123" t="s">
        <v>2949</v>
      </c>
      <c r="F42" s="40" t="s">
        <v>2721</v>
      </c>
      <c r="G42" s="40" t="s">
        <v>2950</v>
      </c>
      <c r="H42" s="40" t="s">
        <v>2951</v>
      </c>
      <c r="I42" s="86"/>
    </row>
    <row r="43" spans="1:9" ht="51">
      <c r="A43" s="63"/>
      <c r="B43" s="37" t="s">
        <v>202</v>
      </c>
      <c r="C43" s="37" t="s">
        <v>203</v>
      </c>
      <c r="D43" s="18" t="s">
        <v>2533</v>
      </c>
      <c r="E43" s="91" t="s">
        <v>2952</v>
      </c>
      <c r="F43" s="40" t="s">
        <v>2953</v>
      </c>
      <c r="G43" s="40" t="s">
        <v>2954</v>
      </c>
      <c r="H43" s="40" t="s">
        <v>2955</v>
      </c>
      <c r="I43" s="546"/>
    </row>
    <row r="44" spans="1:9" ht="38.25">
      <c r="A44" s="63"/>
      <c r="B44" s="37" t="s">
        <v>214</v>
      </c>
      <c r="C44" s="37" t="s">
        <v>215</v>
      </c>
      <c r="D44" s="18" t="s">
        <v>526</v>
      </c>
      <c r="E44" s="40" t="s">
        <v>2956</v>
      </c>
      <c r="F44" s="40" t="s">
        <v>2957</v>
      </c>
      <c r="G44" s="40" t="s">
        <v>2958</v>
      </c>
      <c r="H44" s="40" t="s">
        <v>2959</v>
      </c>
      <c r="I44" s="86"/>
    </row>
    <row r="45" spans="1:9" ht="38.25">
      <c r="A45" s="63"/>
      <c r="B45" s="37" t="s">
        <v>239</v>
      </c>
      <c r="C45" s="37" t="s">
        <v>240</v>
      </c>
      <c r="D45" s="18" t="s">
        <v>526</v>
      </c>
      <c r="E45" s="40" t="s">
        <v>2960</v>
      </c>
      <c r="F45" s="40" t="s">
        <v>2961</v>
      </c>
      <c r="G45" s="32" t="s">
        <v>2962</v>
      </c>
      <c r="H45" s="40" t="s">
        <v>2963</v>
      </c>
      <c r="I45" s="540"/>
    </row>
    <row r="46" spans="1:9" ht="25.5">
      <c r="A46" s="63"/>
      <c r="B46" s="406" t="s">
        <v>1166</v>
      </c>
      <c r="C46" s="588" t="s">
        <v>1167</v>
      </c>
      <c r="D46" s="18"/>
      <c r="E46" s="123" t="s">
        <v>2964</v>
      </c>
      <c r="F46" s="40" t="s">
        <v>2721</v>
      </c>
      <c r="G46" s="32" t="s">
        <v>2965</v>
      </c>
      <c r="H46" s="40" t="s">
        <v>2951</v>
      </c>
      <c r="I46" s="100"/>
    </row>
    <row r="47" spans="1:9" ht="38.25">
      <c r="A47" s="63"/>
      <c r="B47" s="172" t="s">
        <v>1530</v>
      </c>
      <c r="C47" s="302" t="s">
        <v>1532</v>
      </c>
      <c r="D47" s="18" t="s">
        <v>2966</v>
      </c>
      <c r="E47" s="76" t="s">
        <v>2967</v>
      </c>
      <c r="F47" s="40" t="s">
        <v>2968</v>
      </c>
      <c r="G47" s="584" t="s">
        <v>2969</v>
      </c>
      <c r="H47" s="40" t="s">
        <v>2429</v>
      </c>
      <c r="I47" s="100"/>
    </row>
    <row r="48" spans="1:9" ht="18">
      <c r="A48" s="63"/>
      <c r="B48" s="900" t="s">
        <v>590</v>
      </c>
      <c r="C48" s="864"/>
      <c r="D48" s="864"/>
      <c r="E48" s="864"/>
      <c r="F48" s="864"/>
      <c r="G48" s="864"/>
      <c r="H48" s="865"/>
      <c r="I48" s="100"/>
    </row>
    <row r="49" spans="1:9" ht="25.5">
      <c r="A49" s="63"/>
      <c r="B49" s="5">
        <v>1</v>
      </c>
      <c r="C49" s="37" t="s">
        <v>17</v>
      </c>
      <c r="D49" s="18" t="s">
        <v>174</v>
      </c>
      <c r="E49" s="42" t="s">
        <v>2970</v>
      </c>
      <c r="F49" s="38" t="s">
        <v>2755</v>
      </c>
      <c r="G49" s="388" t="s">
        <v>2756</v>
      </c>
      <c r="H49" s="38" t="s">
        <v>2429</v>
      </c>
      <c r="I49" s="100"/>
    </row>
    <row r="50" spans="1:9" ht="38.25">
      <c r="A50" s="63"/>
      <c r="B50" s="867" t="s">
        <v>31</v>
      </c>
      <c r="C50" s="867" t="s">
        <v>34</v>
      </c>
      <c r="D50" s="381" t="s">
        <v>684</v>
      </c>
      <c r="E50" s="28" t="s">
        <v>2971</v>
      </c>
      <c r="F50" s="436" t="s">
        <v>2859</v>
      </c>
      <c r="G50" s="378" t="s">
        <v>2972</v>
      </c>
      <c r="H50" s="378" t="s">
        <v>2973</v>
      </c>
      <c r="I50" s="321"/>
    </row>
    <row r="51" spans="1:9" ht="38.25">
      <c r="A51" s="63"/>
      <c r="B51" s="868"/>
      <c r="C51" s="868"/>
      <c r="D51" s="18" t="s">
        <v>684</v>
      </c>
      <c r="E51" s="627" t="s">
        <v>2974</v>
      </c>
      <c r="F51" s="18" t="s">
        <v>2702</v>
      </c>
      <c r="G51" s="19" t="s">
        <v>2750</v>
      </c>
      <c r="H51" s="18" t="s">
        <v>97</v>
      </c>
      <c r="I51" s="86"/>
    </row>
    <row r="52" spans="1:9" ht="38.25">
      <c r="A52" s="63"/>
      <c r="B52" s="867" t="s">
        <v>146</v>
      </c>
      <c r="C52" s="867" t="s">
        <v>148</v>
      </c>
      <c r="D52" s="18" t="s">
        <v>684</v>
      </c>
      <c r="E52" s="28" t="s">
        <v>2975</v>
      </c>
      <c r="F52" s="636" t="s">
        <v>2353</v>
      </c>
      <c r="G52" s="19" t="s">
        <v>2742</v>
      </c>
      <c r="H52" s="38" t="s">
        <v>97</v>
      </c>
      <c r="I52" s="86"/>
    </row>
    <row r="53" spans="1:9" ht="38.25">
      <c r="A53" s="63"/>
      <c r="B53" s="868"/>
      <c r="C53" s="868"/>
      <c r="D53" s="18"/>
      <c r="E53" s="601" t="s">
        <v>2976</v>
      </c>
      <c r="F53" s="38" t="s">
        <v>2744</v>
      </c>
      <c r="G53" s="388" t="s">
        <v>2977</v>
      </c>
      <c r="H53" s="38" t="s">
        <v>97</v>
      </c>
      <c r="I53" s="290"/>
    </row>
    <row r="54" spans="1:9" ht="15.75" customHeight="1">
      <c r="A54" s="63"/>
      <c r="B54" s="925" t="s">
        <v>160</v>
      </c>
      <c r="C54" s="864"/>
      <c r="D54" s="864"/>
      <c r="E54" s="864"/>
      <c r="F54" s="864"/>
      <c r="G54" s="864"/>
      <c r="H54" s="865"/>
      <c r="I54" s="546"/>
    </row>
    <row r="55" spans="1:9" ht="38.25">
      <c r="A55" s="63"/>
      <c r="B55" s="37" t="s">
        <v>170</v>
      </c>
      <c r="C55" s="37" t="s">
        <v>173</v>
      </c>
      <c r="D55" s="18" t="s">
        <v>684</v>
      </c>
      <c r="E55" s="42" t="s">
        <v>2978</v>
      </c>
      <c r="F55" s="18" t="s">
        <v>2758</v>
      </c>
      <c r="G55" s="18" t="s">
        <v>2759</v>
      </c>
      <c r="H55" s="18" t="s">
        <v>2759</v>
      </c>
      <c r="I55" s="100"/>
    </row>
    <row r="56" spans="1:9" ht="38.25">
      <c r="A56" s="63"/>
      <c r="B56" s="37" t="s">
        <v>202</v>
      </c>
      <c r="C56" s="37" t="s">
        <v>203</v>
      </c>
      <c r="D56" s="18" t="s">
        <v>684</v>
      </c>
      <c r="E56" s="28" t="s">
        <v>2979</v>
      </c>
      <c r="F56" s="38" t="s">
        <v>2980</v>
      </c>
      <c r="G56" s="38" t="s">
        <v>2981</v>
      </c>
      <c r="H56" s="38" t="s">
        <v>2734</v>
      </c>
      <c r="I56" s="100"/>
    </row>
    <row r="57" spans="1:9" ht="38.25">
      <c r="A57" s="63"/>
      <c r="B57" s="37" t="s">
        <v>214</v>
      </c>
      <c r="C57" s="37" t="s">
        <v>215</v>
      </c>
      <c r="D57" s="18" t="s">
        <v>684</v>
      </c>
      <c r="E57" s="40" t="s">
        <v>2982</v>
      </c>
      <c r="F57" s="38" t="s">
        <v>2983</v>
      </c>
      <c r="G57" s="637" t="s">
        <v>2984</v>
      </c>
      <c r="H57" s="38" t="s">
        <v>2429</v>
      </c>
      <c r="I57" s="100"/>
    </row>
    <row r="58" spans="1:9" ht="38.25">
      <c r="A58" s="63"/>
      <c r="B58" s="5" t="s">
        <v>239</v>
      </c>
      <c r="C58" s="5" t="s">
        <v>240</v>
      </c>
      <c r="D58" s="18" t="s">
        <v>174</v>
      </c>
      <c r="E58" s="42" t="s">
        <v>2985</v>
      </c>
      <c r="F58" s="38" t="s">
        <v>2764</v>
      </c>
      <c r="G58" s="638" t="s">
        <v>2986</v>
      </c>
      <c r="H58" s="38" t="s">
        <v>97</v>
      </c>
      <c r="I58" s="100"/>
    </row>
    <row r="59" spans="1:9" ht="51">
      <c r="A59" s="63"/>
      <c r="B59" s="5" t="s">
        <v>1166</v>
      </c>
      <c r="C59" s="5" t="s">
        <v>1167</v>
      </c>
      <c r="D59" s="18"/>
      <c r="E59" s="38" t="s">
        <v>2987</v>
      </c>
      <c r="F59" s="38" t="s">
        <v>2658</v>
      </c>
      <c r="G59" s="84" t="e">
        <f>HYPERLINK("https://yandex.ru/video/preview/?filmId=11951879792231457463&amp;text=изображения%20даваемые%20линзой%208%20класс%20видеоурок&amp;path=wizard&amp;parent-reqid=1588923622181666-1490818553090919779500253-production-app-host-sas-web-yp-217&amp;redircnt=1588923642.1","Изучить п. 69 учебника, ответить на вопросы после параграфа (устно), посмотреть видеоурок по ссылке https://yandex.ru/video/preview/?filmId=11951879792231457463&amp;text=изображения%20даваемые%20линзой%208%20класс%20видеоурок&amp;path=wizard&amp;parent-reqid=15889236"&amp;"22181666-1490818553090919779500253-production-app-host-sas-web-yp-217&amp;redircnt=1588923642.1")</f>
        <v>#VALUE!</v>
      </c>
      <c r="H59" s="160" t="s">
        <v>2988</v>
      </c>
      <c r="I59" s="100"/>
    </row>
    <row r="60" spans="1:9" ht="38.25">
      <c r="A60" s="63"/>
      <c r="B60" s="5" t="s">
        <v>1530</v>
      </c>
      <c r="C60" s="5" t="s">
        <v>1532</v>
      </c>
      <c r="D60" s="18" t="s">
        <v>174</v>
      </c>
      <c r="E60" s="191" t="s">
        <v>2989</v>
      </c>
      <c r="F60" s="38" t="s">
        <v>2990</v>
      </c>
      <c r="G60" s="388" t="s">
        <v>2594</v>
      </c>
      <c r="H60" s="38" t="s">
        <v>104</v>
      </c>
      <c r="I60" s="100"/>
    </row>
    <row r="61" spans="1:9" ht="18">
      <c r="A61" s="63"/>
      <c r="I61" s="321"/>
    </row>
    <row r="62" spans="1:9" ht="12.75">
      <c r="A62" s="63"/>
      <c r="I62" s="86"/>
    </row>
    <row r="63" spans="1:9" ht="12.75">
      <c r="A63" s="63"/>
      <c r="I63" s="86"/>
    </row>
    <row r="64" spans="1:9" ht="12.75">
      <c r="A64" s="63"/>
      <c r="I64" s="86"/>
    </row>
    <row r="65" spans="1:9" ht="12.75">
      <c r="A65" s="63"/>
      <c r="I65" s="619"/>
    </row>
    <row r="66" spans="1:9" ht="30" customHeight="1">
      <c r="A66" s="63"/>
      <c r="I66" s="86"/>
    </row>
    <row r="67" spans="1:9" ht="27.75" customHeight="1">
      <c r="A67" s="63"/>
      <c r="I67" s="639"/>
    </row>
    <row r="68" spans="1:9" ht="12.75">
      <c r="A68" s="63"/>
      <c r="I68" s="86"/>
    </row>
    <row r="69" spans="1:9" ht="12.75">
      <c r="A69" s="63"/>
      <c r="I69" s="86"/>
    </row>
    <row r="70" spans="1:9" ht="12.75">
      <c r="A70" s="63"/>
      <c r="I70" s="86"/>
    </row>
    <row r="71" spans="1:9" ht="12.75">
      <c r="A71" s="63"/>
      <c r="I71" s="148"/>
    </row>
    <row r="72" spans="1:9" ht="12.75">
      <c r="A72" s="63"/>
      <c r="I72" s="148"/>
    </row>
    <row r="73" spans="1:9" ht="12.75">
      <c r="A73" s="63"/>
      <c r="I73" s="120"/>
    </row>
    <row r="74" spans="1:9" ht="12.75">
      <c r="A74" s="63"/>
      <c r="I74" s="83"/>
    </row>
    <row r="75" spans="1:9" ht="12.75">
      <c r="A75" s="63"/>
      <c r="I75" s="83"/>
    </row>
    <row r="76" spans="1:9" ht="12.75">
      <c r="A76" s="63"/>
      <c r="I76" s="83"/>
    </row>
    <row r="77" spans="1:9" ht="12.75">
      <c r="A77" s="63"/>
      <c r="I77" s="83"/>
    </row>
    <row r="78" spans="1:9" ht="12.75">
      <c r="A78" s="63"/>
      <c r="I78" s="83"/>
    </row>
    <row r="79" spans="1:9" ht="12.75">
      <c r="A79" s="63"/>
      <c r="I79" s="83"/>
    </row>
    <row r="80" spans="1:9" ht="12.75">
      <c r="A80" s="63"/>
      <c r="I80" s="83"/>
    </row>
    <row r="81" spans="1:9" ht="12.75">
      <c r="A81" s="63"/>
      <c r="I81" s="83"/>
    </row>
    <row r="82" spans="1:9" ht="12.75">
      <c r="A82" s="63"/>
      <c r="I82" s="83"/>
    </row>
    <row r="83" spans="1:9" ht="12.75">
      <c r="A83" s="63"/>
      <c r="I83" s="83"/>
    </row>
    <row r="84" spans="1:9" ht="12.75">
      <c r="A84" s="63"/>
      <c r="I84" s="83"/>
    </row>
    <row r="85" spans="1:9" ht="12.75">
      <c r="A85" s="63"/>
      <c r="I85" s="83"/>
    </row>
    <row r="86" spans="1:9" ht="12.75">
      <c r="A86" s="63"/>
      <c r="I86" s="83"/>
    </row>
    <row r="87" spans="1:9" ht="12.75">
      <c r="A87" s="63"/>
      <c r="I87" s="83"/>
    </row>
    <row r="88" spans="1:9" ht="12.75">
      <c r="A88" s="63"/>
      <c r="I88" s="83"/>
    </row>
    <row r="89" spans="1:9" ht="12.75">
      <c r="A89" s="63"/>
      <c r="I89" s="83"/>
    </row>
    <row r="90" spans="1:9" ht="12.75">
      <c r="A90" s="63"/>
      <c r="I90" s="83"/>
    </row>
    <row r="91" spans="1:9" ht="12.75">
      <c r="A91" s="63"/>
      <c r="I91" s="83"/>
    </row>
    <row r="92" spans="1:9" ht="12.75">
      <c r="A92" s="63"/>
      <c r="I92" s="83"/>
    </row>
    <row r="93" spans="1:9" ht="12.75">
      <c r="A93" s="63"/>
      <c r="I93" s="83"/>
    </row>
    <row r="94" spans="1:9" ht="12.75">
      <c r="A94" s="63"/>
      <c r="I94" s="83"/>
    </row>
    <row r="95" spans="1:9" ht="12.75">
      <c r="A95" s="63"/>
      <c r="I95" s="83"/>
    </row>
    <row r="96" spans="1:9" ht="12.75">
      <c r="A96" s="63"/>
      <c r="I96" s="83"/>
    </row>
    <row r="97" spans="1:9" ht="12.75">
      <c r="A97" s="63"/>
      <c r="I97" s="83"/>
    </row>
    <row r="98" spans="1:9" ht="12.75">
      <c r="A98" s="63"/>
      <c r="I98" s="83"/>
    </row>
    <row r="99" spans="1:9" ht="12.75">
      <c r="A99" s="63"/>
      <c r="I99" s="83"/>
    </row>
    <row r="100" spans="1:9" ht="12.75">
      <c r="A100" s="63"/>
      <c r="I100" s="83"/>
    </row>
    <row r="101" spans="1:9" ht="12.75">
      <c r="A101" s="63"/>
      <c r="I101" s="83"/>
    </row>
    <row r="102" spans="1:9" ht="12.75">
      <c r="A102" s="63"/>
      <c r="I102" s="83"/>
    </row>
    <row r="103" spans="1:9" ht="12.75">
      <c r="A103" s="63"/>
      <c r="I103" s="83"/>
    </row>
    <row r="104" spans="1:9" ht="12.75">
      <c r="A104" s="63"/>
      <c r="I104" s="83"/>
    </row>
    <row r="105" spans="1:9" ht="12.75">
      <c r="A105" s="63"/>
      <c r="I105" s="83"/>
    </row>
    <row r="106" spans="1:9" ht="12.75">
      <c r="A106" s="63"/>
      <c r="I106" s="83"/>
    </row>
    <row r="107" spans="1:9" ht="12.75">
      <c r="A107" s="63"/>
      <c r="I107" s="83"/>
    </row>
    <row r="108" spans="1:9" ht="12.75">
      <c r="A108" s="63"/>
      <c r="I108" s="83"/>
    </row>
    <row r="109" spans="1:9" ht="12.75">
      <c r="A109" s="63"/>
      <c r="I109" s="83"/>
    </row>
    <row r="110" spans="1:9" ht="12.75">
      <c r="A110" s="63"/>
      <c r="I110" s="83"/>
    </row>
    <row r="111" spans="1:9" ht="12.75">
      <c r="A111" s="63"/>
      <c r="I111" s="83"/>
    </row>
    <row r="112" spans="1:9" ht="12.75">
      <c r="A112" s="63"/>
      <c r="I112" s="83"/>
    </row>
    <row r="113" spans="1:9" ht="12.75">
      <c r="A113" s="63"/>
      <c r="I113" s="83"/>
    </row>
    <row r="114" spans="1:9" ht="12.75">
      <c r="A114" s="63"/>
      <c r="I114" s="83"/>
    </row>
    <row r="115" spans="1:9" ht="12.75">
      <c r="A115" s="63"/>
      <c r="I115" s="83"/>
    </row>
    <row r="116" spans="1:9" ht="12.75">
      <c r="A116" s="63"/>
      <c r="I116" s="83"/>
    </row>
    <row r="117" spans="1:9" ht="12.75">
      <c r="A117" s="63"/>
      <c r="I117" s="83"/>
    </row>
    <row r="118" spans="1:9" ht="12.75">
      <c r="A118" s="63"/>
      <c r="I118" s="83"/>
    </row>
    <row r="119" spans="1:9" ht="12.75">
      <c r="A119" s="63"/>
      <c r="I119" s="83"/>
    </row>
    <row r="120" spans="1:9" ht="12.75">
      <c r="A120" s="63"/>
      <c r="I120" s="83"/>
    </row>
    <row r="121" spans="1:9" ht="12.75">
      <c r="A121" s="63"/>
      <c r="I121" s="83"/>
    </row>
    <row r="122" spans="1:9" ht="12.75">
      <c r="A122" s="63"/>
      <c r="I122" s="83"/>
    </row>
    <row r="123" spans="1:9" ht="12.75">
      <c r="A123" s="63"/>
      <c r="I123" s="83"/>
    </row>
    <row r="124" spans="1:9" ht="12.75">
      <c r="A124" s="63"/>
      <c r="I124" s="83"/>
    </row>
    <row r="125" spans="1:9" ht="12.75">
      <c r="A125" s="63"/>
      <c r="I125" s="83"/>
    </row>
    <row r="126" spans="1:9" ht="12.75">
      <c r="A126" s="63"/>
      <c r="I126" s="83"/>
    </row>
    <row r="127" spans="1:9" ht="12.75">
      <c r="A127" s="63"/>
      <c r="I127" s="83"/>
    </row>
    <row r="128" spans="1:9" ht="12.75">
      <c r="A128" s="63"/>
      <c r="I128" s="83"/>
    </row>
    <row r="129" spans="1:9" ht="12.75">
      <c r="A129" s="63"/>
      <c r="I129" s="83"/>
    </row>
    <row r="130" spans="1:9" ht="12.75">
      <c r="A130" s="63"/>
      <c r="I130" s="83"/>
    </row>
    <row r="131" spans="1:9" ht="12.75">
      <c r="A131" s="63"/>
      <c r="I131" s="83"/>
    </row>
    <row r="132" spans="1:9" ht="12.75">
      <c r="A132" s="63"/>
      <c r="I132" s="83"/>
    </row>
    <row r="133" spans="1:9" ht="12.75">
      <c r="A133" s="63"/>
      <c r="I133" s="83"/>
    </row>
    <row r="134" spans="1:9" ht="12.75">
      <c r="A134" s="63"/>
      <c r="I134" s="83"/>
    </row>
    <row r="135" spans="1:9" ht="12.75">
      <c r="A135" s="63"/>
      <c r="I135" s="83"/>
    </row>
    <row r="136" spans="1:9" ht="12.75">
      <c r="A136" s="63"/>
      <c r="I136" s="83"/>
    </row>
    <row r="137" spans="1:9" ht="12.75">
      <c r="A137" s="63"/>
      <c r="I137" s="83"/>
    </row>
    <row r="138" spans="1:9" ht="12.75">
      <c r="A138" s="63"/>
      <c r="I138" s="83"/>
    </row>
    <row r="139" spans="1:9" ht="12.75">
      <c r="A139" s="63"/>
      <c r="I139" s="83"/>
    </row>
    <row r="140" spans="1:9" ht="12.75">
      <c r="A140" s="63"/>
      <c r="I140" s="83"/>
    </row>
    <row r="141" spans="1:9" ht="12.75">
      <c r="A141" s="63"/>
      <c r="I141" s="83"/>
    </row>
    <row r="142" spans="1:9" ht="12.75">
      <c r="A142" s="63"/>
      <c r="I142" s="83"/>
    </row>
    <row r="143" spans="1:9" ht="12.75">
      <c r="A143" s="63"/>
      <c r="I143" s="83"/>
    </row>
    <row r="144" spans="1:9" ht="12.75">
      <c r="A144" s="63"/>
      <c r="I144" s="83"/>
    </row>
    <row r="145" spans="1:9" ht="12.75">
      <c r="A145" s="63"/>
      <c r="I145" s="83"/>
    </row>
    <row r="146" spans="1:9" ht="12.75">
      <c r="A146" s="63"/>
      <c r="I146" s="83"/>
    </row>
    <row r="147" spans="1:9" ht="12.75">
      <c r="A147" s="63"/>
      <c r="I147" s="83"/>
    </row>
    <row r="148" spans="1:9" ht="12.75">
      <c r="A148" s="63"/>
      <c r="I148" s="83"/>
    </row>
    <row r="149" spans="1:9" ht="12.75">
      <c r="A149" s="63"/>
      <c r="I149" s="83"/>
    </row>
    <row r="150" spans="1:9" ht="12.75">
      <c r="A150" s="63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6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6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6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6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6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6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6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6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6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6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6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6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6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6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6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6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6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6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6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6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6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6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6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6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6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6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6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6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6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6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6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6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6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6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6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6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6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6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6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6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6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6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6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6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6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6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6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6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6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6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6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6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6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6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6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6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6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6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6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6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6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6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6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6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6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6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6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6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6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6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6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6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6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6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6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6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6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6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6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6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6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6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6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6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6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6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6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6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6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6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6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6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6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6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6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6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6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6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6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6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6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6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6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6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6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6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6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6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6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6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6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6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6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6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6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6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6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6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6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6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6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6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6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6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6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6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6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6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6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6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6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6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6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6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6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6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6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6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6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6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6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6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6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6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6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6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6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6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6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6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6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6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6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6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6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6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6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6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6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6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6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6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6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6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6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6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6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6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6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6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6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6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6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6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6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6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6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6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6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6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6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6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6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6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6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6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6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6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6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6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6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6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6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6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6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6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6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6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6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6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6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6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6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6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6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6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6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6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6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6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6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6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6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6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6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6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6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6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6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6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6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6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6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6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6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6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6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6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6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6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6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6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6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6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6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6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6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6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6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6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6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6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6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6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6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6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6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6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6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6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6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6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6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6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6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6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6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6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6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6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6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6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6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6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6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6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6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6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6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6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6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6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6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6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6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6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6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6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6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6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6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6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6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6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6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6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6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6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6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6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6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6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6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6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6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6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6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6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6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6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6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6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6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6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6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6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6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6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6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6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6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6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6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6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6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6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6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6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6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6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6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6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6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6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6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6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6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6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6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6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6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6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6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6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6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6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6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6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6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6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6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6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6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6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6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6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6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6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6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6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6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6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6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6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6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6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6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6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6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6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6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6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6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6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6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6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6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6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6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6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6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6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6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6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6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6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6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6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6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6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6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6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6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6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6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6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6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6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6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6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6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6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6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6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6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6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6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6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6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6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6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6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6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6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6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6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6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6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6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6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6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6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6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6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6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6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6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6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6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6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6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6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6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6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6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6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6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6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6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6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6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6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6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6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6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6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6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6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6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6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6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6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6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6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6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6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6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6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6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6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6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6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6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6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6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6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6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6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6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6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6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6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6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6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6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6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6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6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6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6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6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6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6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6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6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6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6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6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6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6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6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6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6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6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6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6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6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6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6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6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6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6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6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6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6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6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6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6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6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6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6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6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6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6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6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6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6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6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6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6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6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6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6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6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6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6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6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6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6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6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6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6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6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6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6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6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6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6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6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6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6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6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6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6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6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6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6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6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6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6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6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6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6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6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6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6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6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6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6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6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6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6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6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6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6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6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6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6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6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6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6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6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6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6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6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6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6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6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6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6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6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6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6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6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6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6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6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6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6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6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6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6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6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6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6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6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6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6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6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6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6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6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6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6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6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6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6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6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6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6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6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6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6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6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6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6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6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6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6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6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6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6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6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6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6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6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6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6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6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6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6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6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6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6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6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6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6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6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6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6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6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6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6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6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6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6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6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6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6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6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6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6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6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6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6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6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6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6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6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6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6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6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6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6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6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6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6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6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6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6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6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6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6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6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6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6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6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6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6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6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6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6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6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6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6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6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6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6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6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6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6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6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6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6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6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6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6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6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6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6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6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6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6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6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6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6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6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6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6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6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6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6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6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6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6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6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6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6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6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6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6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6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6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6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6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6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6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6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6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6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6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6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6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6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6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6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6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6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6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6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6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6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6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6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6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6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6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6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6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6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6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6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6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6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6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6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6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6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6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6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6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6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6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6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6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6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6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6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6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6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6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6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6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6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6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6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6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6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6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6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6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6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6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6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6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6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6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6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6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6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6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6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6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6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6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6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6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6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6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6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6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6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6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6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6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6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6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6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6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6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6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6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6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63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63"/>
      <c r="B955" s="63"/>
      <c r="C955" s="63"/>
      <c r="D955" s="63"/>
      <c r="E955" s="63"/>
      <c r="F955" s="63"/>
      <c r="G955" s="63"/>
      <c r="H955" s="63"/>
      <c r="I955" s="83"/>
    </row>
    <row r="956" spans="1:9" ht="12.75">
      <c r="A956" s="63"/>
      <c r="B956" s="63"/>
      <c r="C956" s="63"/>
      <c r="D956" s="63"/>
      <c r="E956" s="63"/>
      <c r="F956" s="63"/>
      <c r="G956" s="63"/>
      <c r="H956" s="63"/>
      <c r="I956" s="83"/>
    </row>
    <row r="957" spans="1:9" ht="12.75">
      <c r="A957" s="63"/>
      <c r="B957" s="63"/>
      <c r="C957" s="63"/>
      <c r="D957" s="63"/>
      <c r="E957" s="63"/>
      <c r="F957" s="63"/>
      <c r="G957" s="63"/>
      <c r="H957" s="63"/>
      <c r="I957" s="83"/>
    </row>
    <row r="958" spans="1:9" ht="12.75">
      <c r="A958" s="63"/>
      <c r="B958" s="63"/>
      <c r="C958" s="63"/>
      <c r="D958" s="63"/>
      <c r="E958" s="63"/>
      <c r="F958" s="63"/>
      <c r="G958" s="63"/>
      <c r="H958" s="63"/>
      <c r="I958" s="83"/>
    </row>
    <row r="959" spans="1:9" ht="12.75">
      <c r="A959" s="63"/>
      <c r="B959" s="63"/>
      <c r="C959" s="63"/>
      <c r="D959" s="63"/>
      <c r="E959" s="63"/>
      <c r="F959" s="63"/>
      <c r="G959" s="63"/>
      <c r="H959" s="63"/>
      <c r="I959" s="83"/>
    </row>
    <row r="960" spans="1:9" ht="12.75">
      <c r="A960" s="63"/>
      <c r="B960" s="63"/>
      <c r="C960" s="63"/>
      <c r="D960" s="63"/>
      <c r="E960" s="63"/>
      <c r="F960" s="63"/>
      <c r="G960" s="63"/>
      <c r="H960" s="63"/>
      <c r="I960" s="83"/>
    </row>
    <row r="961" spans="1:9" ht="12.75">
      <c r="A961" s="63"/>
      <c r="B961" s="63"/>
      <c r="C961" s="63"/>
      <c r="D961" s="63"/>
      <c r="E961" s="63"/>
      <c r="F961" s="63"/>
      <c r="G961" s="63"/>
      <c r="H961" s="63"/>
      <c r="I961" s="83"/>
    </row>
    <row r="962" spans="1:9" ht="12.75">
      <c r="A962" s="63"/>
      <c r="B962" s="63"/>
      <c r="C962" s="63"/>
      <c r="D962" s="63"/>
      <c r="E962" s="63"/>
      <c r="F962" s="63"/>
      <c r="G962" s="63"/>
      <c r="H962" s="63"/>
      <c r="I962" s="83"/>
    </row>
    <row r="963" spans="1:9" ht="12.75">
      <c r="A963" s="63"/>
      <c r="B963" s="63"/>
      <c r="C963" s="63"/>
      <c r="D963" s="63"/>
      <c r="E963" s="63"/>
      <c r="F963" s="63"/>
      <c r="G963" s="63"/>
      <c r="H963" s="63"/>
      <c r="I963" s="83"/>
    </row>
    <row r="964" spans="1:9" ht="12.75">
      <c r="A964" s="63"/>
      <c r="B964" s="63"/>
      <c r="C964" s="63"/>
      <c r="D964" s="63"/>
      <c r="E964" s="63"/>
      <c r="F964" s="63"/>
      <c r="G964" s="63"/>
      <c r="H964" s="63"/>
      <c r="I964" s="83"/>
    </row>
    <row r="965" spans="1:9" ht="12.75">
      <c r="A965" s="63"/>
      <c r="B965" s="63"/>
      <c r="C965" s="63"/>
      <c r="D965" s="63"/>
      <c r="E965" s="63"/>
      <c r="F965" s="63"/>
      <c r="G965" s="63"/>
      <c r="H965" s="63"/>
      <c r="I965" s="83"/>
    </row>
    <row r="966" spans="1:9" ht="12.75">
      <c r="A966" s="63"/>
      <c r="B966" s="63"/>
      <c r="C966" s="63"/>
      <c r="D966" s="63"/>
      <c r="E966" s="63"/>
      <c r="F966" s="63"/>
      <c r="G966" s="63"/>
      <c r="H966" s="63"/>
      <c r="I966" s="83"/>
    </row>
    <row r="967" spans="1:9" ht="12.75">
      <c r="A967" s="63"/>
      <c r="B967" s="63"/>
      <c r="C967" s="63"/>
      <c r="D967" s="63"/>
      <c r="E967" s="63"/>
      <c r="F967" s="63"/>
      <c r="G967" s="63"/>
      <c r="H967" s="63"/>
      <c r="I967" s="83"/>
    </row>
    <row r="968" spans="1:9" ht="12.75">
      <c r="A968" s="63"/>
      <c r="B968" s="63"/>
      <c r="C968" s="63"/>
      <c r="D968" s="63"/>
      <c r="E968" s="63"/>
      <c r="F968" s="63"/>
      <c r="G968" s="63"/>
      <c r="H968" s="63"/>
      <c r="I968" s="83"/>
    </row>
    <row r="969" spans="1:9" ht="12.75">
      <c r="A969" s="63"/>
      <c r="B969" s="63"/>
      <c r="C969" s="63"/>
      <c r="D969" s="63"/>
      <c r="E969" s="63"/>
      <c r="F969" s="63"/>
      <c r="G969" s="63"/>
      <c r="H969" s="63"/>
      <c r="I969" s="83"/>
    </row>
    <row r="970" spans="1:9" ht="12.75">
      <c r="A970" s="63"/>
      <c r="B970" s="63"/>
      <c r="C970" s="63"/>
      <c r="D970" s="63"/>
      <c r="E970" s="63"/>
      <c r="F970" s="63"/>
      <c r="G970" s="63"/>
      <c r="H970" s="63"/>
      <c r="I970" s="83"/>
    </row>
    <row r="971" spans="1:9" ht="12.75">
      <c r="A971" s="63"/>
      <c r="B971" s="63"/>
      <c r="C971" s="63"/>
      <c r="D971" s="63"/>
      <c r="E971" s="63"/>
      <c r="F971" s="63"/>
      <c r="G971" s="63"/>
      <c r="H971" s="63"/>
      <c r="I971" s="83"/>
    </row>
    <row r="972" spans="1:9" ht="12.75">
      <c r="A972" s="63"/>
      <c r="B972" s="63"/>
      <c r="C972" s="63"/>
      <c r="D972" s="63"/>
      <c r="E972" s="63"/>
      <c r="F972" s="63"/>
      <c r="G972" s="63"/>
      <c r="H972" s="63"/>
      <c r="I972" s="83"/>
    </row>
  </sheetData>
  <mergeCells count="19">
    <mergeCell ref="B25:H25"/>
    <mergeCell ref="B29:H29"/>
    <mergeCell ref="B31:B32"/>
    <mergeCell ref="C31:C32"/>
    <mergeCell ref="B18:H18"/>
    <mergeCell ref="B11:B12"/>
    <mergeCell ref="C11:C12"/>
    <mergeCell ref="B14:H14"/>
    <mergeCell ref="B1:H1"/>
    <mergeCell ref="B2:H3"/>
    <mergeCell ref="B8:H8"/>
    <mergeCell ref="B50:B51"/>
    <mergeCell ref="C50:C51"/>
    <mergeCell ref="B52:B53"/>
    <mergeCell ref="C52:C53"/>
    <mergeCell ref="B54:H54"/>
    <mergeCell ref="B37:H37"/>
    <mergeCell ref="B41:H41"/>
    <mergeCell ref="B48:H48"/>
  </mergeCells>
  <hyperlinks>
    <hyperlink ref="G9" r:id="rId1"/>
    <hyperlink ref="G24" r:id="rId2"/>
    <hyperlink ref="G27" r:id="rId3"/>
    <hyperlink ref="G35" r:id="rId4"/>
    <hyperlink ref="G36" r:id="rId5"/>
    <hyperlink ref="G47" r:id="rId6"/>
    <hyperlink ref="G49" r:id="rId7"/>
    <hyperlink ref="G53" r:id="rId8"/>
    <hyperlink ref="G58" r:id="rId9"/>
    <hyperlink ref="H59" r:id="rId10"/>
    <hyperlink ref="G60" r:id="rId11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  <pageSetUpPr fitToPage="1"/>
  </sheetPr>
  <dimension ref="A1:I892"/>
  <sheetViews>
    <sheetView topLeftCell="H1" workbookViewId="0">
      <selection activeCell="J3" sqref="J1:X1048576"/>
    </sheetView>
  </sheetViews>
  <sheetFormatPr defaultColWidth="14.42578125" defaultRowHeight="15.75" customHeight="1"/>
  <cols>
    <col min="1" max="1" width="9.7109375" customWidth="1"/>
    <col min="2" max="2" width="11.28515625" customWidth="1"/>
    <col min="4" max="4" width="17.5703125" customWidth="1"/>
    <col min="5" max="5" width="23.28515625" customWidth="1"/>
    <col min="6" max="6" width="43.140625" customWidth="1"/>
    <col min="7" max="7" width="47.140625" customWidth="1"/>
    <col min="8" max="8" width="44.140625" customWidth="1"/>
    <col min="9" max="9" width="13.28515625" customWidth="1"/>
  </cols>
  <sheetData>
    <row r="1" spans="1:9" ht="33.75" customHeight="1">
      <c r="A1" s="206"/>
      <c r="B1" s="878" t="s">
        <v>2991</v>
      </c>
      <c r="C1" s="864"/>
      <c r="D1" s="864"/>
      <c r="E1" s="864"/>
      <c r="F1" s="864"/>
      <c r="G1" s="864"/>
      <c r="H1" s="865"/>
      <c r="I1" s="1"/>
    </row>
    <row r="2" spans="1:9" ht="30.75" customHeight="1">
      <c r="A2" s="63"/>
      <c r="B2" s="876" t="s">
        <v>37</v>
      </c>
      <c r="C2" s="864"/>
      <c r="D2" s="864"/>
      <c r="E2" s="864"/>
      <c r="F2" s="864"/>
      <c r="G2" s="864"/>
      <c r="H2" s="865"/>
      <c r="I2" s="85"/>
    </row>
    <row r="3" spans="1:9" ht="25.5">
      <c r="A3" s="63"/>
      <c r="B3" s="5" t="s">
        <v>61</v>
      </c>
      <c r="C3" s="5" t="s">
        <v>65</v>
      </c>
      <c r="D3" s="5" t="s">
        <v>67</v>
      </c>
      <c r="E3" s="5" t="s">
        <v>2511</v>
      </c>
      <c r="F3" s="5" t="s">
        <v>72</v>
      </c>
      <c r="G3" s="5" t="s">
        <v>704</v>
      </c>
      <c r="H3" s="5" t="s">
        <v>75</v>
      </c>
      <c r="I3" s="21"/>
    </row>
    <row r="4" spans="1:9" ht="36" customHeight="1">
      <c r="A4" s="63"/>
      <c r="B4" s="5" t="s">
        <v>16</v>
      </c>
      <c r="C4" s="5" t="s">
        <v>17</v>
      </c>
      <c r="D4" s="18" t="s">
        <v>255</v>
      </c>
      <c r="E4" s="38" t="s">
        <v>2992</v>
      </c>
      <c r="F4" s="18" t="s">
        <v>2993</v>
      </c>
      <c r="G4" s="18" t="s">
        <v>2994</v>
      </c>
      <c r="H4" s="18" t="s">
        <v>2995</v>
      </c>
      <c r="I4" s="168"/>
    </row>
    <row r="5" spans="1:9" ht="33.75" customHeight="1">
      <c r="A5" s="63"/>
      <c r="B5" s="5" t="s">
        <v>31</v>
      </c>
      <c r="C5" s="5" t="s">
        <v>34</v>
      </c>
      <c r="D5" s="10" t="s">
        <v>2996</v>
      </c>
      <c r="E5" s="38" t="s">
        <v>2997</v>
      </c>
      <c r="F5" s="175" t="s">
        <v>2998</v>
      </c>
      <c r="G5" s="642" t="str">
        <f t="shared" ref="G5:G6" si="0">HYPERLINK("https://edu.skysmart.ru/teacher/homework/runosexivu","Выполнить вариант назначенный в https://edu.skysmart.ru/ Все возникающие вопросы писать в беседу ВК.Прямая ссылка на задание предоставлена в беседе ВК ")</f>
        <v xml:space="preserve">Выполнить вариант назначенный в https://edu.skysmart.ru/ Все возникающие вопросы писать в беседу ВК.Прямая ссылка на задание предоставлена в беседе ВК </v>
      </c>
      <c r="H5" s="642" t="str">
        <f t="shared" ref="H5:H6" si="1">HYPERLINK("https://edu.skysmart.ru/teacher/homework/runosexivu","Выполнить вариант назначенный в https://edu.skysmart.ru/Задание будет доступно с 15:00 до 20:00 12 мая. Прямая ссылка на задание предоставлена в беседе ВК")</f>
        <v>Выполнить вариант назначенный в https://edu.skysmart.ru/Задание будет доступно с 15:00 до 20:00 12 мая. Прямая ссылка на задание предоставлена в беседе ВК</v>
      </c>
      <c r="I5" s="148"/>
    </row>
    <row r="6" spans="1:9" ht="33.75" customHeight="1">
      <c r="A6" s="63"/>
      <c r="B6" s="5" t="s">
        <v>146</v>
      </c>
      <c r="C6" s="5" t="s">
        <v>148</v>
      </c>
      <c r="D6" s="10" t="s">
        <v>2996</v>
      </c>
      <c r="E6" s="38" t="s">
        <v>2999</v>
      </c>
      <c r="F6" s="175" t="s">
        <v>2998</v>
      </c>
      <c r="G6" s="642" t="str">
        <f t="shared" si="0"/>
        <v xml:space="preserve">Выполнить вариант назначенный в https://edu.skysmart.ru/ Все возникающие вопросы писать в беседу ВК.Прямая ссылка на задание предоставлена в беседе ВК </v>
      </c>
      <c r="H6" s="642" t="str">
        <f t="shared" si="1"/>
        <v>Выполнить вариант назначенный в https://edu.skysmart.ru/Задание будет доступно с 15:00 до 20:00 12 мая. Прямая ссылка на задание предоставлена в беседе ВК</v>
      </c>
      <c r="I6" s="148"/>
    </row>
    <row r="7" spans="1:9" ht="12.75">
      <c r="A7" s="63"/>
      <c r="B7" s="940" t="s">
        <v>160</v>
      </c>
      <c r="C7" s="864"/>
      <c r="D7" s="864"/>
      <c r="E7" s="864"/>
      <c r="F7" s="864"/>
      <c r="G7" s="864"/>
      <c r="H7" s="865"/>
      <c r="I7" s="25"/>
    </row>
    <row r="8" spans="1:9" ht="26.25" customHeight="1">
      <c r="A8" s="63"/>
      <c r="B8" s="5" t="s">
        <v>170</v>
      </c>
      <c r="C8" s="5" t="s">
        <v>173</v>
      </c>
      <c r="D8" s="18" t="s">
        <v>174</v>
      </c>
      <c r="E8" s="42" t="s">
        <v>3000</v>
      </c>
      <c r="F8" s="18" t="s">
        <v>3001</v>
      </c>
      <c r="G8" s="97" t="str">
        <f>HYPERLINK("https://youtu.be/6xKiIUP4JVY","посмотреть видеоурок и выполнить тест, файл прикреплен в АСУ")</f>
        <v>посмотреть видеоурок и выполнить тест, файл прикреплен в АСУ</v>
      </c>
      <c r="H8" s="18" t="s">
        <v>3002</v>
      </c>
      <c r="I8" s="546"/>
    </row>
    <row r="9" spans="1:9" ht="38.25">
      <c r="A9" s="63"/>
      <c r="B9" s="5" t="s">
        <v>202</v>
      </c>
      <c r="C9" s="5" t="s">
        <v>203</v>
      </c>
      <c r="D9" s="18" t="s">
        <v>1586</v>
      </c>
      <c r="E9" s="42" t="s">
        <v>3003</v>
      </c>
      <c r="F9" s="18" t="s">
        <v>3004</v>
      </c>
      <c r="G9" s="97" t="e">
        <f>HYPERLINK("https://yandex.ru/video/preview/?filmId=14291769534187001&amp;text=%D0%9F%D0%B5%D1%81%D0%BD%D0%B8%20%D0%B8%20%D1%80%D0%BE%D0%BC%D0%B0%D0%BD%D1%81%D1%8B%20%D0%BD%D0%B0%20%D1%81%D1%82%D0%B8%D1%85%D0%B8%20%D0%BF%D0%BE%D1%8D%D1%82%D0%BE%D0%B2%20XIX%20%D0%B8%20XX%"&amp;"20%D0%B2%D0%B5%D0%BA%D0%BE%D0%B2%209%20%D0%BA%D0%BB%D0%B0%D1%81%D1%81%20%D0%B2%D0%B8%D0%B4%D0%B5%D0%BE%D1%83%D1%80%D0%BE%D0%BA&amp;text=%D0%BF%D0%B5%D1%81%D0%BD%D0%B8%209%20%D1%81%D0%B5%D1%80%D0%B8%D1%8F%20&amp;path=wizard&amp;parent-reqid=1589047960458379-4131387487"&amp;"33400029300251-production-app-host-vla-web-yp-293&amp;redircnt=1589047963.1","Просмотрите видеоурок по ссылке, выполните конспект на основе просмотренного материала ")</f>
        <v>#VALUE!</v>
      </c>
      <c r="H9" s="18" t="s">
        <v>97</v>
      </c>
      <c r="I9" s="25"/>
    </row>
    <row r="10" spans="1:9" ht="42" customHeight="1">
      <c r="A10" s="63"/>
      <c r="B10" s="867" t="s">
        <v>214</v>
      </c>
      <c r="C10" s="867" t="s">
        <v>215</v>
      </c>
      <c r="D10" s="18" t="s">
        <v>174</v>
      </c>
      <c r="E10" s="42" t="s">
        <v>3006</v>
      </c>
      <c r="F10" s="118" t="s">
        <v>3007</v>
      </c>
      <c r="G10" s="593" t="s">
        <v>3008</v>
      </c>
      <c r="H10" s="18" t="s">
        <v>104</v>
      </c>
      <c r="I10" s="25"/>
    </row>
    <row r="11" spans="1:9" ht="51">
      <c r="A11" s="63"/>
      <c r="B11" s="887"/>
      <c r="C11" s="887"/>
      <c r="D11" s="18" t="s">
        <v>174</v>
      </c>
      <c r="E11" s="38" t="s">
        <v>3009</v>
      </c>
      <c r="F11" s="38" t="s">
        <v>3010</v>
      </c>
      <c r="G11" s="101" t="s">
        <v>3011</v>
      </c>
      <c r="H11" s="18" t="s">
        <v>104</v>
      </c>
      <c r="I11" s="25"/>
    </row>
    <row r="12" spans="1:9" ht="63.75">
      <c r="A12" s="63"/>
      <c r="B12" s="887"/>
      <c r="C12" s="887"/>
      <c r="D12" s="18" t="s">
        <v>174</v>
      </c>
      <c r="E12" s="42" t="s">
        <v>3012</v>
      </c>
      <c r="F12" s="18" t="s">
        <v>3013</v>
      </c>
      <c r="G12" s="19" t="s">
        <v>3014</v>
      </c>
      <c r="H12" s="18" t="s">
        <v>104</v>
      </c>
      <c r="I12" s="25"/>
    </row>
    <row r="13" spans="1:9" ht="51">
      <c r="A13" s="63"/>
      <c r="B13" s="868"/>
      <c r="C13" s="868"/>
      <c r="D13" s="18" t="s">
        <v>174</v>
      </c>
      <c r="E13" s="28" t="s">
        <v>3015</v>
      </c>
      <c r="F13" s="118" t="s">
        <v>3016</v>
      </c>
      <c r="G13" s="97" t="str">
        <f>HYPERLINK("https://yandex.ru/video/preview/?filmId=2863380479174044820&amp;text=инфракрасное+и+ультрафиолетовое+излучение+9+класс","https://yandex.ru/video/preview/?filmId=2863380479174044820&amp;text=инфракрасное+и+ультрафиолетовое+излучение+9+класс")</f>
        <v>https://yandex.ru/video/preview/?filmId=2863380479174044820&amp;text=инфракрасное+и+ультрафиолетовое+излучение+9+класс</v>
      </c>
      <c r="H13" s="18" t="s">
        <v>104</v>
      </c>
      <c r="I13" s="25"/>
    </row>
    <row r="14" spans="1:9" ht="38.25">
      <c r="A14" s="63"/>
      <c r="B14" s="5" t="s">
        <v>239</v>
      </c>
      <c r="C14" s="5" t="s">
        <v>240</v>
      </c>
      <c r="D14" s="18" t="s">
        <v>174</v>
      </c>
      <c r="E14" s="42" t="s">
        <v>3017</v>
      </c>
      <c r="F14" s="118" t="s">
        <v>3018</v>
      </c>
      <c r="G14" s="19" t="s">
        <v>3019</v>
      </c>
      <c r="H14" s="18" t="s">
        <v>97</v>
      </c>
      <c r="I14" s="25"/>
    </row>
    <row r="15" spans="1:9" ht="25.5" customHeight="1">
      <c r="A15" s="63"/>
      <c r="B15" s="5" t="s">
        <v>1166</v>
      </c>
      <c r="C15" s="5" t="s">
        <v>1167</v>
      </c>
      <c r="D15" s="18" t="s">
        <v>174</v>
      </c>
      <c r="E15" s="42" t="s">
        <v>3022</v>
      </c>
      <c r="F15" s="18" t="s">
        <v>3004</v>
      </c>
      <c r="G15" s="19" t="s">
        <v>3023</v>
      </c>
      <c r="H15" s="18" t="s">
        <v>97</v>
      </c>
      <c r="I15" s="16"/>
    </row>
    <row r="16" spans="1:9" ht="13.5">
      <c r="A16" s="63"/>
      <c r="B16" s="876" t="s">
        <v>245</v>
      </c>
      <c r="C16" s="864"/>
      <c r="D16" s="864"/>
      <c r="E16" s="864"/>
      <c r="F16" s="864"/>
      <c r="G16" s="864"/>
      <c r="H16" s="865"/>
      <c r="I16" s="86"/>
    </row>
    <row r="17" spans="1:9" ht="48" customHeight="1">
      <c r="A17" s="63"/>
      <c r="B17" s="37" t="s">
        <v>16</v>
      </c>
      <c r="C17" s="37" t="s">
        <v>17</v>
      </c>
      <c r="D17" s="18" t="s">
        <v>113</v>
      </c>
      <c r="E17" s="42" t="s">
        <v>3024</v>
      </c>
      <c r="F17" s="643" t="s">
        <v>3025</v>
      </c>
      <c r="G17" s="18" t="s">
        <v>3026</v>
      </c>
      <c r="H17" s="18" t="s">
        <v>3027</v>
      </c>
      <c r="I17" s="148"/>
    </row>
    <row r="18" spans="1:9" ht="40.5" customHeight="1">
      <c r="A18" s="63"/>
      <c r="B18" s="37" t="s">
        <v>31</v>
      </c>
      <c r="C18" s="37" t="s">
        <v>34</v>
      </c>
      <c r="D18" s="10" t="s">
        <v>2996</v>
      </c>
      <c r="E18" s="40" t="s">
        <v>3028</v>
      </c>
      <c r="F18" s="644" t="s">
        <v>3029</v>
      </c>
      <c r="G18" s="642" t="str">
        <f>HYPERLINK("https://edu.skysmart.ru/teacher/homework/runosexivu","Выполнить вариант назначенный в https://edu.skysmart.ru/ Все возникающие вопросы писать в беседу ВК.Прямая ссылка на задание предоставлена в беседе ВК ")</f>
        <v xml:space="preserve">Выполнить вариант назначенный в https://edu.skysmart.ru/ Все возникающие вопросы писать в беседу ВК.Прямая ссылка на задание предоставлена в беседе ВК </v>
      </c>
      <c r="H18" s="642" t="str">
        <f>HYPERLINK("https://edu.skysmart.ru/teacher/homework/runosexivu","Выполнить вариант назначенный в https://edu.skysmart.ru/Задание будет доступно с 15:00 до 20:00 13 мая. Прямая ссылка на задание предоставлена в беседе ВК")</f>
        <v>Выполнить вариант назначенный в https://edu.skysmart.ru/Задание будет доступно с 15:00 до 20:00 13 мая. Прямая ссылка на задание предоставлена в беседе ВК</v>
      </c>
      <c r="I18" s="148"/>
    </row>
    <row r="19" spans="1:9" ht="63.75">
      <c r="A19" s="63"/>
      <c r="B19" s="37" t="s">
        <v>146</v>
      </c>
      <c r="C19" s="37" t="s">
        <v>148</v>
      </c>
      <c r="D19" s="66" t="s">
        <v>174</v>
      </c>
      <c r="E19" s="342" t="s">
        <v>3030</v>
      </c>
      <c r="F19" s="18" t="s">
        <v>3031</v>
      </c>
      <c r="G19" s="18" t="s">
        <v>3032</v>
      </c>
      <c r="H19" s="24" t="s">
        <v>104</v>
      </c>
      <c r="I19" s="546"/>
    </row>
    <row r="20" spans="1:9" ht="12.75">
      <c r="A20" s="63"/>
      <c r="B20" s="892" t="s">
        <v>160</v>
      </c>
      <c r="C20" s="864"/>
      <c r="D20" s="864"/>
      <c r="E20" s="864"/>
      <c r="F20" s="864"/>
      <c r="G20" s="864"/>
      <c r="H20" s="865"/>
      <c r="I20" s="86"/>
    </row>
    <row r="21" spans="1:9" ht="63.75">
      <c r="A21" s="63"/>
      <c r="B21" s="37" t="s">
        <v>170</v>
      </c>
      <c r="C21" s="37" t="s">
        <v>173</v>
      </c>
      <c r="D21" s="18" t="s">
        <v>3033</v>
      </c>
      <c r="E21" s="42" t="s">
        <v>3034</v>
      </c>
      <c r="F21" s="18" t="s">
        <v>3035</v>
      </c>
      <c r="G21" s="19" t="s">
        <v>3036</v>
      </c>
      <c r="H21" s="18" t="s">
        <v>3037</v>
      </c>
      <c r="I21" s="86"/>
    </row>
    <row r="22" spans="1:9" ht="25.5">
      <c r="A22" s="63"/>
      <c r="B22" s="37" t="s">
        <v>202</v>
      </c>
      <c r="C22" s="37" t="s">
        <v>203</v>
      </c>
      <c r="D22" s="18" t="s">
        <v>174</v>
      </c>
      <c r="E22" s="42" t="s">
        <v>3038</v>
      </c>
      <c r="F22" s="18" t="s">
        <v>3039</v>
      </c>
      <c r="G22" s="19" t="s">
        <v>3040</v>
      </c>
      <c r="H22" s="19" t="s">
        <v>3041</v>
      </c>
      <c r="I22" s="86"/>
    </row>
    <row r="23" spans="1:9" ht="53.25" customHeight="1">
      <c r="A23" s="63"/>
      <c r="B23" s="37" t="s">
        <v>214</v>
      </c>
      <c r="C23" s="37" t="s">
        <v>215</v>
      </c>
      <c r="D23" s="18" t="s">
        <v>3033</v>
      </c>
      <c r="E23" s="42" t="s">
        <v>3042</v>
      </c>
      <c r="F23" s="18" t="s">
        <v>3043</v>
      </c>
      <c r="G23" s="320" t="str">
        <f>HYPERLINK("https://www.youtube.com/watch?reload=9&amp;v=s9NlhJ57Zkg","Просмотрите видеоурок,перейдя по ссылке, запишите наиболее важные сведения в тетрадь ")</f>
        <v xml:space="preserve">Просмотрите видеоурок,перейдя по ссылке, запишите наиболее важные сведения в тетрадь </v>
      </c>
      <c r="H23" s="18" t="s">
        <v>97</v>
      </c>
      <c r="I23" s="86"/>
    </row>
    <row r="24" spans="1:9" ht="40.5" customHeight="1">
      <c r="A24" s="63"/>
      <c r="B24" s="37" t="s">
        <v>239</v>
      </c>
      <c r="C24" s="37" t="s">
        <v>240</v>
      </c>
      <c r="D24" s="18" t="s">
        <v>255</v>
      </c>
      <c r="E24" s="167" t="s">
        <v>3044</v>
      </c>
      <c r="F24" s="18" t="s">
        <v>3045</v>
      </c>
      <c r="G24" s="19" t="s">
        <v>3046</v>
      </c>
      <c r="H24" s="18" t="s">
        <v>3047</v>
      </c>
      <c r="I24" s="86"/>
    </row>
    <row r="25" spans="1:9" ht="52.5" customHeight="1">
      <c r="A25" s="63"/>
      <c r="B25" s="867" t="s">
        <v>1166</v>
      </c>
      <c r="C25" s="954" t="s">
        <v>1167</v>
      </c>
      <c r="D25" s="18" t="s">
        <v>174</v>
      </c>
      <c r="E25" s="171" t="s">
        <v>3048</v>
      </c>
      <c r="F25" s="38" t="s">
        <v>786</v>
      </c>
      <c r="G25" s="46" t="s">
        <v>786</v>
      </c>
      <c r="H25" s="18" t="s">
        <v>104</v>
      </c>
      <c r="I25" s="86"/>
    </row>
    <row r="26" spans="1:9" ht="47.25" customHeight="1">
      <c r="A26" s="63"/>
      <c r="B26" s="868"/>
      <c r="C26" s="868"/>
      <c r="D26" s="18" t="s">
        <v>174</v>
      </c>
      <c r="E26" s="171" t="s">
        <v>3049</v>
      </c>
      <c r="F26" s="18" t="s">
        <v>3050</v>
      </c>
      <c r="G26" s="320" t="str">
        <f>HYPERLINK("https://www.youtube.com/watch?v=DfgzVgGKb7Y&amp;t=4s","https://www.youtube.com/watch?v=DfgzVgGKb7Y&amp;t=4s")</f>
        <v>https://www.youtube.com/watch?v=DfgzVgGKb7Y&amp;t=4s</v>
      </c>
      <c r="H26" s="18" t="s">
        <v>104</v>
      </c>
      <c r="I26" s="86"/>
    </row>
    <row r="27" spans="1:9" ht="38.25" customHeight="1">
      <c r="A27" s="63"/>
      <c r="B27" s="876" t="s">
        <v>3051</v>
      </c>
      <c r="C27" s="864"/>
      <c r="D27" s="864"/>
      <c r="E27" s="864"/>
      <c r="F27" s="864"/>
      <c r="G27" s="864"/>
      <c r="H27" s="865"/>
      <c r="I27" s="466"/>
    </row>
    <row r="28" spans="1:9" ht="31.5" customHeight="1">
      <c r="A28" s="63"/>
      <c r="B28" s="37" t="s">
        <v>16</v>
      </c>
      <c r="C28" s="37" t="s">
        <v>17</v>
      </c>
      <c r="D28" s="20" t="s">
        <v>174</v>
      </c>
      <c r="E28" s="20" t="s">
        <v>3052</v>
      </c>
      <c r="F28" s="124" t="s">
        <v>1476</v>
      </c>
      <c r="G28" s="556" t="s">
        <v>2881</v>
      </c>
      <c r="H28" s="251" t="s">
        <v>97</v>
      </c>
      <c r="I28" s="86"/>
    </row>
    <row r="29" spans="1:9" ht="33.75" customHeight="1">
      <c r="A29" s="63"/>
      <c r="B29" s="37" t="s">
        <v>31</v>
      </c>
      <c r="C29" s="37" t="s">
        <v>34</v>
      </c>
      <c r="D29" s="10" t="s">
        <v>2996</v>
      </c>
      <c r="E29" s="38" t="s">
        <v>3053</v>
      </c>
      <c r="F29" s="175" t="s">
        <v>3054</v>
      </c>
      <c r="G29" s="642" t="str">
        <f t="shared" ref="G29:G30" si="2">HYPERLINK("https://edu.skysmart.ru/teacher/homework/runosexivu","Выполнить вариант назначенный в https://edu.skysmart.ru/ Все возникающие вопросы писать в беседу ВК.Прямая ссылка на задание предоставлена в беседе ВК ")</f>
        <v xml:space="preserve">Выполнить вариант назначенный в https://edu.skysmart.ru/ Все возникающие вопросы писать в беседу ВК.Прямая ссылка на задание предоставлена в беседе ВК </v>
      </c>
      <c r="H29" s="642" t="str">
        <f t="shared" ref="H29:H30" si="3">HYPERLINK("https://edu.skysmart.ru/teacher/homework/runosexivu","Выполнить вариант назначенный в https://edu.skysmart.ru/Задание будет доступно с 15:00 до 20:00 14 мая. Прямая ссылка на задание предоставлена в беседе ВК")</f>
        <v>Выполнить вариант назначенный в https://edu.skysmart.ru/Задание будет доступно с 15:00 до 20:00 14 мая. Прямая ссылка на задание предоставлена в беседе ВК</v>
      </c>
      <c r="I29" s="148"/>
    </row>
    <row r="30" spans="1:9" ht="51">
      <c r="A30" s="63"/>
      <c r="B30" s="37" t="s">
        <v>146</v>
      </c>
      <c r="C30" s="37" t="s">
        <v>148</v>
      </c>
      <c r="D30" s="10" t="s">
        <v>2996</v>
      </c>
      <c r="E30" s="38" t="s">
        <v>3055</v>
      </c>
      <c r="F30" s="175" t="s">
        <v>3054</v>
      </c>
      <c r="G30" s="642" t="str">
        <f t="shared" si="2"/>
        <v xml:space="preserve">Выполнить вариант назначенный в https://edu.skysmart.ru/ Все возникающие вопросы писать в беседу ВК.Прямая ссылка на задание предоставлена в беседе ВК </v>
      </c>
      <c r="H30" s="642" t="str">
        <f t="shared" si="3"/>
        <v>Выполнить вариант назначенный в https://edu.skysmart.ru/Задание будет доступно с 15:00 до 20:00 14 мая. Прямая ссылка на задание предоставлена в беседе ВК</v>
      </c>
      <c r="I30" s="100"/>
    </row>
    <row r="31" spans="1:9" ht="57.75" customHeight="1">
      <c r="A31" s="63"/>
      <c r="B31" s="940" t="s">
        <v>160</v>
      </c>
      <c r="C31" s="864"/>
      <c r="D31" s="864"/>
      <c r="E31" s="864"/>
      <c r="F31" s="864"/>
      <c r="G31" s="864"/>
      <c r="H31" s="865"/>
      <c r="I31" s="239"/>
    </row>
    <row r="32" spans="1:9" ht="39.75" customHeight="1">
      <c r="A32" s="63"/>
      <c r="B32" s="37" t="s">
        <v>170</v>
      </c>
      <c r="C32" s="37" t="s">
        <v>173</v>
      </c>
      <c r="D32" s="18" t="s">
        <v>255</v>
      </c>
      <c r="E32" s="42" t="s">
        <v>3056</v>
      </c>
      <c r="F32" s="18" t="s">
        <v>3057</v>
      </c>
      <c r="G32" s="18" t="s">
        <v>3032</v>
      </c>
      <c r="H32" s="19" t="s">
        <v>97</v>
      </c>
      <c r="I32" s="86"/>
    </row>
    <row r="33" spans="1:9" ht="38.25" customHeight="1">
      <c r="A33" s="63"/>
      <c r="B33" s="37" t="s">
        <v>202</v>
      </c>
      <c r="C33" s="37" t="s">
        <v>203</v>
      </c>
      <c r="D33" s="18" t="s">
        <v>3058</v>
      </c>
      <c r="E33" s="42" t="s">
        <v>3059</v>
      </c>
      <c r="F33" s="18" t="s">
        <v>3060</v>
      </c>
      <c r="G33" s="19" t="s">
        <v>3061</v>
      </c>
      <c r="H33" s="19" t="s">
        <v>97</v>
      </c>
      <c r="I33" s="148"/>
    </row>
    <row r="34" spans="1:9" ht="51">
      <c r="A34" s="63"/>
      <c r="B34" s="37" t="s">
        <v>214</v>
      </c>
      <c r="C34" s="37" t="s">
        <v>215</v>
      </c>
      <c r="D34" s="18" t="s">
        <v>1804</v>
      </c>
      <c r="E34" s="42" t="s">
        <v>3062</v>
      </c>
      <c r="F34" s="18" t="s">
        <v>3063</v>
      </c>
      <c r="G34" s="19" t="s">
        <v>3064</v>
      </c>
      <c r="H34" s="18" t="s">
        <v>3065</v>
      </c>
      <c r="I34" s="86"/>
    </row>
    <row r="35" spans="1:9" ht="25.5">
      <c r="A35" s="63"/>
      <c r="B35" s="867" t="s">
        <v>239</v>
      </c>
      <c r="C35" s="867" t="s">
        <v>240</v>
      </c>
      <c r="D35" s="18" t="s">
        <v>255</v>
      </c>
      <c r="E35" s="10" t="s">
        <v>3066</v>
      </c>
      <c r="F35" s="18" t="s">
        <v>3067</v>
      </c>
      <c r="G35" s="404" t="s">
        <v>3068</v>
      </c>
      <c r="H35" s="18" t="s">
        <v>3069</v>
      </c>
      <c r="I35" s="86"/>
    </row>
    <row r="36" spans="1:9" ht="12.75">
      <c r="A36" s="63"/>
      <c r="B36" s="887"/>
      <c r="C36" s="887"/>
      <c r="D36" s="18"/>
      <c r="E36" s="42"/>
      <c r="F36" s="18"/>
      <c r="G36" s="19"/>
      <c r="H36" s="18"/>
      <c r="I36" s="86"/>
    </row>
    <row r="37" spans="1:9" ht="25.5">
      <c r="A37" s="63"/>
      <c r="B37" s="868"/>
      <c r="C37" s="868"/>
      <c r="D37" s="18" t="s">
        <v>255</v>
      </c>
      <c r="E37" s="42" t="s">
        <v>3070</v>
      </c>
      <c r="F37" s="18" t="s">
        <v>3071</v>
      </c>
      <c r="G37" s="19" t="s">
        <v>3072</v>
      </c>
      <c r="H37" s="18" t="s">
        <v>3073</v>
      </c>
      <c r="I37" s="86"/>
    </row>
    <row r="38" spans="1:9" ht="51" customHeight="1">
      <c r="A38" s="63"/>
      <c r="B38" s="37" t="s">
        <v>1166</v>
      </c>
      <c r="C38" s="613" t="s">
        <v>1167</v>
      </c>
      <c r="D38" s="10" t="s">
        <v>255</v>
      </c>
      <c r="E38" s="82" t="s">
        <v>3074</v>
      </c>
      <c r="F38" s="628" t="s">
        <v>3075</v>
      </c>
      <c r="G38" s="196" t="str">
        <f>HYPERLINK("https://math-oge.sdamgia.ru/teacher?id=25379585","Выполнить вариант, назначенный в Решу ОГЭ")</f>
        <v>Выполнить вариант, назначенный в Решу ОГЭ</v>
      </c>
      <c r="H38" s="10" t="s">
        <v>104</v>
      </c>
      <c r="I38" s="466"/>
    </row>
    <row r="39" spans="1:9" ht="13.5">
      <c r="A39" s="63"/>
      <c r="B39" s="876" t="s">
        <v>441</v>
      </c>
      <c r="C39" s="864"/>
      <c r="D39" s="864"/>
      <c r="E39" s="864"/>
      <c r="F39" s="864"/>
      <c r="G39" s="864"/>
      <c r="H39" s="865"/>
      <c r="I39" s="540"/>
    </row>
    <row r="40" spans="1:9" ht="25.5">
      <c r="A40" s="63"/>
      <c r="B40" s="867" t="s">
        <v>16</v>
      </c>
      <c r="C40" s="867" t="s">
        <v>17</v>
      </c>
      <c r="D40" s="18" t="s">
        <v>255</v>
      </c>
      <c r="E40" s="167" t="s">
        <v>3076</v>
      </c>
      <c r="F40" s="18" t="s">
        <v>3077</v>
      </c>
      <c r="G40" s="19" t="s">
        <v>3078</v>
      </c>
      <c r="H40" s="18" t="s">
        <v>3079</v>
      </c>
      <c r="I40" s="148"/>
    </row>
    <row r="41" spans="1:9" ht="25.5">
      <c r="A41" s="63"/>
      <c r="B41" s="868"/>
      <c r="C41" s="868"/>
      <c r="D41" s="20" t="s">
        <v>174</v>
      </c>
      <c r="E41" s="20" t="s">
        <v>3080</v>
      </c>
      <c r="F41" s="124" t="s">
        <v>1476</v>
      </c>
      <c r="G41" s="556" t="s">
        <v>2881</v>
      </c>
      <c r="H41" s="251" t="s">
        <v>97</v>
      </c>
      <c r="I41" s="148"/>
    </row>
    <row r="42" spans="1:9" ht="38.25" customHeight="1">
      <c r="A42" s="63"/>
      <c r="B42" s="37" t="s">
        <v>31</v>
      </c>
      <c r="C42" s="37" t="s">
        <v>34</v>
      </c>
      <c r="D42" s="10"/>
      <c r="E42" s="42" t="s">
        <v>3081</v>
      </c>
      <c r="F42" s="18" t="s">
        <v>3082</v>
      </c>
      <c r="G42" s="18" t="s">
        <v>2691</v>
      </c>
      <c r="H42" s="18" t="s">
        <v>97</v>
      </c>
      <c r="I42" s="546"/>
    </row>
    <row r="43" spans="1:9" ht="25.5">
      <c r="A43" s="63"/>
      <c r="B43" s="37" t="s">
        <v>146</v>
      </c>
      <c r="C43" s="37" t="s">
        <v>148</v>
      </c>
      <c r="D43" s="18" t="s">
        <v>174</v>
      </c>
      <c r="E43" s="42" t="s">
        <v>3083</v>
      </c>
      <c r="F43" s="18" t="s">
        <v>3084</v>
      </c>
      <c r="G43" s="320" t="e">
        <f>HYPERLINK("https://yandex.ru/video/preview/?filmId=7089577818692337576&amp;text=%D0%BE%D1%80%D1%84%D0%BE%D0%B3%D1%80%D0%B0%D0%BC%D0%BC%D1%8B%20%D0%B2%20%D0%BF%D1%80%D0%B8%D1%87%D0%B0%D1%81%D1%82%D0%B8%D1%8F%D1%85%209%20%D0%BA%D0%BB%D0%B0%D1%81%D1%81%20%D0%B2%D0%B8%D0%B4"&amp;"%D0%B5%D0%BE%D1%83%D1%80%D0%BE%D0%BA&amp;path=wizard&amp;parent-reqid=1589050134533277-1805913870357750894100287-production-app-host-man-web-yp-279&amp;redircnt=1589050156.1","Внимательно изучите материал видеоурока, перейдя по ссылке и выполните задание, размещенное в беседе ВК, фото выполненных работ пришлите на проверку  ")</f>
        <v>#VALUE!</v>
      </c>
      <c r="H43" s="18" t="s">
        <v>3085</v>
      </c>
      <c r="I43" s="100"/>
    </row>
    <row r="44" spans="1:9" ht="12.75">
      <c r="A44" s="63"/>
      <c r="B44" s="940" t="s">
        <v>160</v>
      </c>
      <c r="C44" s="864"/>
      <c r="D44" s="864"/>
      <c r="E44" s="864"/>
      <c r="F44" s="864"/>
      <c r="G44" s="864"/>
      <c r="H44" s="865"/>
      <c r="I44" s="148"/>
    </row>
    <row r="45" spans="1:9" ht="63.75">
      <c r="A45" s="63"/>
      <c r="B45" s="37" t="s">
        <v>170</v>
      </c>
      <c r="C45" s="37" t="s">
        <v>173</v>
      </c>
      <c r="D45" s="18"/>
      <c r="E45" s="42" t="s">
        <v>3086</v>
      </c>
      <c r="F45" s="38" t="s">
        <v>3087</v>
      </c>
      <c r="G45" s="388" t="s">
        <v>3088</v>
      </c>
      <c r="H45" s="38" t="s">
        <v>97</v>
      </c>
      <c r="I45" s="86"/>
    </row>
    <row r="46" spans="1:9" ht="38.25">
      <c r="A46" s="63"/>
      <c r="B46" s="37" t="s">
        <v>202</v>
      </c>
      <c r="C46" s="37" t="s">
        <v>203</v>
      </c>
      <c r="D46" s="18" t="s">
        <v>684</v>
      </c>
      <c r="E46" s="42" t="s">
        <v>3089</v>
      </c>
      <c r="F46" s="38" t="s">
        <v>1431</v>
      </c>
      <c r="G46" s="646" t="s">
        <v>3090</v>
      </c>
      <c r="H46" s="38" t="s">
        <v>97</v>
      </c>
      <c r="I46" s="86"/>
    </row>
    <row r="47" spans="1:9" ht="25.5">
      <c r="A47" s="63"/>
      <c r="B47" s="37" t="s">
        <v>214</v>
      </c>
      <c r="C47" s="37" t="s">
        <v>215</v>
      </c>
      <c r="D47" s="18" t="s">
        <v>3091</v>
      </c>
      <c r="E47" s="42" t="s">
        <v>3092</v>
      </c>
      <c r="F47" s="18" t="s">
        <v>3084</v>
      </c>
      <c r="G47" s="137" t="s">
        <v>3093</v>
      </c>
      <c r="H47" s="18" t="s">
        <v>97</v>
      </c>
      <c r="I47" s="86"/>
    </row>
    <row r="48" spans="1:9" ht="25.5">
      <c r="A48" s="63"/>
      <c r="B48" s="37" t="s">
        <v>239</v>
      </c>
      <c r="C48" s="37" t="s">
        <v>240</v>
      </c>
      <c r="D48" s="18"/>
      <c r="E48" s="42" t="s">
        <v>3094</v>
      </c>
      <c r="F48" s="18" t="s">
        <v>3095</v>
      </c>
      <c r="G48" s="48" t="s">
        <v>3096</v>
      </c>
      <c r="H48" s="18" t="s">
        <v>3097</v>
      </c>
      <c r="I48" s="25"/>
    </row>
    <row r="49" spans="1:9" ht="38.25" customHeight="1">
      <c r="A49" s="63"/>
      <c r="B49" s="5" t="s">
        <v>1166</v>
      </c>
      <c r="C49" s="5" t="s">
        <v>1167</v>
      </c>
      <c r="D49" s="18" t="s">
        <v>255</v>
      </c>
      <c r="E49" s="171" t="s">
        <v>3098</v>
      </c>
      <c r="F49" s="18" t="s">
        <v>1476</v>
      </c>
      <c r="G49" s="19" t="s">
        <v>3099</v>
      </c>
      <c r="H49" s="18" t="s">
        <v>104</v>
      </c>
      <c r="I49" s="466"/>
    </row>
    <row r="50" spans="1:9" ht="89.25">
      <c r="A50" s="63"/>
      <c r="B50" s="5" t="s">
        <v>1530</v>
      </c>
      <c r="C50" s="5" t="s">
        <v>1532</v>
      </c>
      <c r="D50" s="18" t="s">
        <v>174</v>
      </c>
      <c r="E50" s="301" t="s">
        <v>3100</v>
      </c>
      <c r="F50" s="18" t="s">
        <v>3101</v>
      </c>
      <c r="G50" s="364" t="s">
        <v>3102</v>
      </c>
      <c r="H50" s="18" t="s">
        <v>104</v>
      </c>
      <c r="I50" s="86"/>
    </row>
    <row r="51" spans="1:9" ht="13.5">
      <c r="A51" s="63"/>
      <c r="B51" s="876" t="s">
        <v>590</v>
      </c>
      <c r="C51" s="864"/>
      <c r="D51" s="864"/>
      <c r="E51" s="864"/>
      <c r="F51" s="864"/>
      <c r="G51" s="864"/>
      <c r="H51" s="865"/>
      <c r="I51" s="86"/>
    </row>
    <row r="52" spans="1:9" ht="38.25">
      <c r="A52" s="63"/>
      <c r="B52" s="5">
        <v>1</v>
      </c>
      <c r="C52" s="5" t="s">
        <v>17</v>
      </c>
      <c r="D52" s="66"/>
      <c r="E52" s="342" t="s">
        <v>3103</v>
      </c>
      <c r="F52" s="18" t="s">
        <v>3104</v>
      </c>
      <c r="G52" s="18" t="s">
        <v>3032</v>
      </c>
      <c r="H52" s="24" t="s">
        <v>97</v>
      </c>
      <c r="I52" s="86"/>
    </row>
    <row r="53" spans="1:9" ht="38.25" customHeight="1">
      <c r="A53" s="63"/>
      <c r="B53" s="37" t="s">
        <v>31</v>
      </c>
      <c r="C53" s="37" t="s">
        <v>34</v>
      </c>
      <c r="D53" s="18" t="s">
        <v>684</v>
      </c>
      <c r="E53" s="42" t="s">
        <v>3105</v>
      </c>
      <c r="F53" s="38" t="s">
        <v>3106</v>
      </c>
      <c r="G53" s="388" t="s">
        <v>3107</v>
      </c>
      <c r="H53" s="38" t="s">
        <v>97</v>
      </c>
      <c r="I53" s="546"/>
    </row>
    <row r="54" spans="1:9" ht="25.5">
      <c r="A54" s="63"/>
      <c r="B54" s="37" t="s">
        <v>146</v>
      </c>
      <c r="C54" s="37" t="s">
        <v>148</v>
      </c>
      <c r="D54" s="18"/>
      <c r="E54" s="42" t="s">
        <v>3108</v>
      </c>
      <c r="F54" s="18" t="s">
        <v>1675</v>
      </c>
      <c r="G54" s="18" t="s">
        <v>3099</v>
      </c>
      <c r="H54" s="18" t="s">
        <v>3109</v>
      </c>
      <c r="I54" s="86"/>
    </row>
    <row r="55" spans="1:9" ht="12.75">
      <c r="A55" s="63"/>
      <c r="B55" s="940" t="s">
        <v>160</v>
      </c>
      <c r="C55" s="864"/>
      <c r="D55" s="864"/>
      <c r="E55" s="864"/>
      <c r="F55" s="864"/>
      <c r="G55" s="864"/>
      <c r="H55" s="865"/>
      <c r="I55" s="86"/>
    </row>
    <row r="56" spans="1:9" ht="38.25">
      <c r="A56" s="63"/>
      <c r="B56" s="37" t="s">
        <v>170</v>
      </c>
      <c r="C56" s="37" t="s">
        <v>173</v>
      </c>
      <c r="D56" s="381" t="s">
        <v>174</v>
      </c>
      <c r="E56" s="28" t="s">
        <v>3111</v>
      </c>
      <c r="F56" s="38" t="s">
        <v>3112</v>
      </c>
      <c r="G56" s="313" t="str">
        <f>HYPERLINK("https://www.youtube.com/watch?v=4oYc13544xM","Просмотрите видеоурок, перейдя по ссылке ")</f>
        <v xml:space="preserve">Просмотрите видеоурок, перейдя по ссылке </v>
      </c>
      <c r="H56" s="38" t="s">
        <v>97</v>
      </c>
      <c r="I56" s="86"/>
    </row>
    <row r="57" spans="1:9" ht="25.5">
      <c r="A57" s="63"/>
      <c r="B57" s="37" t="s">
        <v>202</v>
      </c>
      <c r="C57" s="37" t="s">
        <v>203</v>
      </c>
      <c r="D57" s="18" t="s">
        <v>174</v>
      </c>
      <c r="E57" s="28" t="s">
        <v>3114</v>
      </c>
      <c r="F57" s="38" t="s">
        <v>3115</v>
      </c>
      <c r="G57" s="388" t="s">
        <v>3116</v>
      </c>
      <c r="H57" s="38" t="s">
        <v>97</v>
      </c>
      <c r="I57" s="86"/>
    </row>
    <row r="58" spans="1:9" ht="25.5">
      <c r="A58" s="63"/>
      <c r="B58" s="37" t="s">
        <v>214</v>
      </c>
      <c r="C58" s="37" t="s">
        <v>215</v>
      </c>
      <c r="D58" s="137" t="s">
        <v>174</v>
      </c>
      <c r="E58" s="42" t="s">
        <v>3117</v>
      </c>
      <c r="F58" s="18" t="s">
        <v>2249</v>
      </c>
      <c r="G58" s="364" t="s">
        <v>3118</v>
      </c>
      <c r="H58" s="18" t="s">
        <v>2429</v>
      </c>
      <c r="I58" s="86"/>
    </row>
    <row r="59" spans="1:9" ht="38.25">
      <c r="A59" s="63"/>
      <c r="B59" s="37" t="s">
        <v>239</v>
      </c>
      <c r="C59" s="37" t="s">
        <v>240</v>
      </c>
      <c r="D59" s="18" t="s">
        <v>684</v>
      </c>
      <c r="E59" s="42" t="s">
        <v>3120</v>
      </c>
      <c r="F59" s="18" t="s">
        <v>3121</v>
      </c>
      <c r="G59" s="18" t="s">
        <v>3122</v>
      </c>
      <c r="H59" s="18" t="s">
        <v>2429</v>
      </c>
      <c r="I59" s="86"/>
    </row>
    <row r="60" spans="1:9" ht="43.5" customHeight="1">
      <c r="A60" s="63"/>
      <c r="B60" s="137"/>
      <c r="C60" s="165"/>
      <c r="D60" s="165"/>
      <c r="E60" s="47"/>
      <c r="F60" s="249"/>
      <c r="G60" s="249"/>
      <c r="H60" s="249"/>
      <c r="I60" s="86"/>
    </row>
    <row r="61" spans="1:9" ht="18" customHeight="1">
      <c r="A61" s="63"/>
      <c r="B61" s="63"/>
      <c r="C61" s="63"/>
      <c r="D61" s="63"/>
      <c r="E61" s="63"/>
      <c r="F61" s="63"/>
      <c r="G61" s="63"/>
      <c r="H61" s="63"/>
      <c r="I61" s="466"/>
    </row>
    <row r="62" spans="1:9" ht="12.75">
      <c r="A62" s="63"/>
      <c r="B62" s="63"/>
      <c r="C62" s="63"/>
      <c r="D62" s="63"/>
      <c r="E62" s="63"/>
      <c r="F62" s="63"/>
      <c r="G62" s="63"/>
      <c r="H62" s="63"/>
      <c r="I62" s="100"/>
    </row>
    <row r="63" spans="1:9" ht="12.75">
      <c r="A63" s="63"/>
      <c r="B63" s="63"/>
      <c r="C63" s="63"/>
      <c r="D63" s="63"/>
      <c r="E63" s="63"/>
      <c r="F63" s="63"/>
      <c r="G63" s="63"/>
      <c r="H63" s="63"/>
      <c r="I63" s="86"/>
    </row>
    <row r="64" spans="1:9" ht="12.75">
      <c r="A64" s="63"/>
      <c r="B64" s="63"/>
      <c r="C64" s="63"/>
      <c r="D64" s="63"/>
      <c r="E64" s="63"/>
      <c r="F64" s="63"/>
      <c r="G64" s="63"/>
      <c r="H64" s="63"/>
      <c r="I64" s="86"/>
    </row>
    <row r="65" spans="1:9" ht="15.75" customHeight="1">
      <c r="A65" s="63"/>
      <c r="B65" s="63"/>
      <c r="C65" s="63"/>
      <c r="D65" s="63"/>
      <c r="E65" s="63"/>
      <c r="F65" s="63"/>
      <c r="G65" s="63"/>
      <c r="H65" s="63"/>
      <c r="I65" s="546"/>
    </row>
    <row r="66" spans="1:9" ht="12.75">
      <c r="A66" s="63"/>
      <c r="B66" s="63"/>
      <c r="C66" s="63"/>
      <c r="D66" s="63"/>
      <c r="E66" s="63"/>
      <c r="F66" s="63"/>
      <c r="G66" s="63"/>
      <c r="H66" s="63"/>
      <c r="I66" s="86"/>
    </row>
    <row r="67" spans="1:9" ht="12.75">
      <c r="A67" s="63"/>
      <c r="B67" s="63"/>
      <c r="C67" s="63"/>
      <c r="D67" s="63"/>
      <c r="E67" s="63"/>
      <c r="F67" s="63"/>
      <c r="G67" s="63"/>
      <c r="H67" s="63"/>
      <c r="I67" s="86"/>
    </row>
    <row r="68" spans="1:9" ht="30" customHeight="1">
      <c r="A68" s="63"/>
      <c r="B68" s="63"/>
      <c r="C68" s="63"/>
      <c r="D68" s="63"/>
      <c r="E68" s="63"/>
      <c r="F68" s="63"/>
      <c r="G68" s="63"/>
      <c r="H68" s="63"/>
      <c r="I68" s="83"/>
    </row>
    <row r="69" spans="1:9" ht="12.75">
      <c r="A69" s="63"/>
      <c r="B69" s="63"/>
      <c r="C69" s="63"/>
      <c r="D69" s="63"/>
      <c r="E69" s="63"/>
      <c r="F69" s="63"/>
      <c r="G69" s="63"/>
      <c r="H69" s="63"/>
      <c r="I69" s="114"/>
    </row>
    <row r="70" spans="1:9" ht="12.75">
      <c r="A70" s="63"/>
      <c r="B70" s="63"/>
      <c r="C70" s="63"/>
      <c r="D70" s="63"/>
      <c r="E70" s="63"/>
      <c r="F70" s="63"/>
      <c r="G70" s="63"/>
      <c r="H70" s="63"/>
      <c r="I70" s="83"/>
    </row>
    <row r="71" spans="1:9" ht="12.75">
      <c r="A71" s="63"/>
      <c r="B71" s="63"/>
      <c r="C71" s="63"/>
      <c r="D71" s="63"/>
      <c r="E71" s="63"/>
      <c r="F71" s="63"/>
      <c r="G71" s="63"/>
      <c r="H71" s="63"/>
      <c r="I71" s="83"/>
    </row>
    <row r="72" spans="1:9" ht="12.75">
      <c r="A72" s="63"/>
      <c r="B72" s="63"/>
      <c r="C72" s="63"/>
      <c r="D72" s="63"/>
      <c r="E72" s="63"/>
      <c r="F72" s="63"/>
      <c r="G72" s="63"/>
      <c r="H72" s="63"/>
      <c r="I72" s="83"/>
    </row>
    <row r="73" spans="1:9" ht="12.75">
      <c r="A73" s="63"/>
      <c r="B73" s="63"/>
      <c r="C73" s="63"/>
      <c r="D73" s="63"/>
      <c r="E73" s="63"/>
      <c r="F73" s="63"/>
      <c r="G73" s="63"/>
      <c r="H73" s="63"/>
      <c r="I73" s="83"/>
    </row>
    <row r="74" spans="1:9" ht="12.75">
      <c r="A74" s="63"/>
      <c r="B74" s="63"/>
      <c r="C74" s="63"/>
      <c r="D74" s="63"/>
      <c r="E74" s="63"/>
      <c r="F74" s="63"/>
      <c r="G74" s="63"/>
      <c r="H74" s="63"/>
      <c r="I74" s="83"/>
    </row>
    <row r="75" spans="1:9" ht="12.75">
      <c r="A75" s="63"/>
      <c r="B75" s="63"/>
      <c r="C75" s="63"/>
      <c r="D75" s="63"/>
      <c r="E75" s="63"/>
      <c r="F75" s="63"/>
      <c r="G75" s="63"/>
      <c r="H75" s="63"/>
      <c r="I75" s="83"/>
    </row>
    <row r="76" spans="1:9" ht="12.75">
      <c r="A76" s="63"/>
      <c r="B76" s="63"/>
      <c r="C76" s="63"/>
      <c r="D76" s="63"/>
      <c r="E76" s="63"/>
      <c r="F76" s="63"/>
      <c r="G76" s="63"/>
      <c r="H76" s="63"/>
      <c r="I76" s="83"/>
    </row>
    <row r="77" spans="1:9" ht="12.75">
      <c r="A77" s="63"/>
      <c r="B77" s="63"/>
      <c r="C77" s="63"/>
      <c r="D77" s="63"/>
      <c r="E77" s="63"/>
      <c r="F77" s="63"/>
      <c r="G77" s="63"/>
      <c r="H77" s="63"/>
      <c r="I77" s="83"/>
    </row>
    <row r="78" spans="1:9" ht="12.75">
      <c r="A78" s="63"/>
      <c r="I78" s="83"/>
    </row>
    <row r="79" spans="1:9" ht="12.75">
      <c r="A79" s="63"/>
      <c r="I79" s="83"/>
    </row>
    <row r="80" spans="1:9" ht="12.75">
      <c r="A80" s="63"/>
      <c r="I80" s="83"/>
    </row>
    <row r="81" spans="1:9" ht="12.75">
      <c r="A81" s="63"/>
      <c r="I81" s="83"/>
    </row>
    <row r="82" spans="1:9" ht="12.75">
      <c r="A82" s="63"/>
      <c r="I82" s="83"/>
    </row>
    <row r="83" spans="1:9" ht="12.75">
      <c r="A83" s="63"/>
      <c r="I83" s="83"/>
    </row>
    <row r="84" spans="1:9" ht="12.75">
      <c r="A84" s="63"/>
      <c r="I84" s="83"/>
    </row>
    <row r="85" spans="1:9" ht="12.75">
      <c r="A85" s="63"/>
      <c r="I85" s="83"/>
    </row>
    <row r="86" spans="1:9" ht="12.75">
      <c r="A86" s="63"/>
      <c r="I86" s="83"/>
    </row>
    <row r="87" spans="1:9" ht="12.75">
      <c r="A87" s="63"/>
      <c r="I87" s="83"/>
    </row>
    <row r="88" spans="1:9" ht="12.75">
      <c r="A88" s="63"/>
      <c r="I88" s="83"/>
    </row>
    <row r="89" spans="1:9" ht="12.75">
      <c r="A89" s="63"/>
      <c r="I89" s="83"/>
    </row>
    <row r="90" spans="1:9" ht="12.75">
      <c r="A90" s="63"/>
      <c r="I90" s="83"/>
    </row>
    <row r="91" spans="1:9" ht="12.75">
      <c r="A91" s="63"/>
      <c r="I91" s="83"/>
    </row>
    <row r="92" spans="1:9" ht="12.75">
      <c r="A92" s="63"/>
      <c r="I92" s="83"/>
    </row>
    <row r="93" spans="1:9" ht="12.75">
      <c r="A93" s="63"/>
      <c r="I93" s="83"/>
    </row>
    <row r="94" spans="1:9" ht="12.75">
      <c r="A94" s="63"/>
      <c r="I94" s="83"/>
    </row>
    <row r="95" spans="1:9" ht="12.75">
      <c r="A95" s="63"/>
      <c r="I95" s="83"/>
    </row>
    <row r="96" spans="1:9" ht="12.75">
      <c r="A96" s="63"/>
      <c r="I96" s="83"/>
    </row>
    <row r="97" spans="1:9" ht="12.75">
      <c r="A97" s="63"/>
      <c r="I97" s="83"/>
    </row>
    <row r="98" spans="1:9" ht="12.75">
      <c r="A98" s="63"/>
      <c r="I98" s="83"/>
    </row>
    <row r="99" spans="1:9" ht="12.75">
      <c r="A99" s="63"/>
      <c r="I99" s="83"/>
    </row>
    <row r="100" spans="1:9" ht="12.75">
      <c r="A100" s="63"/>
      <c r="I100" s="83"/>
    </row>
    <row r="101" spans="1:9" ht="12.75">
      <c r="A101" s="63"/>
      <c r="I101" s="83"/>
    </row>
    <row r="102" spans="1:9" ht="12.75">
      <c r="A102" s="63"/>
      <c r="I102" s="83"/>
    </row>
    <row r="103" spans="1:9" ht="12.75">
      <c r="A103" s="63"/>
      <c r="I103" s="83"/>
    </row>
    <row r="104" spans="1:9" ht="12.75">
      <c r="A104" s="63"/>
      <c r="I104" s="83"/>
    </row>
    <row r="105" spans="1:9" ht="12.75">
      <c r="A105" s="63"/>
      <c r="I105" s="83"/>
    </row>
    <row r="106" spans="1:9" ht="12.75">
      <c r="A106" s="63"/>
      <c r="I106" s="83"/>
    </row>
    <row r="107" spans="1:9" ht="12.75">
      <c r="A107" s="63"/>
      <c r="I107" s="83"/>
    </row>
    <row r="108" spans="1:9" ht="12.75">
      <c r="A108" s="63"/>
      <c r="I108" s="83"/>
    </row>
    <row r="109" spans="1:9" ht="12.75">
      <c r="A109" s="63"/>
      <c r="I109" s="83"/>
    </row>
    <row r="110" spans="1:9" ht="12.75">
      <c r="A110" s="63"/>
      <c r="I110" s="83"/>
    </row>
    <row r="111" spans="1:9" ht="12.75">
      <c r="A111" s="63"/>
      <c r="I111" s="83"/>
    </row>
    <row r="112" spans="1:9" ht="12.75">
      <c r="A112" s="63"/>
      <c r="I112" s="83"/>
    </row>
    <row r="113" spans="1:9" ht="12.75">
      <c r="A113" s="63"/>
      <c r="I113" s="83"/>
    </row>
    <row r="114" spans="1:9" ht="12.75">
      <c r="A114" s="63"/>
      <c r="I114" s="83"/>
    </row>
    <row r="115" spans="1:9" ht="12.75">
      <c r="A115" s="63"/>
      <c r="I115" s="83"/>
    </row>
    <row r="116" spans="1:9" ht="12.75">
      <c r="A116" s="63"/>
      <c r="I116" s="83"/>
    </row>
    <row r="117" spans="1:9" ht="12.75">
      <c r="A117" s="63"/>
      <c r="I117" s="83"/>
    </row>
    <row r="118" spans="1:9" ht="12.75">
      <c r="A118" s="63"/>
      <c r="I118" s="83"/>
    </row>
    <row r="119" spans="1:9" ht="12.75">
      <c r="A119" s="63"/>
      <c r="I119" s="83"/>
    </row>
    <row r="120" spans="1:9" ht="12.75">
      <c r="A120" s="63"/>
      <c r="I120" s="83"/>
    </row>
    <row r="121" spans="1:9" ht="12.75">
      <c r="A121" s="63"/>
      <c r="I121" s="83"/>
    </row>
    <row r="122" spans="1:9" ht="12.75">
      <c r="A122" s="63"/>
      <c r="I122" s="83"/>
    </row>
    <row r="123" spans="1:9" ht="12.75">
      <c r="A123" s="63"/>
      <c r="I123" s="83"/>
    </row>
    <row r="124" spans="1:9" ht="12.75">
      <c r="A124" s="63"/>
      <c r="I124" s="83"/>
    </row>
    <row r="125" spans="1:9" ht="12.75">
      <c r="A125" s="63"/>
      <c r="I125" s="83"/>
    </row>
    <row r="126" spans="1:9" ht="12.75">
      <c r="A126" s="63"/>
      <c r="I126" s="83"/>
    </row>
    <row r="127" spans="1:9" ht="12.75">
      <c r="A127" s="63"/>
      <c r="I127" s="83"/>
    </row>
    <row r="128" spans="1:9" ht="12.75">
      <c r="A128" s="63"/>
      <c r="I128" s="83"/>
    </row>
    <row r="129" spans="1:9" ht="12.75">
      <c r="A129" s="63"/>
      <c r="I129" s="83"/>
    </row>
    <row r="130" spans="1:9" ht="12.75">
      <c r="A130" s="63"/>
      <c r="I130" s="83"/>
    </row>
    <row r="131" spans="1:9" ht="12.75">
      <c r="A131" s="63"/>
      <c r="I131" s="83"/>
    </row>
    <row r="132" spans="1:9" ht="12.75">
      <c r="A132" s="63"/>
      <c r="I132" s="83"/>
    </row>
    <row r="133" spans="1:9" ht="12.75">
      <c r="A133" s="63"/>
      <c r="I133" s="83"/>
    </row>
    <row r="134" spans="1:9" ht="12.75">
      <c r="A134" s="63"/>
      <c r="I134" s="83"/>
    </row>
    <row r="135" spans="1:9" ht="12.75">
      <c r="A135" s="63"/>
      <c r="I135" s="83"/>
    </row>
    <row r="136" spans="1:9" ht="12.75">
      <c r="A136" s="63"/>
      <c r="I136" s="83"/>
    </row>
    <row r="137" spans="1:9" ht="12.75">
      <c r="A137" s="63"/>
      <c r="I137" s="83"/>
    </row>
    <row r="138" spans="1:9" ht="12.75">
      <c r="A138" s="63"/>
      <c r="I138" s="83"/>
    </row>
    <row r="139" spans="1:9" ht="12.75">
      <c r="A139" s="63"/>
      <c r="I139" s="83"/>
    </row>
    <row r="140" spans="1:9" ht="12.75">
      <c r="A140" s="63"/>
      <c r="I140" s="83"/>
    </row>
    <row r="141" spans="1:9" ht="12.75">
      <c r="A141" s="63"/>
      <c r="I141" s="83"/>
    </row>
    <row r="142" spans="1:9" ht="12.75">
      <c r="A142" s="63"/>
      <c r="I142" s="83"/>
    </row>
    <row r="143" spans="1:9" ht="12.75">
      <c r="A143" s="63"/>
      <c r="I143" s="83"/>
    </row>
    <row r="144" spans="1:9" ht="12.75">
      <c r="A144" s="63"/>
      <c r="I144" s="83"/>
    </row>
    <row r="145" spans="1:9" ht="12.75">
      <c r="A145" s="63"/>
      <c r="I145" s="83"/>
    </row>
    <row r="146" spans="1:9" ht="12.75">
      <c r="A146" s="63"/>
      <c r="I146" s="83"/>
    </row>
    <row r="147" spans="1:9" ht="12.75">
      <c r="A147" s="63"/>
      <c r="I147" s="83"/>
    </row>
    <row r="148" spans="1:9" ht="12.75">
      <c r="A148" s="63"/>
      <c r="I148" s="83"/>
    </row>
    <row r="149" spans="1:9" ht="12.75">
      <c r="A149" s="63"/>
      <c r="I149" s="83"/>
    </row>
    <row r="150" spans="1:9" ht="12.75">
      <c r="A150" s="63"/>
      <c r="I150" s="83"/>
    </row>
    <row r="151" spans="1:9" ht="12.75">
      <c r="A151" s="63"/>
      <c r="I151" s="83"/>
    </row>
    <row r="152" spans="1:9" ht="12.75">
      <c r="A152" s="63"/>
      <c r="I152" s="83"/>
    </row>
    <row r="153" spans="1:9" ht="12.75">
      <c r="A153" s="63"/>
      <c r="I153" s="83"/>
    </row>
    <row r="154" spans="1:9" ht="12.75">
      <c r="A154" s="63"/>
      <c r="I154" s="83"/>
    </row>
    <row r="155" spans="1:9" ht="12.75">
      <c r="A155" s="63"/>
      <c r="I155" s="83"/>
    </row>
    <row r="156" spans="1:9" ht="12.75">
      <c r="A156" s="63"/>
      <c r="I156" s="83"/>
    </row>
    <row r="157" spans="1:9" ht="12.75">
      <c r="A157" s="63"/>
      <c r="I157" s="83"/>
    </row>
    <row r="158" spans="1:9" ht="12.75">
      <c r="A158" s="63"/>
      <c r="I158" s="83"/>
    </row>
    <row r="159" spans="1:9" ht="12.75">
      <c r="A159" s="63"/>
      <c r="I159" s="83"/>
    </row>
    <row r="160" spans="1:9" ht="12.75">
      <c r="A160" s="6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6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6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6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6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6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6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6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6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6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6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6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6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6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6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6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6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6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6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6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6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6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6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6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6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6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6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6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6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6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6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6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6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6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6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6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6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6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6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6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6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6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6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6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6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6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6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6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6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6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6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6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6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6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6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6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6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6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6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6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6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6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6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6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6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6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6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6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6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6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6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6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6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6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6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6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6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6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6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6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6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6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6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6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6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6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6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6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6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6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6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6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6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6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6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6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6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6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6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6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6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6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6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6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6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6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6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6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6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6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6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6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6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6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6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6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6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6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6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6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6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6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6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6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6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6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6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6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6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6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6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6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6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6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6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6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6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6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6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6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6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6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6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6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6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6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6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6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6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6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6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6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6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6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6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6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6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6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6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6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6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6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6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6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6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6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6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6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6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6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6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6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6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6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6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6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6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6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6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6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6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6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6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6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6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6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6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6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6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6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6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6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6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6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6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6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6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6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6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6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6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6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6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6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6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6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6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6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6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6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6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6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6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6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6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6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6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6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6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6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6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6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6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6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6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6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6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6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6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6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6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6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6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6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6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6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6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6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6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6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6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6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6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6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6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6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6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6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6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6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6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6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6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6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6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6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6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6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6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6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6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6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6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6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6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6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6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6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6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6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6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6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6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6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6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6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6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6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6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6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6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6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6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6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6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6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6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6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6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6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6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6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6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6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6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6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6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6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6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6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6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6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6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6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6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6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6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6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6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6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6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6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6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6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6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6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6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6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6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6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6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6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6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6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6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6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6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6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6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6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6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6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6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6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6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6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6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6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6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6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6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6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6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6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6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6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6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6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6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6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6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6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6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6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6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6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6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6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6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6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6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6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6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6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6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6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6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6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6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6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6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6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6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6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6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6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6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6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6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6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6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6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6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6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6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6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6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6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6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6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6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6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6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6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6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6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6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6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6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6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6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6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6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6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6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6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6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6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6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6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6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6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6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6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6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6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6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6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6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6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6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6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6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6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6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6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6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6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6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6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6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6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6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6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6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6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6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6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6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6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6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6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6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6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6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6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6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6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6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6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6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6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6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6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6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6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6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6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6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6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6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6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6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6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6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6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6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6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6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6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6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6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6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6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6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6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6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6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6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6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6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6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6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6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6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6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6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6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6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6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6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6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6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6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6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6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6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6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6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6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6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6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6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6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6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6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6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6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6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6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6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6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6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6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6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6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6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6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6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6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6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6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6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6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6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6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6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6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6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6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6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6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6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6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6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6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6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6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6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6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6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6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6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6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6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6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6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6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6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6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6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6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6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6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6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6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6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6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6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6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6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6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6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6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6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6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6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6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6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6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6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6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6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6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6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6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6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6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6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6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6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6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6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6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6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6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6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6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6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6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6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6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6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6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6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6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6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6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6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6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6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6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6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6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6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6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6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6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6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6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6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6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6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6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6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6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6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6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6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6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6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6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6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6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6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6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6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6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6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6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6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6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6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6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6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6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6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6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6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6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6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6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6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6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6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6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6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6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6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6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6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6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6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6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6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6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6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6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6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6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6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6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6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6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6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6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6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6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6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6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6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6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6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6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6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6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6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6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6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6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6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6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6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6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6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6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6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6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6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6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6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6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6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6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6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6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6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6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6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6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6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6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6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6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6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6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6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6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6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6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6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6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6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6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6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6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6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6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6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6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6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6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6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6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6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6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6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6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6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6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6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6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63"/>
      <c r="B892" s="63"/>
      <c r="C892" s="63"/>
      <c r="D892" s="63"/>
      <c r="E892" s="63"/>
      <c r="F892" s="63"/>
      <c r="G892" s="63"/>
      <c r="H892" s="63"/>
      <c r="I892" s="83"/>
    </row>
  </sheetData>
  <mergeCells count="19">
    <mergeCell ref="B25:B26"/>
    <mergeCell ref="B35:B37"/>
    <mergeCell ref="C35:C37"/>
    <mergeCell ref="B40:B41"/>
    <mergeCell ref="C40:C41"/>
    <mergeCell ref="C25:C26"/>
    <mergeCell ref="B27:H27"/>
    <mergeCell ref="B31:H31"/>
    <mergeCell ref="B16:H16"/>
    <mergeCell ref="B20:H20"/>
    <mergeCell ref="B7:H7"/>
    <mergeCell ref="B10:B13"/>
    <mergeCell ref="C10:C13"/>
    <mergeCell ref="B1:H1"/>
    <mergeCell ref="B2:H2"/>
    <mergeCell ref="B44:H44"/>
    <mergeCell ref="B51:H51"/>
    <mergeCell ref="B55:H55"/>
    <mergeCell ref="B39:H39"/>
  </mergeCells>
  <hyperlinks>
    <hyperlink ref="G10" r:id="rId1"/>
    <hyperlink ref="G11" r:id="rId2"/>
    <hyperlink ref="G45" r:id="rId3"/>
    <hyperlink ref="G50" r:id="rId4"/>
    <hyperlink ref="G53" r:id="rId5"/>
    <hyperlink ref="G57" r:id="rId6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93"/>
  <sheetViews>
    <sheetView workbookViewId="0">
      <selection activeCell="B1" sqref="B1:H1"/>
    </sheetView>
  </sheetViews>
  <sheetFormatPr defaultColWidth="14.42578125" defaultRowHeight="15.75" customHeight="1"/>
  <cols>
    <col min="1" max="1" width="9.85546875" customWidth="1"/>
    <col min="2" max="2" width="10.42578125" customWidth="1"/>
    <col min="3" max="3" width="14.140625" customWidth="1"/>
    <col min="4" max="4" width="18.7109375" customWidth="1"/>
    <col min="5" max="5" width="25.85546875" customWidth="1"/>
    <col min="6" max="6" width="30.5703125" customWidth="1"/>
    <col min="7" max="7" width="66.140625" customWidth="1"/>
    <col min="8" max="8" width="18.7109375" customWidth="1"/>
    <col min="9" max="9" width="33.5703125" customWidth="1"/>
  </cols>
  <sheetData>
    <row r="1" spans="1:9" ht="33.75" customHeight="1">
      <c r="A1" s="1"/>
      <c r="B1" s="878" t="s">
        <v>0</v>
      </c>
      <c r="C1" s="864"/>
      <c r="D1" s="864"/>
      <c r="E1" s="864"/>
      <c r="F1" s="864"/>
      <c r="G1" s="864"/>
      <c r="H1" s="865"/>
      <c r="I1" s="1"/>
    </row>
    <row r="2" spans="1:9" ht="18" customHeight="1">
      <c r="A2" s="16"/>
      <c r="B2" s="879" t="s">
        <v>37</v>
      </c>
      <c r="C2" s="864"/>
      <c r="D2" s="864"/>
      <c r="E2" s="864"/>
      <c r="F2" s="864"/>
      <c r="G2" s="864"/>
      <c r="H2" s="865"/>
      <c r="I2" s="16"/>
    </row>
    <row r="3" spans="1:9" ht="38.25">
      <c r="A3" s="21"/>
      <c r="B3" s="5" t="s">
        <v>61</v>
      </c>
      <c r="C3" s="5" t="s">
        <v>65</v>
      </c>
      <c r="D3" s="5" t="s">
        <v>67</v>
      </c>
      <c r="E3" s="5" t="s">
        <v>68</v>
      </c>
      <c r="F3" s="5" t="s">
        <v>72</v>
      </c>
      <c r="G3" s="5" t="s">
        <v>74</v>
      </c>
      <c r="H3" s="5" t="s">
        <v>75</v>
      </c>
      <c r="I3" s="21"/>
    </row>
    <row r="4" spans="1:9" ht="38.25">
      <c r="A4" s="25"/>
      <c r="B4" s="5" t="s">
        <v>16</v>
      </c>
      <c r="C4" s="5" t="s">
        <v>17</v>
      </c>
      <c r="D4" s="18" t="s">
        <v>80</v>
      </c>
      <c r="E4" s="28" t="s">
        <v>82</v>
      </c>
      <c r="F4" s="18" t="s">
        <v>83</v>
      </c>
      <c r="G4" s="30" t="str">
        <f>HYPERLINK("https://resh.edu.ru/subject/lesson/4069/start/195625/","Просмотреть видеоурок 60, затем 61 в РЭШ , прочитать выразительно с.35-37. Если нет технической возможности: Учебник с.35-37-выразительное чтение.")</f>
        <v>Просмотреть видеоурок 60, затем 61 в РЭШ , прочитать выразительно с.35-37. Если нет технической возможности: Учебник с.35-37-выразительное чтение.</v>
      </c>
      <c r="H4" s="18" t="s">
        <v>97</v>
      </c>
      <c r="I4" s="25"/>
    </row>
    <row r="5" spans="1:9" ht="38.25">
      <c r="A5" s="25"/>
      <c r="B5" s="5" t="s">
        <v>31</v>
      </c>
      <c r="C5" s="5" t="s">
        <v>34</v>
      </c>
      <c r="D5" s="38" t="s">
        <v>113</v>
      </c>
      <c r="E5" s="28" t="s">
        <v>114</v>
      </c>
      <c r="F5" s="40" t="s">
        <v>115</v>
      </c>
      <c r="G5" s="41" t="s">
        <v>121</v>
      </c>
      <c r="H5" s="10" t="s">
        <v>97</v>
      </c>
      <c r="I5" s="25"/>
    </row>
    <row r="6" spans="1:9" ht="44.25" customHeight="1">
      <c r="A6" s="25"/>
      <c r="B6" s="5" t="s">
        <v>146</v>
      </c>
      <c r="C6" s="5" t="s">
        <v>148</v>
      </c>
      <c r="D6" s="38" t="s">
        <v>113</v>
      </c>
      <c r="E6" s="28" t="s">
        <v>151</v>
      </c>
      <c r="F6" s="31" t="s">
        <v>152</v>
      </c>
      <c r="G6" s="46" t="s">
        <v>153</v>
      </c>
      <c r="H6" s="10" t="s">
        <v>97</v>
      </c>
      <c r="I6" s="25"/>
    </row>
    <row r="7" spans="1:9" ht="12.75" customHeight="1">
      <c r="A7" s="49"/>
      <c r="B7" s="874" t="s">
        <v>160</v>
      </c>
      <c r="C7" s="864"/>
      <c r="D7" s="864"/>
      <c r="E7" s="864"/>
      <c r="F7" s="864"/>
      <c r="G7" s="864"/>
      <c r="H7" s="865"/>
      <c r="I7" s="49"/>
    </row>
    <row r="8" spans="1:9" ht="38.25">
      <c r="A8" s="25"/>
      <c r="B8" s="5" t="s">
        <v>170</v>
      </c>
      <c r="C8" s="5" t="s">
        <v>173</v>
      </c>
      <c r="D8" s="38" t="s">
        <v>174</v>
      </c>
      <c r="E8" s="28" t="s">
        <v>176</v>
      </c>
      <c r="F8" s="52" t="s">
        <v>178</v>
      </c>
      <c r="G8" s="54" t="str">
        <f>HYPERLINK("https://youtu.be/Xq2vj3i3Xo4","Просмотреть видеоурок.РТ с.46 №2.  Если нет технической возможности: Учебник с.66-67-прочитать. РТ с.46 №2.  ")</f>
        <v xml:space="preserve">Просмотреть видеоурок.РТ с.46 №2.  Если нет технической возможности: Учебник с.66-67-прочитать. РТ с.46 №2.  </v>
      </c>
      <c r="H8" s="10" t="s">
        <v>97</v>
      </c>
      <c r="I8" s="25"/>
    </row>
    <row r="9" spans="1:9" ht="38.25">
      <c r="A9" s="25"/>
      <c r="B9" s="5" t="s">
        <v>202</v>
      </c>
      <c r="C9" s="5" t="s">
        <v>203</v>
      </c>
      <c r="D9" s="60" t="s">
        <v>204</v>
      </c>
      <c r="E9" s="28" t="s">
        <v>206</v>
      </c>
      <c r="F9" s="24" t="s">
        <v>208</v>
      </c>
      <c r="G9" s="18" t="s">
        <v>209</v>
      </c>
      <c r="H9" s="10" t="s">
        <v>97</v>
      </c>
      <c r="I9" s="25"/>
    </row>
    <row r="10" spans="1:9" ht="51">
      <c r="A10" s="25"/>
      <c r="B10" s="5" t="s">
        <v>214</v>
      </c>
      <c r="C10" s="5" t="s">
        <v>215</v>
      </c>
      <c r="D10" s="31" t="s">
        <v>174</v>
      </c>
      <c r="E10" s="38" t="s">
        <v>216</v>
      </c>
      <c r="F10" s="67" t="s">
        <v>217</v>
      </c>
      <c r="G10" s="74" t="s">
        <v>228</v>
      </c>
      <c r="H10" s="67" t="s">
        <v>104</v>
      </c>
      <c r="I10" s="25"/>
    </row>
    <row r="11" spans="1:9" ht="25.5">
      <c r="A11" s="25"/>
      <c r="B11" s="5" t="s">
        <v>239</v>
      </c>
      <c r="C11" s="5" t="s">
        <v>240</v>
      </c>
      <c r="D11" s="31" t="s">
        <v>241</v>
      </c>
      <c r="E11" s="77" t="s">
        <v>242</v>
      </c>
      <c r="F11" s="78" t="s">
        <v>243</v>
      </c>
      <c r="G11" s="74" t="str">
        <f>HYPERLINK("https://www.youtube.com/watch?v=q7QzTJgLw_U","Пройти по ссылке. Выполнить урок хореографии.
https://www.youtube.com/watch?v=q7QzTJgLw_U")</f>
        <v>Пройти по ссылке. Выполнить урок хореографии.
https://www.youtube.com/watch?v=q7QzTJgLw_U</v>
      </c>
      <c r="H11" s="67" t="s">
        <v>104</v>
      </c>
      <c r="I11" s="25"/>
    </row>
    <row r="12" spans="1:9" ht="12.75">
      <c r="A12" s="25"/>
      <c r="B12" s="879" t="s">
        <v>245</v>
      </c>
      <c r="C12" s="864"/>
      <c r="D12" s="864"/>
      <c r="E12" s="864"/>
      <c r="F12" s="864"/>
      <c r="G12" s="864"/>
      <c r="H12" s="865"/>
      <c r="I12" s="25"/>
    </row>
    <row r="13" spans="1:9" ht="51" customHeight="1">
      <c r="A13" s="16"/>
      <c r="B13" s="5" t="s">
        <v>16</v>
      </c>
      <c r="C13" s="5" t="s">
        <v>17</v>
      </c>
      <c r="D13" s="31" t="s">
        <v>241</v>
      </c>
      <c r="E13" s="28" t="s">
        <v>246</v>
      </c>
      <c r="F13" s="18" t="s">
        <v>247</v>
      </c>
      <c r="G13" s="84" t="str">
        <f>HYPERLINK("https://resh.edu.ru/subject/lesson/4056/start/195726/","Посмотреть видеоурок №61 и №62(часть урока)  в РЕШ, прочитать выразительно на с. 38-40.
Если нет технической возможности, то прочитать выразитеьно на с.38-40 и ответиь на вопросы.")</f>
        <v>Посмотреть видеоурок №61 и №62(часть урока)  в РЕШ, прочитать выразительно на с. 38-40.
Если нет технической возможности, то прочитать выразитеьно на с.38-40 и ответиь на вопросы.</v>
      </c>
      <c r="H13" s="18" t="s">
        <v>97</v>
      </c>
      <c r="I13" s="85"/>
    </row>
    <row r="14" spans="1:9" ht="38.25">
      <c r="A14" s="86"/>
      <c r="B14" s="5" t="s">
        <v>31</v>
      </c>
      <c r="C14" s="5" t="s">
        <v>34</v>
      </c>
      <c r="D14" s="60" t="s">
        <v>204</v>
      </c>
      <c r="E14" s="28" t="s">
        <v>248</v>
      </c>
      <c r="F14" s="40" t="s">
        <v>250</v>
      </c>
      <c r="G14" s="87" t="s">
        <v>251</v>
      </c>
      <c r="H14" s="40" t="s">
        <v>97</v>
      </c>
      <c r="I14" s="86"/>
    </row>
    <row r="15" spans="1:9" ht="51">
      <c r="A15" s="25"/>
      <c r="B15" s="5" t="s">
        <v>146</v>
      </c>
      <c r="C15" s="5" t="s">
        <v>148</v>
      </c>
      <c r="D15" s="31" t="s">
        <v>241</v>
      </c>
      <c r="E15" s="43" t="s">
        <v>253</v>
      </c>
      <c r="F15" s="18" t="s">
        <v>254</v>
      </c>
      <c r="G15" s="84" t="str">
        <f>HYPERLINK("https://www.youtube.com/watch?v=fTbIdSx3nWw&amp;feature=youtu.be","Посмотреть видеоурок , выполнить задания из урока.
если нет технической возможности, то прочитать объяснение материала на с.82, рассмотреть рисунок, устно выполнить №1, № 3(1) письменно. В РТ с.42 №1")</f>
        <v>Посмотреть видеоурок , выполнить задания из урока.
если нет технической возможности, то прочитать объяснение материала на с.82, рассмотреть рисунок, устно выполнить №1, № 3(1) письменно. В РТ с.42 №1</v>
      </c>
      <c r="H15" s="10" t="s">
        <v>97</v>
      </c>
      <c r="I15" s="25"/>
    </row>
    <row r="16" spans="1:9" ht="12.75">
      <c r="A16" s="25"/>
      <c r="B16" s="874" t="s">
        <v>160</v>
      </c>
      <c r="C16" s="864"/>
      <c r="D16" s="864"/>
      <c r="E16" s="864"/>
      <c r="F16" s="864"/>
      <c r="G16" s="864"/>
      <c r="H16" s="865"/>
      <c r="I16" s="25"/>
    </row>
    <row r="17" spans="1:9" ht="38.25">
      <c r="A17" s="49"/>
      <c r="B17" s="5" t="s">
        <v>170</v>
      </c>
      <c r="C17" s="5" t="s">
        <v>173</v>
      </c>
      <c r="D17" s="60" t="s">
        <v>204</v>
      </c>
      <c r="E17" s="28" t="s">
        <v>261</v>
      </c>
      <c r="F17" s="24" t="s">
        <v>257</v>
      </c>
      <c r="G17" s="97" t="str">
        <f>HYPERLINK("https://www.youtube.com/watch?v=NhAR9mqUqMM","АСУ РСО. Выполнить самостоятельно комплекс ОРУ №1. Посотрет видеоролик: ""Обучение технике бега на 30 метров с высокого старта"". ")</f>
        <v xml:space="preserve">АСУ РСО. Выполнить самостоятельно комплекс ОРУ №1. Посотрет видеоролик: "Обучение технике бега на 30 метров с высокого старта". </v>
      </c>
      <c r="H17" s="10" t="s">
        <v>97</v>
      </c>
      <c r="I17" s="49"/>
    </row>
    <row r="18" spans="1:9" ht="51">
      <c r="A18" s="25"/>
      <c r="B18" s="98" t="s">
        <v>202</v>
      </c>
      <c r="C18" s="98" t="s">
        <v>203</v>
      </c>
      <c r="D18" s="38" t="s">
        <v>264</v>
      </c>
      <c r="E18" s="28" t="s">
        <v>265</v>
      </c>
      <c r="F18" s="40" t="s">
        <v>266</v>
      </c>
      <c r="G18" s="101" t="s">
        <v>267</v>
      </c>
      <c r="H18" s="31" t="s">
        <v>97</v>
      </c>
      <c r="I18" s="25"/>
    </row>
    <row r="19" spans="1:9" ht="38.25">
      <c r="A19" s="25"/>
      <c r="B19" s="102" t="s">
        <v>214</v>
      </c>
      <c r="C19" s="103" t="s">
        <v>215</v>
      </c>
      <c r="D19" s="60" t="s">
        <v>204</v>
      </c>
      <c r="E19" s="82" t="s">
        <v>270</v>
      </c>
      <c r="F19" s="40" t="s">
        <v>271</v>
      </c>
      <c r="G19" s="60" t="s">
        <v>272</v>
      </c>
      <c r="H19" s="31" t="s">
        <v>104</v>
      </c>
      <c r="I19" s="25"/>
    </row>
    <row r="20" spans="1:9" ht="18">
      <c r="A20" s="16"/>
      <c r="B20" s="876" t="s">
        <v>273</v>
      </c>
      <c r="C20" s="864"/>
      <c r="D20" s="864"/>
      <c r="E20" s="864"/>
      <c r="F20" s="864"/>
      <c r="G20" s="864"/>
      <c r="H20" s="865"/>
      <c r="I20" s="105"/>
    </row>
    <row r="21" spans="1:9" ht="51">
      <c r="A21" s="16"/>
      <c r="B21" s="5" t="s">
        <v>16</v>
      </c>
      <c r="C21" s="5" t="s">
        <v>17</v>
      </c>
      <c r="D21" s="38" t="s">
        <v>264</v>
      </c>
      <c r="E21" s="28" t="s">
        <v>278</v>
      </c>
      <c r="F21" s="18" t="s">
        <v>279</v>
      </c>
      <c r="G21" s="30" t="str">
        <f>HYPERLINK("https://resh.edu.ru/subject/lesson/4177/start/190397/","Посмотреть видеоурок № 62 в РЕШ , прочитать выразительно на с.41, с.43-47.
Если нет технической возможности, то прочитать выразительно на с.41, с.43-47 и ответить на вопросы.")</f>
        <v>Посмотреть видеоурок № 62 в РЕШ , прочитать выразительно на с.41, с.43-47.
Если нет технической возможности, то прочитать выразительно на с.41, с.43-47 и ответить на вопросы.</v>
      </c>
      <c r="H21" s="10" t="s">
        <v>97</v>
      </c>
      <c r="I21" s="105"/>
    </row>
    <row r="22" spans="1:9" ht="51" customHeight="1">
      <c r="A22" s="16"/>
      <c r="B22" s="5" t="s">
        <v>31</v>
      </c>
      <c r="C22" s="5" t="s">
        <v>34</v>
      </c>
      <c r="D22" s="31" t="s">
        <v>241</v>
      </c>
      <c r="E22" s="28" t="s">
        <v>282</v>
      </c>
      <c r="F22" s="18" t="s">
        <v>263</v>
      </c>
      <c r="G22" s="84" t="e">
        <f>HYPERLINK("https://yandex.ru/video/preview/?filmId=7038244095582690296&amp;text=%D0%92%D0%BE%D1%81%D1%81%D1%82%D0%B0%D0%BD%D0%BE%D0%B2%D0%BB%D0%B5%D0%BD%D0%B8%D0%B5%20%D1%82%D0%B5%D0%BA%D1%81%D1%82%D0%B0%20%D1%81%20%D0%BD%D0%B0%D1%80%D1%83%D1%88%D0%B5%D0%BD%D0%BD%D1%8B%"&amp;"D0%BC%20%D0%BF%D0%BE%D1%80%D1%8F%D0%B4%D0%BA%D0%BE%D0%BC%20%D0%BF%D1%80%D0%B5%D0%B4%D0%BB%D0%BE%D0%B6%D0%B5%D0%BD%D0%B8%D0%B9.%201%20%D0%BA%D0%BB%D0%B0%D1%81%D1%81%20%D0%BA%D0%B0%D0%BD%D0%B0%D0%BA%D0%B8%D0%BD%D0%B0%20%D1%81.91&amp;path=wizard&amp;parent-reqid=158"&amp;"9032871469503-1501759381346074126100191-production-app-host-man-web-yp-319&amp;redircnt=1589032891.1","Посмотреть видеоурок , выполнить упр.10 на с.91 (выписать слова с мягким знаком,разделяя для переноса, написать текст)
Если нет технической возможности, то на с.91 разобрать упр.10 (восстановить правильную поледовательность предложений и записать)")</f>
        <v>#VALUE!</v>
      </c>
      <c r="H22" s="10" t="s">
        <v>97</v>
      </c>
      <c r="I22" s="85"/>
    </row>
    <row r="23" spans="1:9" ht="51">
      <c r="A23" s="86"/>
      <c r="B23" s="5" t="s">
        <v>146</v>
      </c>
      <c r="C23" s="5" t="s">
        <v>148</v>
      </c>
      <c r="D23" s="31" t="s">
        <v>241</v>
      </c>
      <c r="E23" s="43" t="s">
        <v>285</v>
      </c>
      <c r="F23" s="18" t="s">
        <v>269</v>
      </c>
      <c r="G23" s="84" t="str">
        <f>HYPERLINK("https://www.youtube.com/watch?v=lsm3FBqNaWI&amp;feature=youtu.be","Посмотреть видеоурок , выполнить задания из этого урока.
Если нет технической возможности, то прочитать объяснение материала на с.83, рассмотреть рисунок, выполнить №4, выполнить в РТ на с.42 №1 и №2")</f>
        <v>Посмотреть видеоурок , выполнить задания из этого урока.
Если нет технической возможности, то прочитать объяснение материала на с.83, рассмотреть рисунок, выполнить №4, выполнить в РТ на с.42 №1 и №2</v>
      </c>
      <c r="H23" s="10" t="s">
        <v>286</v>
      </c>
      <c r="I23" s="86"/>
    </row>
    <row r="24" spans="1:9" ht="12.75">
      <c r="A24" s="100"/>
      <c r="B24" s="874" t="s">
        <v>160</v>
      </c>
      <c r="C24" s="864"/>
      <c r="D24" s="864"/>
      <c r="E24" s="864"/>
      <c r="F24" s="864"/>
      <c r="G24" s="864"/>
      <c r="H24" s="865"/>
      <c r="I24" s="100"/>
    </row>
    <row r="25" spans="1:9" ht="51">
      <c r="A25" s="25"/>
      <c r="B25" s="5" t="s">
        <v>170</v>
      </c>
      <c r="C25" s="5" t="s">
        <v>173</v>
      </c>
      <c r="D25" s="38" t="s">
        <v>264</v>
      </c>
      <c r="E25" s="28" t="s">
        <v>289</v>
      </c>
      <c r="F25" s="91" t="s">
        <v>290</v>
      </c>
      <c r="G25" s="113" t="s">
        <v>291</v>
      </c>
      <c r="H25" s="20" t="s">
        <v>97</v>
      </c>
      <c r="I25" s="25"/>
    </row>
    <row r="26" spans="1:9" ht="51" customHeight="1">
      <c r="A26" s="49"/>
      <c r="B26" s="5" t="s">
        <v>202</v>
      </c>
      <c r="C26" s="5" t="s">
        <v>203</v>
      </c>
      <c r="D26" s="31" t="s">
        <v>241</v>
      </c>
      <c r="E26" s="28" t="s">
        <v>297</v>
      </c>
      <c r="F26" s="18" t="s">
        <v>296</v>
      </c>
      <c r="G26" s="30" t="e">
        <f>HYPERLINK("https://yandex.ru/video/preview/?filmId=12876825301242944258&amp;text=%D1%80%D1%83%D1%81%D1%81%D0%BA%D0%B8%D0%B9%20%D1%8F%D0%B7%D1%8B%D0%BA%201%20%D0%BA%D0%BB%D0%B0%D1%81%D1%81%20%D0%BA%D0%B0%D0%BD%D0%B0%D0%BA%D0%B8%D0%BD%D0%B0%20%D0%B2%D0%B8%D0%B4%D0%B5%D0%B"&amp;"E%D1%83%D1%80%D0%BE%D0%BA%20%D0%BA%D0%B0%D0%BA%20%D0%BE%D1%82%D0%BB%D0%B8%D1%87%D0%B8%D1%82%D1%8C%20%D0%B3%D0%BB%D1%83%D1%85%D0%BE%D0%B9%20%D1%81%D0%BE%D0%B3%D0%BB%D0%B0%D1%81%D0%BD%D1%8B%D0%B9%20%D0%B7%D0%B2%D1%83%D0%BA%20%D0%BE%D1%82%20%D0%B7%D0%B2%D0%B"&amp;"E%D0%BD%D0%BA%D0%BE%D0%B3%D0%BE%20%D1%81%D0%BE%D0%B3%D0%BB%D0%B0%D1%81%D0%BD%D0%BE%D0%B3%D0%BE%20%D0%B7%D0%B2%D1%83%D0%BA%D0%B0&amp;path=wizard&amp;parent-reqid=1589034717720231-711639356645420806100299-production-app-host-vla-web-yp-326&amp;redircnt=1589034733.1","Посмотреть видеоурок, выполнить на с.92 упр.1(письм.), упр.2(устно), упр.5(устно), упр.6(письм. - списать стих). 
Если нет техническо возможности, то выполнить на с.92 упр.1(письм.), упр.2(устно), упр.5(устно), упр.6(письм.-списать стих)")</f>
        <v>#VALUE!</v>
      </c>
      <c r="H26" s="20" t="s">
        <v>97</v>
      </c>
      <c r="I26" s="49"/>
    </row>
    <row r="27" spans="1:9" ht="38.25">
      <c r="A27" s="25"/>
      <c r="B27" s="881" t="s">
        <v>214</v>
      </c>
      <c r="C27" s="880" t="s">
        <v>215</v>
      </c>
      <c r="D27" s="38" t="s">
        <v>264</v>
      </c>
      <c r="E27" s="82" t="s">
        <v>300</v>
      </c>
      <c r="F27" s="26" t="s">
        <v>301</v>
      </c>
      <c r="G27" s="115" t="s">
        <v>302</v>
      </c>
      <c r="H27" s="26" t="s">
        <v>104</v>
      </c>
      <c r="I27" s="25"/>
    </row>
    <row r="28" spans="1:9" ht="38.25">
      <c r="A28" s="25"/>
      <c r="B28" s="868"/>
      <c r="C28" s="868"/>
      <c r="D28" s="60" t="s">
        <v>255</v>
      </c>
      <c r="E28" s="82" t="s">
        <v>304</v>
      </c>
      <c r="F28" s="108" t="s">
        <v>305</v>
      </c>
      <c r="G28" s="26" t="s">
        <v>306</v>
      </c>
      <c r="H28" s="26" t="s">
        <v>104</v>
      </c>
      <c r="I28" s="25"/>
    </row>
    <row r="29" spans="1:9" ht="51">
      <c r="A29" s="25"/>
      <c r="B29" s="5" t="s">
        <v>239</v>
      </c>
      <c r="C29" s="5" t="s">
        <v>240</v>
      </c>
      <c r="D29" s="60" t="s">
        <v>255</v>
      </c>
      <c r="E29" s="76" t="s">
        <v>309</v>
      </c>
      <c r="F29" s="26" t="s">
        <v>310</v>
      </c>
      <c r="G29" s="26" t="s">
        <v>311</v>
      </c>
      <c r="H29" s="26" t="s">
        <v>104</v>
      </c>
      <c r="I29" s="25"/>
    </row>
    <row r="30" spans="1:9" ht="13.5">
      <c r="A30" s="25"/>
      <c r="B30" s="876" t="s">
        <v>312</v>
      </c>
      <c r="C30" s="864"/>
      <c r="D30" s="864"/>
      <c r="E30" s="864"/>
      <c r="F30" s="864"/>
      <c r="G30" s="864"/>
      <c r="H30" s="865"/>
      <c r="I30" s="25"/>
    </row>
    <row r="31" spans="1:9" ht="63.75">
      <c r="A31" s="16"/>
      <c r="B31" s="5" t="s">
        <v>16</v>
      </c>
      <c r="C31" s="5" t="s">
        <v>17</v>
      </c>
      <c r="D31" s="38" t="s">
        <v>264</v>
      </c>
      <c r="E31" s="28" t="s">
        <v>315</v>
      </c>
      <c r="F31" s="122" t="s">
        <v>316</v>
      </c>
      <c r="G31" s="91" t="s">
        <v>317</v>
      </c>
      <c r="H31" s="91" t="s">
        <v>104</v>
      </c>
      <c r="I31" s="16"/>
    </row>
    <row r="32" spans="1:9" ht="51">
      <c r="A32" s="25"/>
      <c r="B32" s="5" t="s">
        <v>31</v>
      </c>
      <c r="C32" s="5" t="s">
        <v>34</v>
      </c>
      <c r="D32" s="31" t="s">
        <v>241</v>
      </c>
      <c r="E32" s="28" t="s">
        <v>318</v>
      </c>
      <c r="F32" s="18" t="s">
        <v>314</v>
      </c>
      <c r="G32" s="30" t="e">
        <f>HYPERLINK("https://www.youtube.com/watch?v=Fvj_Jj7l1p8&amp;feature=youtu.be","Посмотреть видеоурок , выполнить на с.96 упр.8(устно),упр.9(письм.), упр.10(письм.), упр.12(письм). Запомнить правило с.97-98
Если нет технической возможности, то выполнить на с.96 упр.8(устно), упр.9(письм.), упр.10(письм.), упр.12(письм.).Запомнить прав"&amp;"ило с.97-98 ")</f>
        <v>#VALUE!</v>
      </c>
      <c r="H32" s="91" t="s">
        <v>104</v>
      </c>
      <c r="I32" s="25"/>
    </row>
    <row r="33" spans="1:9" ht="38.25">
      <c r="A33" s="25"/>
      <c r="B33" s="5" t="s">
        <v>146</v>
      </c>
      <c r="C33" s="5" t="s">
        <v>148</v>
      </c>
      <c r="D33" s="18" t="s">
        <v>255</v>
      </c>
      <c r="E33" s="28" t="s">
        <v>325</v>
      </c>
      <c r="F33" s="26" t="s">
        <v>326</v>
      </c>
      <c r="G33" s="125" t="s">
        <v>327</v>
      </c>
      <c r="H33" s="91" t="s">
        <v>104</v>
      </c>
      <c r="I33" s="25"/>
    </row>
    <row r="34" spans="1:9" ht="12.75">
      <c r="A34" s="25"/>
      <c r="B34" s="874" t="s">
        <v>160</v>
      </c>
      <c r="C34" s="864"/>
      <c r="D34" s="864"/>
      <c r="E34" s="864"/>
      <c r="F34" s="864"/>
      <c r="G34" s="864"/>
      <c r="H34" s="865"/>
      <c r="I34" s="25"/>
    </row>
    <row r="35" spans="1:9" ht="25.5">
      <c r="A35" s="49"/>
      <c r="B35" s="5" t="s">
        <v>170</v>
      </c>
      <c r="C35" s="5" t="s">
        <v>173</v>
      </c>
      <c r="D35" s="18" t="s">
        <v>255</v>
      </c>
      <c r="E35" s="28" t="s">
        <v>333</v>
      </c>
      <c r="F35" s="24" t="s">
        <v>293</v>
      </c>
      <c r="G35" s="18" t="s">
        <v>294</v>
      </c>
      <c r="H35" s="10" t="s">
        <v>97</v>
      </c>
      <c r="I35" s="49"/>
    </row>
    <row r="36" spans="1:9" ht="51">
      <c r="A36" s="88"/>
      <c r="B36" s="5">
        <v>5</v>
      </c>
      <c r="C36" s="5" t="s">
        <v>203</v>
      </c>
      <c r="D36" s="38" t="s">
        <v>264</v>
      </c>
      <c r="E36" s="28" t="s">
        <v>334</v>
      </c>
      <c r="F36" s="26" t="s">
        <v>337</v>
      </c>
      <c r="G36" s="115" t="s">
        <v>338</v>
      </c>
      <c r="H36" s="26"/>
      <c r="I36" s="88"/>
    </row>
    <row r="37" spans="1:9" ht="51">
      <c r="A37" s="88"/>
      <c r="B37" s="867" t="s">
        <v>214</v>
      </c>
      <c r="C37" s="867" t="s">
        <v>215</v>
      </c>
      <c r="D37" s="38" t="s">
        <v>264</v>
      </c>
      <c r="E37" s="28" t="s">
        <v>340</v>
      </c>
      <c r="F37" s="91" t="s">
        <v>341</v>
      </c>
      <c r="G37" s="113" t="s">
        <v>342</v>
      </c>
      <c r="H37" s="91" t="s">
        <v>104</v>
      </c>
      <c r="I37" s="88"/>
    </row>
    <row r="38" spans="1:9" ht="38.25">
      <c r="A38" s="108"/>
      <c r="B38" s="868"/>
      <c r="C38" s="868"/>
      <c r="D38" s="60" t="s">
        <v>255</v>
      </c>
      <c r="E38" s="82" t="s">
        <v>345</v>
      </c>
      <c r="F38" s="108" t="s">
        <v>305</v>
      </c>
      <c r="G38" s="26" t="s">
        <v>306</v>
      </c>
      <c r="H38" s="26" t="s">
        <v>104</v>
      </c>
      <c r="I38" s="108"/>
    </row>
    <row r="39" spans="1:9" ht="13.5">
      <c r="A39" s="108"/>
      <c r="B39" s="876" t="s">
        <v>346</v>
      </c>
      <c r="C39" s="864"/>
      <c r="D39" s="864"/>
      <c r="E39" s="864"/>
      <c r="F39" s="864"/>
      <c r="G39" s="864"/>
      <c r="H39" s="865"/>
      <c r="I39" s="108"/>
    </row>
    <row r="40" spans="1:9" ht="38.25" customHeight="1">
      <c r="A40" s="16"/>
      <c r="B40" s="129" t="s">
        <v>16</v>
      </c>
      <c r="C40" s="129" t="s">
        <v>17</v>
      </c>
      <c r="D40" s="60" t="s">
        <v>255</v>
      </c>
      <c r="E40" s="28" t="s">
        <v>350</v>
      </c>
      <c r="F40" s="18" t="s">
        <v>258</v>
      </c>
      <c r="G40" s="18" t="s">
        <v>351</v>
      </c>
      <c r="H40" s="130" t="s">
        <v>104</v>
      </c>
      <c r="I40" s="16"/>
    </row>
    <row r="41" spans="1:9" ht="51">
      <c r="A41" s="88"/>
      <c r="B41" s="129" t="s">
        <v>31</v>
      </c>
      <c r="C41" s="129" t="s">
        <v>34</v>
      </c>
      <c r="D41" s="60" t="s">
        <v>255</v>
      </c>
      <c r="E41" s="28" t="s">
        <v>354</v>
      </c>
      <c r="F41" s="18" t="s">
        <v>348</v>
      </c>
      <c r="G41" s="46" t="s">
        <v>355</v>
      </c>
      <c r="H41" s="131" t="s">
        <v>104</v>
      </c>
      <c r="I41" s="88"/>
    </row>
    <row r="42" spans="1:9" ht="38.25">
      <c r="A42" s="88"/>
      <c r="B42" s="129" t="s">
        <v>146</v>
      </c>
      <c r="C42" s="129" t="s">
        <v>148</v>
      </c>
      <c r="D42" s="31" t="s">
        <v>241</v>
      </c>
      <c r="E42" s="43" t="s">
        <v>356</v>
      </c>
      <c r="F42" s="18" t="s">
        <v>299</v>
      </c>
      <c r="G42" s="84" t="e">
        <f>HYPERLINK("https://resh.edu.ru/subject/lesson/5211/start/76933/","Посмотреть видеоурок №63 в РЕШ , выполнить №1(1 и 3 ст.), №5 (прописать промежуточный результат). В РТ на с.43 №1,2,3
Если нет техничесокй возможности, то прочитать объяснение на с.84, рассмотреть рисунок, выполнить №1(1 и 3 ст.), №5 (прописать промежуточ"&amp;"ный результат), В РТ на с.43 №1,2,3.")</f>
        <v>#VALUE!</v>
      </c>
      <c r="H42" s="131" t="s">
        <v>104</v>
      </c>
      <c r="I42" s="88"/>
    </row>
    <row r="43" spans="1:9" ht="12.75">
      <c r="A43" s="88"/>
      <c r="B43" s="874" t="s">
        <v>160</v>
      </c>
      <c r="C43" s="864"/>
      <c r="D43" s="864"/>
      <c r="E43" s="864"/>
      <c r="F43" s="864"/>
      <c r="G43" s="864"/>
      <c r="H43" s="865"/>
      <c r="I43" s="88"/>
    </row>
    <row r="44" spans="1:9" ht="51">
      <c r="A44" s="49"/>
      <c r="B44" s="129" t="s">
        <v>170</v>
      </c>
      <c r="C44" s="129" t="s">
        <v>173</v>
      </c>
      <c r="D44" s="38" t="s">
        <v>264</v>
      </c>
      <c r="E44" s="28" t="s">
        <v>361</v>
      </c>
      <c r="F44" s="124" t="s">
        <v>362</v>
      </c>
      <c r="G44" s="134" t="s">
        <v>363</v>
      </c>
      <c r="H44" s="131" t="s">
        <v>104</v>
      </c>
      <c r="I44" s="49"/>
    </row>
    <row r="45" spans="1:9" ht="38.25">
      <c r="A45" s="108"/>
      <c r="B45" s="5">
        <v>5</v>
      </c>
      <c r="C45" s="5" t="s">
        <v>203</v>
      </c>
      <c r="D45" s="60" t="s">
        <v>255</v>
      </c>
      <c r="E45" s="28" t="s">
        <v>367</v>
      </c>
      <c r="F45" s="124" t="s">
        <v>368</v>
      </c>
      <c r="G45" s="135" t="s">
        <v>369</v>
      </c>
      <c r="H45" s="131"/>
      <c r="I45" s="108"/>
    </row>
    <row r="46" spans="1:9" ht="25.5">
      <c r="A46" s="88"/>
      <c r="B46" s="867" t="s">
        <v>214</v>
      </c>
      <c r="C46" s="867" t="s">
        <v>215</v>
      </c>
      <c r="D46" s="31" t="s">
        <v>241</v>
      </c>
      <c r="E46" s="77" t="s">
        <v>370</v>
      </c>
      <c r="F46" s="38" t="s">
        <v>371</v>
      </c>
      <c r="G46" s="84" t="e">
        <f>HYPERLINK("https://yandex.ru/video/preview/?filmId=11583209779020673056&amp;text=урок+ритмики+прохлопывание+ритмического+рисунка+прозвучавшей+мелодии&amp;path=wizard&amp;parent-reqid=1589201775331047-1600500240831957238700287-prestable-app-host-sas-web-yp-112&amp;redircnt=158920181"&amp;"3.1","Посмотреть видеоурок
https://yandex.ru/video/preview/?filmId=11583209779020673056&amp;text=урок+ритмики+прохлопывание+ритмического+рисунка+прозвучавшей+мелодии&amp;path=wizard&amp;parent-reqid=1589201775331047-1600500240831957238700287-prestable-app-host-sas-web-yp-1"&amp;"12&amp;redircnt=1589201813.1")</f>
        <v>#VALUE!</v>
      </c>
      <c r="H46" s="38" t="s">
        <v>104</v>
      </c>
      <c r="I46" s="88"/>
    </row>
    <row r="47" spans="1:9" ht="38.25">
      <c r="A47" s="88"/>
      <c r="B47" s="868"/>
      <c r="C47" s="868"/>
      <c r="D47" s="38" t="s">
        <v>264</v>
      </c>
      <c r="E47" s="82" t="s">
        <v>375</v>
      </c>
      <c r="F47" s="106" t="s">
        <v>276</v>
      </c>
      <c r="G47" s="136" t="s">
        <v>377</v>
      </c>
      <c r="H47" s="38"/>
      <c r="I47" s="88"/>
    </row>
    <row r="48" spans="1:9" ht="51.75" customHeight="1">
      <c r="A48" s="16"/>
      <c r="B48" s="102" t="s">
        <v>239</v>
      </c>
      <c r="C48" s="103" t="s">
        <v>240</v>
      </c>
      <c r="D48" s="38" t="s">
        <v>174</v>
      </c>
      <c r="E48" s="137" t="s">
        <v>382</v>
      </c>
      <c r="F48" s="48" t="s">
        <v>217</v>
      </c>
      <c r="G48" s="138" t="s">
        <v>383</v>
      </c>
      <c r="H48" s="66" t="s">
        <v>104</v>
      </c>
      <c r="I48" s="16"/>
    </row>
    <row r="49" spans="1:9" ht="12.75">
      <c r="A49" s="139"/>
      <c r="B49" s="83"/>
      <c r="C49" s="83"/>
      <c r="D49" s="83"/>
      <c r="E49" s="83"/>
      <c r="F49" s="83"/>
      <c r="G49" s="83"/>
      <c r="H49" s="83"/>
      <c r="I49" s="139"/>
    </row>
    <row r="50" spans="1:9" ht="12.75">
      <c r="A50" s="110"/>
      <c r="B50" s="83"/>
      <c r="C50" s="83"/>
      <c r="D50" s="83"/>
      <c r="E50" s="83"/>
      <c r="F50" s="83"/>
      <c r="G50" s="83"/>
      <c r="H50" s="83"/>
      <c r="I50" s="110"/>
    </row>
    <row r="51" spans="1:9" ht="12.75">
      <c r="A51" s="110"/>
      <c r="B51" s="83"/>
      <c r="C51" s="83"/>
      <c r="D51" s="83"/>
      <c r="E51" s="83"/>
      <c r="F51" s="83"/>
      <c r="G51" s="83"/>
      <c r="H51" s="83"/>
      <c r="I51" s="110"/>
    </row>
    <row r="52" spans="1:9" ht="12.75" customHeight="1">
      <c r="A52" s="142"/>
      <c r="I52" s="142"/>
    </row>
    <row r="53" spans="1:9" ht="12.75">
      <c r="A53" s="110"/>
      <c r="I53" s="110"/>
    </row>
    <row r="54" spans="1:9" ht="12.75">
      <c r="A54" s="83"/>
      <c r="I54" s="114"/>
    </row>
    <row r="55" spans="1:9" ht="12.75">
      <c r="A55" s="83"/>
      <c r="I55" s="114"/>
    </row>
    <row r="56" spans="1:9" ht="12.75">
      <c r="A56" s="83"/>
      <c r="B56" s="83"/>
      <c r="C56" s="83"/>
      <c r="D56" s="83"/>
      <c r="E56" s="83"/>
      <c r="F56" s="83"/>
      <c r="G56" s="83"/>
      <c r="H56" s="83"/>
      <c r="I56" s="83"/>
    </row>
    <row r="57" spans="1:9" ht="12.75">
      <c r="A57" s="83"/>
      <c r="B57" s="83"/>
      <c r="C57" s="83"/>
      <c r="D57" s="83"/>
      <c r="E57" s="83"/>
      <c r="F57" s="83"/>
      <c r="G57" s="83"/>
      <c r="H57" s="83"/>
      <c r="I57" s="83"/>
    </row>
    <row r="58" spans="1:9" ht="12.75">
      <c r="A58" s="83"/>
      <c r="B58" s="83"/>
      <c r="C58" s="83"/>
      <c r="D58" s="83"/>
      <c r="E58" s="83"/>
      <c r="F58" s="83"/>
      <c r="G58" s="83"/>
      <c r="H58" s="83"/>
      <c r="I58" s="83"/>
    </row>
    <row r="59" spans="1:9" ht="12.75">
      <c r="A59" s="83"/>
      <c r="I59" s="83"/>
    </row>
    <row r="60" spans="1:9" ht="12.75">
      <c r="A60" s="83"/>
      <c r="I60" s="83"/>
    </row>
    <row r="61" spans="1:9" ht="12.75">
      <c r="A61" s="83"/>
      <c r="I61" s="83"/>
    </row>
    <row r="62" spans="1:9" ht="12.75">
      <c r="A62" s="83"/>
      <c r="I62" s="83"/>
    </row>
    <row r="63" spans="1:9" ht="12.75">
      <c r="A63" s="83"/>
      <c r="I63" s="83"/>
    </row>
    <row r="64" spans="1:9" ht="12.75">
      <c r="A64" s="83"/>
      <c r="I64" s="83"/>
    </row>
    <row r="65" spans="1:9" ht="12.75">
      <c r="A65" s="83"/>
      <c r="I65" s="83"/>
    </row>
    <row r="66" spans="1:9" ht="12.75">
      <c r="A66" s="83"/>
      <c r="I66" s="83"/>
    </row>
    <row r="67" spans="1:9" ht="12.75">
      <c r="A67" s="83"/>
      <c r="I67" s="83"/>
    </row>
    <row r="68" spans="1:9" ht="12.75">
      <c r="A68" s="83"/>
      <c r="I68" s="83"/>
    </row>
    <row r="69" spans="1:9" ht="12.75">
      <c r="A69" s="83"/>
      <c r="I69" s="83"/>
    </row>
    <row r="70" spans="1:9" ht="12.75">
      <c r="A70" s="83"/>
      <c r="I70" s="83"/>
    </row>
    <row r="71" spans="1:9" ht="12.75">
      <c r="A71" s="83"/>
      <c r="I71" s="83"/>
    </row>
    <row r="72" spans="1:9" ht="12.75">
      <c r="A72" s="83"/>
      <c r="I72" s="83"/>
    </row>
    <row r="73" spans="1:9" ht="12.75">
      <c r="A73" s="83"/>
      <c r="I73" s="83"/>
    </row>
    <row r="74" spans="1:9" ht="12.75">
      <c r="A74" s="83"/>
      <c r="I74" s="83"/>
    </row>
    <row r="75" spans="1:9" ht="12.75">
      <c r="A75" s="83"/>
      <c r="I75" s="83"/>
    </row>
    <row r="76" spans="1:9" ht="12.75">
      <c r="A76" s="83"/>
      <c r="I76" s="83"/>
    </row>
    <row r="77" spans="1:9" ht="12.75">
      <c r="A77" s="83"/>
      <c r="I77" s="83"/>
    </row>
    <row r="78" spans="1:9" ht="12.75">
      <c r="A78" s="83"/>
      <c r="I78" s="83"/>
    </row>
    <row r="79" spans="1:9" ht="12.75">
      <c r="A79" s="83"/>
      <c r="I79" s="83"/>
    </row>
    <row r="80" spans="1:9" ht="12.75">
      <c r="A80" s="83"/>
      <c r="I80" s="83"/>
    </row>
    <row r="81" spans="1:9" ht="12.75">
      <c r="A81" s="83"/>
      <c r="I81" s="83"/>
    </row>
    <row r="82" spans="1:9" ht="12.75">
      <c r="A82" s="83"/>
      <c r="I82" s="83"/>
    </row>
    <row r="83" spans="1:9" ht="12.75">
      <c r="A83" s="83"/>
      <c r="I83" s="83"/>
    </row>
    <row r="84" spans="1:9" ht="12.75">
      <c r="A84" s="83"/>
      <c r="I84" s="83"/>
    </row>
    <row r="85" spans="1:9" ht="12.75">
      <c r="A85" s="83"/>
      <c r="I85" s="83"/>
    </row>
    <row r="86" spans="1:9" ht="12.75">
      <c r="A86" s="83"/>
      <c r="I86" s="83"/>
    </row>
    <row r="87" spans="1:9" ht="12.75">
      <c r="A87" s="83"/>
      <c r="I87" s="83"/>
    </row>
    <row r="88" spans="1:9" ht="12.75">
      <c r="A88" s="83"/>
      <c r="I88" s="83"/>
    </row>
    <row r="89" spans="1:9" ht="12.75">
      <c r="A89" s="83"/>
      <c r="I89" s="83"/>
    </row>
    <row r="90" spans="1:9" ht="12.75">
      <c r="A90" s="83"/>
      <c r="I90" s="83"/>
    </row>
    <row r="91" spans="1:9" ht="12.75">
      <c r="A91" s="83"/>
      <c r="I91" s="83"/>
    </row>
    <row r="92" spans="1:9" ht="12.75">
      <c r="A92" s="83"/>
      <c r="I92" s="83"/>
    </row>
    <row r="93" spans="1:9" ht="12.75">
      <c r="A93" s="83"/>
      <c r="I93" s="83"/>
    </row>
    <row r="94" spans="1:9" ht="12.75">
      <c r="A94" s="83"/>
      <c r="I94" s="83"/>
    </row>
    <row r="95" spans="1:9" ht="12.75">
      <c r="A95" s="83"/>
      <c r="I95" s="83"/>
    </row>
    <row r="96" spans="1:9" ht="12.75">
      <c r="A96" s="83"/>
      <c r="I96" s="83"/>
    </row>
    <row r="97" spans="1:9" ht="12.75">
      <c r="A97" s="83"/>
      <c r="I97" s="83"/>
    </row>
    <row r="98" spans="1:9" ht="12.75">
      <c r="A98" s="83"/>
      <c r="I98" s="83"/>
    </row>
    <row r="99" spans="1:9" ht="12.75">
      <c r="A99" s="83"/>
      <c r="I99" s="83"/>
    </row>
    <row r="100" spans="1:9" ht="12.75">
      <c r="A100" s="83"/>
      <c r="I100" s="83"/>
    </row>
    <row r="101" spans="1:9" ht="12.75">
      <c r="A101" s="83"/>
      <c r="I101" s="83"/>
    </row>
    <row r="102" spans="1:9" ht="12.75">
      <c r="A102" s="83"/>
      <c r="I102" s="83"/>
    </row>
    <row r="103" spans="1:9" ht="12.75">
      <c r="A103" s="83"/>
      <c r="I103" s="83"/>
    </row>
    <row r="104" spans="1:9" ht="12.75">
      <c r="A104" s="83"/>
      <c r="I104" s="83"/>
    </row>
    <row r="105" spans="1:9" ht="12.75">
      <c r="A105" s="83"/>
      <c r="I105" s="83"/>
    </row>
    <row r="106" spans="1:9" ht="12.75">
      <c r="A106" s="83"/>
      <c r="I106" s="83"/>
    </row>
    <row r="107" spans="1:9" ht="12.75">
      <c r="A107" s="83"/>
      <c r="I107" s="83"/>
    </row>
    <row r="108" spans="1:9" ht="12.75">
      <c r="A108" s="83"/>
      <c r="I108" s="83"/>
    </row>
    <row r="109" spans="1:9" ht="12.75">
      <c r="A109" s="83"/>
      <c r="I109" s="83"/>
    </row>
    <row r="110" spans="1:9" ht="12.75">
      <c r="A110" s="83"/>
      <c r="I110" s="83"/>
    </row>
    <row r="111" spans="1:9" ht="12.75">
      <c r="A111" s="83"/>
      <c r="I111" s="83"/>
    </row>
    <row r="112" spans="1:9" ht="12.75">
      <c r="A112" s="83"/>
      <c r="I112" s="83"/>
    </row>
    <row r="113" spans="1:9" ht="12.75">
      <c r="A113" s="83"/>
      <c r="I113" s="83"/>
    </row>
    <row r="114" spans="1:9" ht="12.75">
      <c r="A114" s="83"/>
      <c r="I114" s="83"/>
    </row>
    <row r="115" spans="1:9" ht="12.75">
      <c r="A115" s="83"/>
      <c r="I115" s="83"/>
    </row>
    <row r="116" spans="1:9" ht="12.75">
      <c r="A116" s="83"/>
      <c r="I116" s="83"/>
    </row>
    <row r="117" spans="1:9" ht="12.75">
      <c r="A117" s="83"/>
      <c r="I117" s="83"/>
    </row>
    <row r="118" spans="1:9" ht="12.75">
      <c r="A118" s="83"/>
      <c r="I118" s="83"/>
    </row>
    <row r="119" spans="1:9" ht="12.75">
      <c r="A119" s="83"/>
      <c r="I119" s="83"/>
    </row>
    <row r="120" spans="1:9" ht="12.75">
      <c r="A120" s="83"/>
      <c r="I120" s="83"/>
    </row>
    <row r="121" spans="1:9" ht="12.75">
      <c r="A121" s="83"/>
      <c r="I121" s="83"/>
    </row>
    <row r="122" spans="1:9" ht="12.75">
      <c r="A122" s="83"/>
      <c r="I122" s="83"/>
    </row>
    <row r="123" spans="1:9" ht="12.75">
      <c r="A123" s="83"/>
      <c r="I123" s="83"/>
    </row>
    <row r="124" spans="1:9" ht="12.75">
      <c r="A124" s="83"/>
      <c r="I124" s="83"/>
    </row>
    <row r="125" spans="1:9" ht="12.75">
      <c r="A125" s="83"/>
      <c r="I125" s="83"/>
    </row>
    <row r="126" spans="1:9" ht="12.75">
      <c r="A126" s="83"/>
      <c r="I126" s="83"/>
    </row>
    <row r="127" spans="1:9" ht="12.75">
      <c r="A127" s="83"/>
      <c r="I127" s="83"/>
    </row>
    <row r="128" spans="1:9" ht="12.75">
      <c r="A128" s="83"/>
      <c r="B128" s="83"/>
      <c r="C128" s="83"/>
      <c r="D128" s="83"/>
      <c r="E128" s="83"/>
      <c r="F128" s="83"/>
      <c r="G128" s="83"/>
      <c r="H128" s="83"/>
      <c r="I128" s="83"/>
    </row>
    <row r="129" spans="1:9" ht="12.75">
      <c r="A129" s="83"/>
      <c r="B129" s="83"/>
      <c r="C129" s="83"/>
      <c r="D129" s="83"/>
      <c r="E129" s="83"/>
      <c r="F129" s="83"/>
      <c r="G129" s="83"/>
      <c r="H129" s="83"/>
      <c r="I129" s="83"/>
    </row>
    <row r="130" spans="1:9" ht="12.75">
      <c r="A130" s="83"/>
      <c r="B130" s="83"/>
      <c r="C130" s="83"/>
      <c r="D130" s="83"/>
      <c r="E130" s="83"/>
      <c r="F130" s="83"/>
      <c r="G130" s="83"/>
      <c r="H130" s="83"/>
      <c r="I130" s="83"/>
    </row>
    <row r="131" spans="1:9" ht="12.75">
      <c r="A131" s="83"/>
      <c r="B131" s="83"/>
      <c r="C131" s="83"/>
      <c r="D131" s="83"/>
      <c r="E131" s="83"/>
      <c r="F131" s="83"/>
      <c r="G131" s="83"/>
      <c r="H131" s="83"/>
      <c r="I131" s="83"/>
    </row>
    <row r="132" spans="1:9" ht="12.75">
      <c r="A132" s="83"/>
      <c r="B132" s="83"/>
      <c r="C132" s="83"/>
      <c r="D132" s="83"/>
      <c r="E132" s="83"/>
      <c r="F132" s="83"/>
      <c r="G132" s="83"/>
      <c r="H132" s="83"/>
      <c r="I132" s="83"/>
    </row>
    <row r="133" spans="1:9" ht="12.75">
      <c r="A133" s="83"/>
      <c r="B133" s="83"/>
      <c r="C133" s="83"/>
      <c r="D133" s="83"/>
      <c r="E133" s="83"/>
      <c r="F133" s="83"/>
      <c r="G133" s="83"/>
      <c r="H133" s="83"/>
      <c r="I133" s="83"/>
    </row>
    <row r="134" spans="1:9" ht="12.75">
      <c r="A134" s="83"/>
      <c r="B134" s="83"/>
      <c r="C134" s="83"/>
      <c r="D134" s="83"/>
      <c r="E134" s="83"/>
      <c r="F134" s="83"/>
      <c r="G134" s="83"/>
      <c r="H134" s="83"/>
      <c r="I134" s="83"/>
    </row>
    <row r="135" spans="1:9" ht="12.75">
      <c r="A135" s="83"/>
      <c r="B135" s="83"/>
      <c r="C135" s="83"/>
      <c r="D135" s="83"/>
      <c r="E135" s="83"/>
      <c r="F135" s="83"/>
      <c r="G135" s="83"/>
      <c r="H135" s="83"/>
      <c r="I135" s="83"/>
    </row>
    <row r="136" spans="1:9" ht="12.75">
      <c r="A136" s="83"/>
      <c r="B136" s="83"/>
      <c r="C136" s="83"/>
      <c r="D136" s="83"/>
      <c r="E136" s="83"/>
      <c r="F136" s="83"/>
      <c r="G136" s="83"/>
      <c r="H136" s="83"/>
      <c r="I136" s="83"/>
    </row>
    <row r="137" spans="1:9" ht="12.75">
      <c r="A137" s="83"/>
      <c r="B137" s="83"/>
      <c r="C137" s="83"/>
      <c r="D137" s="83"/>
      <c r="E137" s="83"/>
      <c r="F137" s="83"/>
      <c r="G137" s="83"/>
      <c r="H137" s="83"/>
      <c r="I137" s="83"/>
    </row>
    <row r="138" spans="1:9" ht="12.75">
      <c r="A138" s="83"/>
      <c r="B138" s="83"/>
      <c r="C138" s="83"/>
      <c r="D138" s="83"/>
      <c r="E138" s="83"/>
      <c r="F138" s="83"/>
      <c r="G138" s="83"/>
      <c r="H138" s="83"/>
      <c r="I138" s="83"/>
    </row>
    <row r="139" spans="1:9" ht="12.75">
      <c r="A139" s="83"/>
      <c r="B139" s="83"/>
      <c r="C139" s="83"/>
      <c r="D139" s="83"/>
      <c r="E139" s="83"/>
      <c r="F139" s="83"/>
      <c r="G139" s="83"/>
      <c r="H139" s="83"/>
      <c r="I139" s="83"/>
    </row>
    <row r="140" spans="1:9" ht="12.75">
      <c r="A140" s="83"/>
      <c r="B140" s="83"/>
      <c r="C140" s="83"/>
      <c r="D140" s="83"/>
      <c r="E140" s="83"/>
      <c r="F140" s="83"/>
      <c r="G140" s="83"/>
      <c r="H140" s="83"/>
      <c r="I140" s="83"/>
    </row>
    <row r="141" spans="1:9" ht="12.75">
      <c r="A141" s="83"/>
      <c r="B141" s="83"/>
      <c r="C141" s="83"/>
      <c r="D141" s="83"/>
      <c r="E141" s="83"/>
      <c r="F141" s="83"/>
      <c r="G141" s="83"/>
      <c r="H141" s="83"/>
      <c r="I141" s="83"/>
    </row>
    <row r="142" spans="1:9" ht="12.75">
      <c r="A142" s="83"/>
      <c r="B142" s="83"/>
      <c r="C142" s="83"/>
      <c r="D142" s="83"/>
      <c r="E142" s="83"/>
      <c r="F142" s="83"/>
      <c r="G142" s="83"/>
      <c r="H142" s="83"/>
      <c r="I142" s="83"/>
    </row>
    <row r="143" spans="1:9" ht="12.75">
      <c r="A143" s="83"/>
      <c r="B143" s="83"/>
      <c r="C143" s="83"/>
      <c r="D143" s="83"/>
      <c r="E143" s="83"/>
      <c r="F143" s="83"/>
      <c r="G143" s="83"/>
      <c r="H143" s="83"/>
      <c r="I143" s="83"/>
    </row>
    <row r="144" spans="1:9" ht="12.75">
      <c r="A144" s="83"/>
      <c r="B144" s="83"/>
      <c r="C144" s="83"/>
      <c r="D144" s="83"/>
      <c r="E144" s="83"/>
      <c r="F144" s="83"/>
      <c r="G144" s="83"/>
      <c r="H144" s="83"/>
      <c r="I144" s="83"/>
    </row>
    <row r="145" spans="1:9" ht="12.75">
      <c r="A145" s="83"/>
      <c r="B145" s="83"/>
      <c r="C145" s="83"/>
      <c r="D145" s="83"/>
      <c r="E145" s="83"/>
      <c r="F145" s="83"/>
      <c r="G145" s="83"/>
      <c r="H145" s="83"/>
      <c r="I145" s="83"/>
    </row>
    <row r="146" spans="1:9" ht="12.75">
      <c r="A146" s="83"/>
      <c r="B146" s="83"/>
      <c r="C146" s="83"/>
      <c r="D146" s="83"/>
      <c r="E146" s="83"/>
      <c r="F146" s="83"/>
      <c r="G146" s="83"/>
      <c r="H146" s="83"/>
      <c r="I146" s="83"/>
    </row>
    <row r="147" spans="1:9" ht="12.75">
      <c r="A147" s="83"/>
      <c r="B147" s="83"/>
      <c r="C147" s="83"/>
      <c r="D147" s="83"/>
      <c r="E147" s="83"/>
      <c r="F147" s="83"/>
      <c r="G147" s="83"/>
      <c r="H147" s="83"/>
      <c r="I147" s="83"/>
    </row>
    <row r="148" spans="1:9" ht="12.75">
      <c r="A148" s="83"/>
      <c r="B148" s="83"/>
      <c r="C148" s="83"/>
      <c r="D148" s="83"/>
      <c r="E148" s="83"/>
      <c r="F148" s="83"/>
      <c r="G148" s="83"/>
      <c r="H148" s="83"/>
      <c r="I148" s="83"/>
    </row>
    <row r="149" spans="1:9" ht="12.75">
      <c r="A149" s="83"/>
      <c r="B149" s="83"/>
      <c r="C149" s="83"/>
      <c r="D149" s="83"/>
      <c r="E149" s="83"/>
      <c r="F149" s="83"/>
      <c r="G149" s="83"/>
      <c r="H149" s="83"/>
      <c r="I149" s="83"/>
    </row>
    <row r="150" spans="1:9" ht="12.75">
      <c r="A150" s="83"/>
      <c r="B150" s="83"/>
      <c r="C150" s="83"/>
      <c r="D150" s="83"/>
      <c r="E150" s="83"/>
      <c r="F150" s="83"/>
      <c r="G150" s="83"/>
      <c r="H150" s="83"/>
      <c r="I150" s="83"/>
    </row>
    <row r="151" spans="1:9" ht="12.75">
      <c r="A151" s="83"/>
      <c r="B151" s="83"/>
      <c r="C151" s="83"/>
      <c r="D151" s="83"/>
      <c r="E151" s="83"/>
      <c r="F151" s="83"/>
      <c r="G151" s="83"/>
      <c r="H151" s="83"/>
      <c r="I151" s="83"/>
    </row>
    <row r="152" spans="1:9" ht="12.75">
      <c r="A152" s="83"/>
      <c r="B152" s="83"/>
      <c r="C152" s="83"/>
      <c r="D152" s="83"/>
      <c r="E152" s="83"/>
      <c r="F152" s="83"/>
      <c r="G152" s="83"/>
      <c r="H152" s="83"/>
      <c r="I152" s="83"/>
    </row>
    <row r="153" spans="1:9" ht="12.75">
      <c r="A153" s="83"/>
      <c r="B153" s="83"/>
      <c r="C153" s="83"/>
      <c r="D153" s="83"/>
      <c r="E153" s="83"/>
      <c r="F153" s="83"/>
      <c r="G153" s="83"/>
      <c r="H153" s="83"/>
      <c r="I153" s="83"/>
    </row>
    <row r="154" spans="1:9" ht="12.75">
      <c r="A154" s="83"/>
      <c r="B154" s="83"/>
      <c r="C154" s="83"/>
      <c r="D154" s="83"/>
      <c r="E154" s="83"/>
      <c r="F154" s="83"/>
      <c r="G154" s="83"/>
      <c r="H154" s="83"/>
      <c r="I154" s="83"/>
    </row>
    <row r="155" spans="1:9" ht="12.75">
      <c r="A155" s="83"/>
      <c r="B155" s="83"/>
      <c r="C155" s="83"/>
      <c r="D155" s="83"/>
      <c r="E155" s="83"/>
      <c r="F155" s="83"/>
      <c r="G155" s="83"/>
      <c r="H155" s="83"/>
      <c r="I155" s="83"/>
    </row>
    <row r="156" spans="1:9" ht="12.75">
      <c r="A156" s="83"/>
      <c r="B156" s="83"/>
      <c r="C156" s="83"/>
      <c r="D156" s="83"/>
      <c r="E156" s="83"/>
      <c r="F156" s="83"/>
      <c r="G156" s="83"/>
      <c r="H156" s="83"/>
      <c r="I156" s="83"/>
    </row>
    <row r="157" spans="1:9" ht="12.75">
      <c r="A157" s="83"/>
      <c r="B157" s="83"/>
      <c r="C157" s="83"/>
      <c r="D157" s="83"/>
      <c r="E157" s="83"/>
      <c r="F157" s="83"/>
      <c r="G157" s="83"/>
      <c r="H157" s="83"/>
      <c r="I157" s="83"/>
    </row>
    <row r="158" spans="1:9" ht="12.75">
      <c r="A158" s="83"/>
      <c r="B158" s="83"/>
      <c r="C158" s="83"/>
      <c r="D158" s="83"/>
      <c r="E158" s="83"/>
      <c r="F158" s="83"/>
      <c r="G158" s="83"/>
      <c r="H158" s="83"/>
      <c r="I158" s="83"/>
    </row>
    <row r="159" spans="1:9" ht="12.75">
      <c r="A159" s="83"/>
      <c r="B159" s="83"/>
      <c r="C159" s="83"/>
      <c r="D159" s="83"/>
      <c r="E159" s="83"/>
      <c r="F159" s="83"/>
      <c r="G159" s="83"/>
      <c r="H159" s="83"/>
      <c r="I159" s="83"/>
    </row>
    <row r="160" spans="1:9" ht="12.75">
      <c r="A160" s="83"/>
      <c r="B160" s="83"/>
      <c r="C160" s="83"/>
      <c r="D160" s="83"/>
      <c r="E160" s="83"/>
      <c r="F160" s="83"/>
      <c r="G160" s="83"/>
      <c r="H160" s="83"/>
      <c r="I160" s="83"/>
    </row>
    <row r="161" spans="1:9" ht="12.75">
      <c r="A161" s="83"/>
      <c r="B161" s="83"/>
      <c r="C161" s="83"/>
      <c r="D161" s="83"/>
      <c r="E161" s="83"/>
      <c r="F161" s="83"/>
      <c r="G161" s="83"/>
      <c r="H161" s="83"/>
      <c r="I161" s="83"/>
    </row>
    <row r="162" spans="1:9" ht="12.75">
      <c r="A162" s="83"/>
      <c r="B162" s="83"/>
      <c r="C162" s="83"/>
      <c r="D162" s="83"/>
      <c r="E162" s="83"/>
      <c r="F162" s="83"/>
      <c r="G162" s="83"/>
      <c r="H162" s="83"/>
      <c r="I162" s="83"/>
    </row>
    <row r="163" spans="1:9" ht="12.75">
      <c r="A163" s="83"/>
      <c r="B163" s="83"/>
      <c r="C163" s="83"/>
      <c r="D163" s="83"/>
      <c r="E163" s="83"/>
      <c r="F163" s="83"/>
      <c r="G163" s="83"/>
      <c r="H163" s="83"/>
      <c r="I163" s="83"/>
    </row>
    <row r="164" spans="1:9" ht="12.75">
      <c r="A164" s="83"/>
      <c r="B164" s="83"/>
      <c r="C164" s="83"/>
      <c r="D164" s="83"/>
      <c r="E164" s="83"/>
      <c r="F164" s="83"/>
      <c r="G164" s="83"/>
      <c r="H164" s="83"/>
      <c r="I164" s="83"/>
    </row>
    <row r="165" spans="1:9" ht="12.75">
      <c r="A165" s="83"/>
      <c r="B165" s="83"/>
      <c r="C165" s="83"/>
      <c r="D165" s="83"/>
      <c r="E165" s="83"/>
      <c r="F165" s="83"/>
      <c r="G165" s="83"/>
      <c r="H165" s="83"/>
      <c r="I165" s="83"/>
    </row>
    <row r="166" spans="1:9" ht="12.75">
      <c r="A166" s="83"/>
      <c r="B166" s="83"/>
      <c r="C166" s="83"/>
      <c r="D166" s="83"/>
      <c r="E166" s="83"/>
      <c r="F166" s="83"/>
      <c r="G166" s="83"/>
      <c r="H166" s="83"/>
      <c r="I166" s="83"/>
    </row>
    <row r="167" spans="1:9" ht="12.75">
      <c r="A167" s="83"/>
      <c r="B167" s="83"/>
      <c r="C167" s="83"/>
      <c r="D167" s="83"/>
      <c r="E167" s="83"/>
      <c r="F167" s="83"/>
      <c r="G167" s="83"/>
      <c r="H167" s="83"/>
      <c r="I167" s="83"/>
    </row>
    <row r="168" spans="1:9" ht="12.75">
      <c r="A168" s="83"/>
      <c r="B168" s="83"/>
      <c r="C168" s="83"/>
      <c r="D168" s="83"/>
      <c r="E168" s="83"/>
      <c r="F168" s="83"/>
      <c r="G168" s="83"/>
      <c r="H168" s="83"/>
      <c r="I168" s="83"/>
    </row>
    <row r="169" spans="1:9" ht="12.75">
      <c r="A169" s="83"/>
      <c r="B169" s="83"/>
      <c r="C169" s="83"/>
      <c r="D169" s="83"/>
      <c r="E169" s="83"/>
      <c r="F169" s="83"/>
      <c r="G169" s="83"/>
      <c r="H169" s="83"/>
      <c r="I169" s="83"/>
    </row>
    <row r="170" spans="1:9" ht="12.75">
      <c r="A170" s="83"/>
      <c r="B170" s="83"/>
      <c r="C170" s="83"/>
      <c r="D170" s="83"/>
      <c r="E170" s="83"/>
      <c r="F170" s="83"/>
      <c r="G170" s="83"/>
      <c r="H170" s="83"/>
      <c r="I170" s="83"/>
    </row>
    <row r="171" spans="1:9" ht="12.75">
      <c r="A171" s="83"/>
      <c r="B171" s="83"/>
      <c r="C171" s="83"/>
      <c r="D171" s="83"/>
      <c r="E171" s="83"/>
      <c r="F171" s="83"/>
      <c r="G171" s="83"/>
      <c r="H171" s="83"/>
      <c r="I171" s="83"/>
    </row>
    <row r="172" spans="1:9" ht="12.75">
      <c r="A172" s="83"/>
      <c r="B172" s="83"/>
      <c r="C172" s="83"/>
      <c r="D172" s="83"/>
      <c r="E172" s="83"/>
      <c r="F172" s="83"/>
      <c r="G172" s="83"/>
      <c r="H172" s="83"/>
      <c r="I172" s="83"/>
    </row>
    <row r="173" spans="1:9" ht="12.75">
      <c r="A173" s="83"/>
      <c r="B173" s="83"/>
      <c r="C173" s="83"/>
      <c r="D173" s="83"/>
      <c r="E173" s="83"/>
      <c r="F173" s="83"/>
      <c r="G173" s="83"/>
      <c r="H173" s="83"/>
      <c r="I173" s="83"/>
    </row>
    <row r="174" spans="1:9" ht="12.75">
      <c r="A174" s="83"/>
      <c r="B174" s="83"/>
      <c r="C174" s="83"/>
      <c r="D174" s="83"/>
      <c r="E174" s="83"/>
      <c r="F174" s="83"/>
      <c r="G174" s="83"/>
      <c r="H174" s="83"/>
      <c r="I174" s="83"/>
    </row>
    <row r="175" spans="1:9" ht="12.75">
      <c r="A175" s="83"/>
      <c r="B175" s="83"/>
      <c r="C175" s="83"/>
      <c r="D175" s="83"/>
      <c r="E175" s="83"/>
      <c r="F175" s="83"/>
      <c r="G175" s="83"/>
      <c r="H175" s="83"/>
      <c r="I175" s="83"/>
    </row>
    <row r="176" spans="1:9" ht="12.75">
      <c r="A176" s="83"/>
      <c r="B176" s="83"/>
      <c r="C176" s="83"/>
      <c r="D176" s="83"/>
      <c r="E176" s="83"/>
      <c r="F176" s="83"/>
      <c r="G176" s="83"/>
      <c r="H176" s="83"/>
      <c r="I176" s="83"/>
    </row>
    <row r="177" spans="1:9" ht="12.75">
      <c r="A177" s="83"/>
      <c r="B177" s="83"/>
      <c r="C177" s="83"/>
      <c r="D177" s="83"/>
      <c r="E177" s="83"/>
      <c r="F177" s="83"/>
      <c r="G177" s="83"/>
      <c r="H177" s="83"/>
      <c r="I177" s="83"/>
    </row>
    <row r="178" spans="1:9" ht="12.75">
      <c r="A178" s="83"/>
      <c r="B178" s="83"/>
      <c r="C178" s="83"/>
      <c r="D178" s="83"/>
      <c r="E178" s="83"/>
      <c r="F178" s="83"/>
      <c r="G178" s="83"/>
      <c r="H178" s="83"/>
      <c r="I178" s="83"/>
    </row>
    <row r="179" spans="1:9" ht="12.75">
      <c r="A179" s="83"/>
      <c r="B179" s="83"/>
      <c r="C179" s="83"/>
      <c r="D179" s="83"/>
      <c r="E179" s="83"/>
      <c r="F179" s="83"/>
      <c r="G179" s="83"/>
      <c r="H179" s="83"/>
      <c r="I179" s="83"/>
    </row>
    <row r="180" spans="1:9" ht="12.75">
      <c r="A180" s="83"/>
      <c r="B180" s="83"/>
      <c r="C180" s="83"/>
      <c r="D180" s="83"/>
      <c r="E180" s="83"/>
      <c r="F180" s="83"/>
      <c r="G180" s="83"/>
      <c r="H180" s="83"/>
      <c r="I180" s="83"/>
    </row>
    <row r="181" spans="1:9" ht="12.75">
      <c r="A181" s="83"/>
      <c r="B181" s="83"/>
      <c r="C181" s="83"/>
      <c r="D181" s="83"/>
      <c r="E181" s="83"/>
      <c r="F181" s="83"/>
      <c r="G181" s="83"/>
      <c r="H181" s="83"/>
      <c r="I181" s="83"/>
    </row>
    <row r="182" spans="1:9" ht="12.75">
      <c r="A182" s="83"/>
      <c r="B182" s="83"/>
      <c r="C182" s="83"/>
      <c r="D182" s="83"/>
      <c r="E182" s="83"/>
      <c r="F182" s="83"/>
      <c r="G182" s="83"/>
      <c r="H182" s="83"/>
      <c r="I182" s="83"/>
    </row>
    <row r="183" spans="1:9" ht="12.75">
      <c r="A183" s="83"/>
      <c r="B183" s="83"/>
      <c r="C183" s="83"/>
      <c r="D183" s="83"/>
      <c r="E183" s="83"/>
      <c r="F183" s="83"/>
      <c r="G183" s="83"/>
      <c r="H183" s="83"/>
      <c r="I183" s="83"/>
    </row>
    <row r="184" spans="1:9" ht="12.75">
      <c r="A184" s="83"/>
      <c r="B184" s="83"/>
      <c r="C184" s="83"/>
      <c r="D184" s="83"/>
      <c r="E184" s="83"/>
      <c r="F184" s="83"/>
      <c r="G184" s="83"/>
      <c r="H184" s="83"/>
      <c r="I184" s="83"/>
    </row>
    <row r="185" spans="1:9" ht="12.75">
      <c r="A185" s="83"/>
      <c r="B185" s="83"/>
      <c r="C185" s="83"/>
      <c r="D185" s="83"/>
      <c r="E185" s="83"/>
      <c r="F185" s="83"/>
      <c r="G185" s="83"/>
      <c r="H185" s="83"/>
      <c r="I185" s="83"/>
    </row>
    <row r="186" spans="1:9" ht="12.75">
      <c r="A186" s="83"/>
      <c r="B186" s="83"/>
      <c r="C186" s="83"/>
      <c r="D186" s="83"/>
      <c r="E186" s="83"/>
      <c r="F186" s="83"/>
      <c r="G186" s="83"/>
      <c r="H186" s="83"/>
      <c r="I186" s="83"/>
    </row>
    <row r="187" spans="1:9" ht="12.75">
      <c r="A187" s="83"/>
      <c r="B187" s="83"/>
      <c r="C187" s="83"/>
      <c r="D187" s="83"/>
      <c r="E187" s="83"/>
      <c r="F187" s="83"/>
      <c r="G187" s="83"/>
      <c r="H187" s="83"/>
      <c r="I187" s="83"/>
    </row>
    <row r="188" spans="1:9" ht="12.75">
      <c r="A188" s="83"/>
      <c r="B188" s="83"/>
      <c r="C188" s="83"/>
      <c r="D188" s="83"/>
      <c r="E188" s="83"/>
      <c r="F188" s="83"/>
      <c r="G188" s="83"/>
      <c r="H188" s="83"/>
      <c r="I188" s="83"/>
    </row>
    <row r="189" spans="1:9" ht="12.75">
      <c r="A189" s="83"/>
      <c r="B189" s="83"/>
      <c r="C189" s="83"/>
      <c r="D189" s="83"/>
      <c r="E189" s="83"/>
      <c r="F189" s="83"/>
      <c r="G189" s="83"/>
      <c r="H189" s="83"/>
      <c r="I189" s="83"/>
    </row>
    <row r="190" spans="1:9" ht="12.75">
      <c r="A190" s="83"/>
      <c r="B190" s="83"/>
      <c r="C190" s="83"/>
      <c r="D190" s="83"/>
      <c r="E190" s="83"/>
      <c r="F190" s="83"/>
      <c r="G190" s="83"/>
      <c r="H190" s="83"/>
      <c r="I190" s="83"/>
    </row>
    <row r="191" spans="1:9" ht="12.75">
      <c r="A191" s="83"/>
      <c r="B191" s="83"/>
      <c r="C191" s="83"/>
      <c r="D191" s="83"/>
      <c r="E191" s="83"/>
      <c r="F191" s="83"/>
      <c r="G191" s="83"/>
      <c r="H191" s="83"/>
      <c r="I191" s="83"/>
    </row>
    <row r="192" spans="1:9" ht="12.75">
      <c r="A192" s="83"/>
      <c r="B192" s="83"/>
      <c r="C192" s="83"/>
      <c r="D192" s="83"/>
      <c r="E192" s="83"/>
      <c r="F192" s="83"/>
      <c r="G192" s="83"/>
      <c r="H192" s="83"/>
      <c r="I192" s="83"/>
    </row>
    <row r="193" spans="1:9" ht="12.75">
      <c r="A193" s="83"/>
      <c r="B193" s="83"/>
      <c r="C193" s="83"/>
      <c r="D193" s="83"/>
      <c r="E193" s="83"/>
      <c r="F193" s="83"/>
      <c r="G193" s="83"/>
      <c r="H193" s="83"/>
      <c r="I193" s="83"/>
    </row>
    <row r="194" spans="1:9" ht="12.75">
      <c r="A194" s="83"/>
      <c r="B194" s="83"/>
      <c r="C194" s="83"/>
      <c r="D194" s="83"/>
      <c r="E194" s="83"/>
      <c r="F194" s="83"/>
      <c r="G194" s="83"/>
      <c r="H194" s="83"/>
      <c r="I194" s="83"/>
    </row>
    <row r="195" spans="1:9" ht="12.75">
      <c r="A195" s="83"/>
      <c r="B195" s="83"/>
      <c r="C195" s="83"/>
      <c r="D195" s="83"/>
      <c r="E195" s="83"/>
      <c r="F195" s="83"/>
      <c r="G195" s="83"/>
      <c r="H195" s="83"/>
      <c r="I195" s="83"/>
    </row>
    <row r="196" spans="1:9" ht="12.75">
      <c r="A196" s="83"/>
      <c r="B196" s="83"/>
      <c r="C196" s="83"/>
      <c r="D196" s="83"/>
      <c r="E196" s="83"/>
      <c r="F196" s="83"/>
      <c r="G196" s="83"/>
      <c r="H196" s="83"/>
      <c r="I196" s="83"/>
    </row>
    <row r="197" spans="1:9" ht="12.75">
      <c r="A197" s="83"/>
      <c r="B197" s="83"/>
      <c r="C197" s="83"/>
      <c r="D197" s="83"/>
      <c r="E197" s="83"/>
      <c r="F197" s="83"/>
      <c r="G197" s="83"/>
      <c r="H197" s="83"/>
      <c r="I197" s="83"/>
    </row>
    <row r="198" spans="1:9" ht="12.75">
      <c r="A198" s="83"/>
      <c r="B198" s="83"/>
      <c r="C198" s="83"/>
      <c r="D198" s="83"/>
      <c r="E198" s="83"/>
      <c r="F198" s="83"/>
      <c r="G198" s="83"/>
      <c r="H198" s="83"/>
      <c r="I198" s="83"/>
    </row>
    <row r="199" spans="1:9" ht="12.75">
      <c r="A199" s="83"/>
      <c r="B199" s="83"/>
      <c r="C199" s="83"/>
      <c r="D199" s="83"/>
      <c r="E199" s="83"/>
      <c r="F199" s="83"/>
      <c r="G199" s="83"/>
      <c r="H199" s="83"/>
      <c r="I199" s="83"/>
    </row>
    <row r="200" spans="1:9" ht="12.75">
      <c r="A200" s="83"/>
      <c r="B200" s="83"/>
      <c r="C200" s="83"/>
      <c r="D200" s="83"/>
      <c r="E200" s="83"/>
      <c r="F200" s="83"/>
      <c r="G200" s="83"/>
      <c r="H200" s="83"/>
      <c r="I200" s="83"/>
    </row>
    <row r="201" spans="1:9" ht="12.75">
      <c r="A201" s="83"/>
      <c r="B201" s="83"/>
      <c r="C201" s="83"/>
      <c r="D201" s="83"/>
      <c r="E201" s="83"/>
      <c r="F201" s="83"/>
      <c r="G201" s="83"/>
      <c r="H201" s="83"/>
      <c r="I201" s="83"/>
    </row>
    <row r="202" spans="1:9" ht="12.75">
      <c r="A202" s="83"/>
      <c r="B202" s="83"/>
      <c r="C202" s="83"/>
      <c r="D202" s="83"/>
      <c r="E202" s="83"/>
      <c r="F202" s="83"/>
      <c r="G202" s="83"/>
      <c r="H202" s="83"/>
      <c r="I202" s="83"/>
    </row>
    <row r="203" spans="1:9" ht="12.75">
      <c r="A203" s="83"/>
      <c r="B203" s="83"/>
      <c r="C203" s="83"/>
      <c r="D203" s="83"/>
      <c r="E203" s="83"/>
      <c r="F203" s="83"/>
      <c r="G203" s="83"/>
      <c r="H203" s="83"/>
      <c r="I203" s="83"/>
    </row>
    <row r="204" spans="1:9" ht="12.75">
      <c r="A204" s="83"/>
      <c r="B204" s="83"/>
      <c r="C204" s="83"/>
      <c r="D204" s="83"/>
      <c r="E204" s="83"/>
      <c r="F204" s="83"/>
      <c r="G204" s="83"/>
      <c r="H204" s="83"/>
      <c r="I204" s="83"/>
    </row>
    <row r="205" spans="1:9" ht="12.75">
      <c r="A205" s="83"/>
      <c r="B205" s="83"/>
      <c r="C205" s="83"/>
      <c r="D205" s="83"/>
      <c r="E205" s="83"/>
      <c r="F205" s="83"/>
      <c r="G205" s="83"/>
      <c r="H205" s="83"/>
      <c r="I205" s="83"/>
    </row>
    <row r="206" spans="1:9" ht="12.75">
      <c r="A206" s="83"/>
      <c r="B206" s="83"/>
      <c r="C206" s="83"/>
      <c r="D206" s="83"/>
      <c r="E206" s="83"/>
      <c r="F206" s="83"/>
      <c r="G206" s="83"/>
      <c r="H206" s="83"/>
      <c r="I206" s="83"/>
    </row>
    <row r="207" spans="1:9" ht="12.75">
      <c r="A207" s="83"/>
      <c r="B207" s="83"/>
      <c r="C207" s="83"/>
      <c r="D207" s="83"/>
      <c r="E207" s="83"/>
      <c r="F207" s="83"/>
      <c r="G207" s="83"/>
      <c r="H207" s="83"/>
      <c r="I207" s="83"/>
    </row>
    <row r="208" spans="1:9" ht="12.75">
      <c r="A208" s="83"/>
      <c r="B208" s="83"/>
      <c r="C208" s="83"/>
      <c r="D208" s="83"/>
      <c r="E208" s="83"/>
      <c r="F208" s="83"/>
      <c r="G208" s="83"/>
      <c r="H208" s="83"/>
      <c r="I208" s="83"/>
    </row>
    <row r="209" spans="1:9" ht="12.75">
      <c r="A209" s="83"/>
      <c r="B209" s="83"/>
      <c r="C209" s="83"/>
      <c r="D209" s="83"/>
      <c r="E209" s="83"/>
      <c r="F209" s="83"/>
      <c r="G209" s="83"/>
      <c r="H209" s="83"/>
      <c r="I209" s="83"/>
    </row>
    <row r="210" spans="1:9" ht="12.75">
      <c r="A210" s="83"/>
      <c r="B210" s="83"/>
      <c r="C210" s="83"/>
      <c r="D210" s="83"/>
      <c r="E210" s="83"/>
      <c r="F210" s="83"/>
      <c r="G210" s="83"/>
      <c r="H210" s="83"/>
      <c r="I210" s="83"/>
    </row>
    <row r="211" spans="1:9" ht="12.75">
      <c r="A211" s="83"/>
      <c r="B211" s="83"/>
      <c r="C211" s="83"/>
      <c r="D211" s="83"/>
      <c r="E211" s="83"/>
      <c r="F211" s="83"/>
      <c r="G211" s="83"/>
      <c r="H211" s="83"/>
      <c r="I211" s="83"/>
    </row>
    <row r="212" spans="1:9" ht="12.75">
      <c r="A212" s="83"/>
      <c r="B212" s="83"/>
      <c r="C212" s="83"/>
      <c r="D212" s="83"/>
      <c r="E212" s="83"/>
      <c r="F212" s="83"/>
      <c r="G212" s="83"/>
      <c r="H212" s="83"/>
      <c r="I212" s="83"/>
    </row>
    <row r="213" spans="1:9" ht="12.75">
      <c r="A213" s="83"/>
      <c r="B213" s="83"/>
      <c r="C213" s="83"/>
      <c r="D213" s="83"/>
      <c r="E213" s="83"/>
      <c r="F213" s="83"/>
      <c r="G213" s="83"/>
      <c r="H213" s="83"/>
      <c r="I213" s="83"/>
    </row>
    <row r="214" spans="1:9" ht="12.75">
      <c r="A214" s="83"/>
      <c r="B214" s="83"/>
      <c r="C214" s="83"/>
      <c r="D214" s="83"/>
      <c r="E214" s="83"/>
      <c r="F214" s="83"/>
      <c r="G214" s="83"/>
      <c r="H214" s="83"/>
      <c r="I214" s="83"/>
    </row>
    <row r="215" spans="1:9" ht="12.75">
      <c r="A215" s="83"/>
      <c r="B215" s="83"/>
      <c r="C215" s="83"/>
      <c r="D215" s="83"/>
      <c r="E215" s="83"/>
      <c r="F215" s="83"/>
      <c r="G215" s="83"/>
      <c r="H215" s="83"/>
      <c r="I215" s="83"/>
    </row>
    <row r="216" spans="1:9" ht="12.75">
      <c r="A216" s="83"/>
      <c r="B216" s="83"/>
      <c r="C216" s="83"/>
      <c r="D216" s="83"/>
      <c r="E216" s="83"/>
      <c r="F216" s="83"/>
      <c r="G216" s="83"/>
      <c r="H216" s="83"/>
      <c r="I216" s="83"/>
    </row>
    <row r="217" spans="1:9" ht="12.75">
      <c r="A217" s="83"/>
      <c r="B217" s="83"/>
      <c r="C217" s="83"/>
      <c r="D217" s="83"/>
      <c r="E217" s="83"/>
      <c r="F217" s="83"/>
      <c r="G217" s="83"/>
      <c r="H217" s="83"/>
      <c r="I217" s="83"/>
    </row>
    <row r="218" spans="1:9" ht="12.75">
      <c r="A218" s="83"/>
      <c r="B218" s="83"/>
      <c r="C218" s="83"/>
      <c r="D218" s="83"/>
      <c r="E218" s="83"/>
      <c r="F218" s="83"/>
      <c r="G218" s="83"/>
      <c r="H218" s="83"/>
      <c r="I218" s="83"/>
    </row>
    <row r="219" spans="1:9" ht="12.75">
      <c r="A219" s="83"/>
      <c r="B219" s="83"/>
      <c r="C219" s="83"/>
      <c r="D219" s="83"/>
      <c r="E219" s="83"/>
      <c r="F219" s="83"/>
      <c r="G219" s="83"/>
      <c r="H219" s="83"/>
      <c r="I219" s="83"/>
    </row>
    <row r="220" spans="1:9" ht="12.75">
      <c r="A220" s="83"/>
      <c r="B220" s="83"/>
      <c r="C220" s="83"/>
      <c r="D220" s="83"/>
      <c r="E220" s="83"/>
      <c r="F220" s="83"/>
      <c r="G220" s="83"/>
      <c r="H220" s="83"/>
      <c r="I220" s="83"/>
    </row>
    <row r="221" spans="1:9" ht="12.75">
      <c r="A221" s="83"/>
      <c r="B221" s="83"/>
      <c r="C221" s="83"/>
      <c r="D221" s="83"/>
      <c r="E221" s="83"/>
      <c r="F221" s="83"/>
      <c r="G221" s="83"/>
      <c r="H221" s="83"/>
      <c r="I221" s="83"/>
    </row>
    <row r="222" spans="1:9" ht="12.75">
      <c r="A222" s="83"/>
      <c r="B222" s="83"/>
      <c r="C222" s="83"/>
      <c r="D222" s="83"/>
      <c r="E222" s="83"/>
      <c r="F222" s="83"/>
      <c r="G222" s="83"/>
      <c r="H222" s="83"/>
      <c r="I222" s="83"/>
    </row>
    <row r="223" spans="1:9" ht="12.75">
      <c r="A223" s="83"/>
      <c r="B223" s="83"/>
      <c r="C223" s="83"/>
      <c r="D223" s="83"/>
      <c r="E223" s="83"/>
      <c r="F223" s="83"/>
      <c r="G223" s="83"/>
      <c r="H223" s="83"/>
      <c r="I223" s="83"/>
    </row>
    <row r="224" spans="1:9" ht="12.75">
      <c r="A224" s="83"/>
      <c r="B224" s="83"/>
      <c r="C224" s="83"/>
      <c r="D224" s="83"/>
      <c r="E224" s="83"/>
      <c r="F224" s="83"/>
      <c r="G224" s="83"/>
      <c r="H224" s="83"/>
      <c r="I224" s="83"/>
    </row>
    <row r="225" spans="1:9" ht="12.75">
      <c r="A225" s="83"/>
      <c r="B225" s="83"/>
      <c r="C225" s="83"/>
      <c r="D225" s="83"/>
      <c r="E225" s="83"/>
      <c r="F225" s="83"/>
      <c r="G225" s="83"/>
      <c r="H225" s="83"/>
      <c r="I225" s="83"/>
    </row>
    <row r="226" spans="1:9" ht="12.75">
      <c r="A226" s="83"/>
      <c r="B226" s="83"/>
      <c r="C226" s="83"/>
      <c r="D226" s="83"/>
      <c r="E226" s="83"/>
      <c r="F226" s="83"/>
      <c r="G226" s="83"/>
      <c r="H226" s="83"/>
      <c r="I226" s="83"/>
    </row>
    <row r="227" spans="1:9" ht="12.75">
      <c r="A227" s="83"/>
      <c r="B227" s="83"/>
      <c r="C227" s="83"/>
      <c r="D227" s="83"/>
      <c r="E227" s="83"/>
      <c r="F227" s="83"/>
      <c r="G227" s="83"/>
      <c r="H227" s="83"/>
      <c r="I227" s="83"/>
    </row>
    <row r="228" spans="1:9" ht="12.75">
      <c r="A228" s="83"/>
      <c r="B228" s="83"/>
      <c r="C228" s="83"/>
      <c r="D228" s="83"/>
      <c r="E228" s="83"/>
      <c r="F228" s="83"/>
      <c r="G228" s="83"/>
      <c r="H228" s="83"/>
      <c r="I228" s="83"/>
    </row>
    <row r="229" spans="1:9" ht="12.75">
      <c r="A229" s="83"/>
      <c r="B229" s="83"/>
      <c r="C229" s="83"/>
      <c r="D229" s="83"/>
      <c r="E229" s="83"/>
      <c r="F229" s="83"/>
      <c r="G229" s="83"/>
      <c r="H229" s="83"/>
      <c r="I229" s="83"/>
    </row>
    <row r="230" spans="1:9" ht="12.75">
      <c r="A230" s="83"/>
      <c r="B230" s="83"/>
      <c r="C230" s="83"/>
      <c r="D230" s="83"/>
      <c r="E230" s="83"/>
      <c r="F230" s="83"/>
      <c r="G230" s="83"/>
      <c r="H230" s="83"/>
      <c r="I230" s="83"/>
    </row>
    <row r="231" spans="1:9" ht="12.75">
      <c r="A231" s="83"/>
      <c r="B231" s="83"/>
      <c r="C231" s="83"/>
      <c r="D231" s="83"/>
      <c r="E231" s="83"/>
      <c r="F231" s="83"/>
      <c r="G231" s="83"/>
      <c r="H231" s="83"/>
      <c r="I231" s="83"/>
    </row>
    <row r="232" spans="1:9" ht="12.75">
      <c r="A232" s="83"/>
      <c r="B232" s="83"/>
      <c r="C232" s="83"/>
      <c r="D232" s="83"/>
      <c r="E232" s="83"/>
      <c r="F232" s="83"/>
      <c r="G232" s="83"/>
      <c r="H232" s="83"/>
      <c r="I232" s="83"/>
    </row>
    <row r="233" spans="1:9" ht="12.75">
      <c r="A233" s="83"/>
      <c r="B233" s="83"/>
      <c r="C233" s="83"/>
      <c r="D233" s="83"/>
      <c r="E233" s="83"/>
      <c r="F233" s="83"/>
      <c r="G233" s="83"/>
      <c r="H233" s="83"/>
      <c r="I233" s="83"/>
    </row>
    <row r="234" spans="1:9" ht="12.75">
      <c r="A234" s="83"/>
      <c r="B234" s="83"/>
      <c r="C234" s="83"/>
      <c r="D234" s="83"/>
      <c r="E234" s="83"/>
      <c r="F234" s="83"/>
      <c r="G234" s="83"/>
      <c r="H234" s="83"/>
      <c r="I234" s="83"/>
    </row>
    <row r="235" spans="1:9" ht="12.75">
      <c r="A235" s="83"/>
      <c r="B235" s="83"/>
      <c r="C235" s="83"/>
      <c r="D235" s="83"/>
      <c r="E235" s="83"/>
      <c r="F235" s="83"/>
      <c r="G235" s="83"/>
      <c r="H235" s="83"/>
      <c r="I235" s="83"/>
    </row>
    <row r="236" spans="1:9" ht="12.75">
      <c r="A236" s="83"/>
      <c r="B236" s="83"/>
      <c r="C236" s="83"/>
      <c r="D236" s="83"/>
      <c r="E236" s="83"/>
      <c r="F236" s="83"/>
      <c r="G236" s="83"/>
      <c r="H236" s="83"/>
      <c r="I236" s="83"/>
    </row>
    <row r="237" spans="1:9" ht="12.75">
      <c r="A237" s="83"/>
      <c r="B237" s="83"/>
      <c r="C237" s="83"/>
      <c r="D237" s="83"/>
      <c r="E237" s="83"/>
      <c r="F237" s="83"/>
      <c r="G237" s="83"/>
      <c r="H237" s="83"/>
      <c r="I237" s="83"/>
    </row>
    <row r="238" spans="1:9" ht="12.75">
      <c r="A238" s="83"/>
      <c r="B238" s="83"/>
      <c r="C238" s="83"/>
      <c r="D238" s="83"/>
      <c r="E238" s="83"/>
      <c r="F238" s="83"/>
      <c r="G238" s="83"/>
      <c r="H238" s="83"/>
      <c r="I238" s="83"/>
    </row>
    <row r="239" spans="1:9" ht="12.75">
      <c r="A239" s="83"/>
      <c r="B239" s="83"/>
      <c r="C239" s="83"/>
      <c r="D239" s="83"/>
      <c r="E239" s="83"/>
      <c r="F239" s="83"/>
      <c r="G239" s="83"/>
      <c r="H239" s="83"/>
      <c r="I239" s="83"/>
    </row>
    <row r="240" spans="1:9" ht="12.75">
      <c r="A240" s="83"/>
      <c r="B240" s="83"/>
      <c r="C240" s="83"/>
      <c r="D240" s="83"/>
      <c r="E240" s="83"/>
      <c r="F240" s="83"/>
      <c r="G240" s="83"/>
      <c r="H240" s="83"/>
      <c r="I240" s="83"/>
    </row>
    <row r="241" spans="1:9" ht="12.75">
      <c r="A241" s="83"/>
      <c r="B241" s="83"/>
      <c r="C241" s="83"/>
      <c r="D241" s="83"/>
      <c r="E241" s="83"/>
      <c r="F241" s="83"/>
      <c r="G241" s="83"/>
      <c r="H241" s="83"/>
      <c r="I241" s="83"/>
    </row>
    <row r="242" spans="1:9" ht="12.75">
      <c r="A242" s="83"/>
      <c r="B242" s="83"/>
      <c r="C242" s="83"/>
      <c r="D242" s="83"/>
      <c r="E242" s="83"/>
      <c r="F242" s="83"/>
      <c r="G242" s="83"/>
      <c r="H242" s="83"/>
      <c r="I242" s="83"/>
    </row>
    <row r="243" spans="1:9" ht="12.75">
      <c r="A243" s="83"/>
      <c r="B243" s="83"/>
      <c r="C243" s="83"/>
      <c r="D243" s="83"/>
      <c r="E243" s="83"/>
      <c r="F243" s="83"/>
      <c r="G243" s="83"/>
      <c r="H243" s="83"/>
      <c r="I243" s="83"/>
    </row>
    <row r="244" spans="1:9" ht="12.75">
      <c r="A244" s="83"/>
      <c r="B244" s="83"/>
      <c r="C244" s="83"/>
      <c r="D244" s="83"/>
      <c r="E244" s="83"/>
      <c r="F244" s="83"/>
      <c r="G244" s="83"/>
      <c r="H244" s="83"/>
      <c r="I244" s="83"/>
    </row>
    <row r="245" spans="1:9" ht="12.75">
      <c r="A245" s="83"/>
      <c r="B245" s="83"/>
      <c r="C245" s="83"/>
      <c r="D245" s="83"/>
      <c r="E245" s="83"/>
      <c r="F245" s="83"/>
      <c r="G245" s="83"/>
      <c r="H245" s="83"/>
      <c r="I245" s="83"/>
    </row>
    <row r="246" spans="1:9" ht="12.75">
      <c r="A246" s="83"/>
      <c r="B246" s="83"/>
      <c r="C246" s="83"/>
      <c r="D246" s="83"/>
      <c r="E246" s="83"/>
      <c r="F246" s="83"/>
      <c r="G246" s="83"/>
      <c r="H246" s="83"/>
      <c r="I246" s="83"/>
    </row>
    <row r="247" spans="1:9" ht="12.75">
      <c r="A247" s="83"/>
      <c r="B247" s="83"/>
      <c r="C247" s="83"/>
      <c r="D247" s="83"/>
      <c r="E247" s="83"/>
      <c r="F247" s="83"/>
      <c r="G247" s="83"/>
      <c r="H247" s="83"/>
      <c r="I247" s="83"/>
    </row>
    <row r="248" spans="1:9" ht="12.75">
      <c r="A248" s="83"/>
      <c r="B248" s="83"/>
      <c r="C248" s="83"/>
      <c r="D248" s="83"/>
      <c r="E248" s="83"/>
      <c r="F248" s="83"/>
      <c r="G248" s="83"/>
      <c r="H248" s="83"/>
      <c r="I248" s="83"/>
    </row>
    <row r="249" spans="1:9" ht="12.75">
      <c r="A249" s="83"/>
      <c r="B249" s="83"/>
      <c r="C249" s="83"/>
      <c r="D249" s="83"/>
      <c r="E249" s="83"/>
      <c r="F249" s="83"/>
      <c r="G249" s="83"/>
      <c r="H249" s="83"/>
      <c r="I249" s="83"/>
    </row>
    <row r="250" spans="1:9" ht="12.75">
      <c r="A250" s="83"/>
      <c r="B250" s="83"/>
      <c r="C250" s="83"/>
      <c r="D250" s="83"/>
      <c r="E250" s="83"/>
      <c r="F250" s="83"/>
      <c r="G250" s="83"/>
      <c r="H250" s="83"/>
      <c r="I250" s="83"/>
    </row>
    <row r="251" spans="1:9" ht="12.75">
      <c r="A251" s="83"/>
      <c r="B251" s="83"/>
      <c r="C251" s="83"/>
      <c r="D251" s="83"/>
      <c r="E251" s="83"/>
      <c r="F251" s="83"/>
      <c r="G251" s="83"/>
      <c r="H251" s="83"/>
      <c r="I251" s="83"/>
    </row>
    <row r="252" spans="1:9" ht="12.75">
      <c r="A252" s="83"/>
      <c r="B252" s="83"/>
      <c r="C252" s="83"/>
      <c r="D252" s="83"/>
      <c r="E252" s="83"/>
      <c r="F252" s="83"/>
      <c r="G252" s="83"/>
      <c r="H252" s="83"/>
      <c r="I252" s="83"/>
    </row>
    <row r="253" spans="1:9" ht="12.75">
      <c r="A253" s="83"/>
      <c r="B253" s="83"/>
      <c r="C253" s="83"/>
      <c r="D253" s="83"/>
      <c r="E253" s="83"/>
      <c r="F253" s="83"/>
      <c r="G253" s="83"/>
      <c r="H253" s="83"/>
      <c r="I253" s="83"/>
    </row>
    <row r="254" spans="1:9" ht="12.75">
      <c r="A254" s="83"/>
      <c r="B254" s="83"/>
      <c r="C254" s="83"/>
      <c r="D254" s="83"/>
      <c r="E254" s="83"/>
      <c r="F254" s="83"/>
      <c r="G254" s="83"/>
      <c r="H254" s="83"/>
      <c r="I254" s="83"/>
    </row>
    <row r="255" spans="1:9" ht="12.75">
      <c r="A255" s="83"/>
      <c r="B255" s="83"/>
      <c r="C255" s="83"/>
      <c r="D255" s="83"/>
      <c r="E255" s="83"/>
      <c r="F255" s="83"/>
      <c r="G255" s="83"/>
      <c r="H255" s="83"/>
      <c r="I255" s="83"/>
    </row>
    <row r="256" spans="1:9" ht="12.75">
      <c r="A256" s="83"/>
      <c r="B256" s="83"/>
      <c r="C256" s="83"/>
      <c r="D256" s="83"/>
      <c r="E256" s="83"/>
      <c r="F256" s="83"/>
      <c r="G256" s="83"/>
      <c r="H256" s="83"/>
      <c r="I256" s="83"/>
    </row>
    <row r="257" spans="1:9" ht="12.75">
      <c r="A257" s="83"/>
      <c r="B257" s="83"/>
      <c r="C257" s="83"/>
      <c r="D257" s="83"/>
      <c r="E257" s="83"/>
      <c r="F257" s="83"/>
      <c r="G257" s="83"/>
      <c r="H257" s="83"/>
      <c r="I257" s="83"/>
    </row>
    <row r="258" spans="1:9" ht="12.75">
      <c r="A258" s="83"/>
      <c r="B258" s="83"/>
      <c r="C258" s="83"/>
      <c r="D258" s="83"/>
      <c r="E258" s="83"/>
      <c r="F258" s="83"/>
      <c r="G258" s="83"/>
      <c r="H258" s="83"/>
      <c r="I258" s="83"/>
    </row>
    <row r="259" spans="1:9" ht="12.75">
      <c r="A259" s="83"/>
      <c r="B259" s="83"/>
      <c r="C259" s="83"/>
      <c r="D259" s="83"/>
      <c r="E259" s="83"/>
      <c r="F259" s="83"/>
      <c r="G259" s="83"/>
      <c r="H259" s="83"/>
      <c r="I259" s="83"/>
    </row>
    <row r="260" spans="1:9" ht="12.75">
      <c r="A260" s="83"/>
      <c r="B260" s="83"/>
      <c r="C260" s="83"/>
      <c r="D260" s="83"/>
      <c r="E260" s="83"/>
      <c r="F260" s="83"/>
      <c r="G260" s="83"/>
      <c r="H260" s="83"/>
      <c r="I260" s="83"/>
    </row>
    <row r="261" spans="1:9" ht="12.75">
      <c r="A261" s="83"/>
      <c r="B261" s="83"/>
      <c r="C261" s="83"/>
      <c r="D261" s="83"/>
      <c r="E261" s="83"/>
      <c r="F261" s="83"/>
      <c r="G261" s="83"/>
      <c r="H261" s="83"/>
      <c r="I261" s="83"/>
    </row>
    <row r="262" spans="1:9" ht="12.75">
      <c r="A262" s="83"/>
      <c r="B262" s="83"/>
      <c r="C262" s="83"/>
      <c r="D262" s="83"/>
      <c r="E262" s="83"/>
      <c r="F262" s="83"/>
      <c r="G262" s="83"/>
      <c r="H262" s="83"/>
      <c r="I262" s="83"/>
    </row>
    <row r="263" spans="1:9" ht="12.75">
      <c r="A263" s="83"/>
      <c r="B263" s="83"/>
      <c r="C263" s="83"/>
      <c r="D263" s="83"/>
      <c r="E263" s="83"/>
      <c r="F263" s="83"/>
      <c r="G263" s="83"/>
      <c r="H263" s="83"/>
      <c r="I263" s="83"/>
    </row>
    <row r="264" spans="1:9" ht="12.75">
      <c r="A264" s="83"/>
      <c r="B264" s="83"/>
      <c r="C264" s="83"/>
      <c r="D264" s="83"/>
      <c r="E264" s="83"/>
      <c r="F264" s="83"/>
      <c r="G264" s="83"/>
      <c r="H264" s="83"/>
      <c r="I264" s="83"/>
    </row>
    <row r="265" spans="1:9" ht="12.75">
      <c r="A265" s="83"/>
      <c r="B265" s="83"/>
      <c r="C265" s="83"/>
      <c r="D265" s="83"/>
      <c r="E265" s="83"/>
      <c r="F265" s="83"/>
      <c r="G265" s="83"/>
      <c r="H265" s="83"/>
      <c r="I265" s="83"/>
    </row>
    <row r="266" spans="1:9" ht="12.75">
      <c r="A266" s="83"/>
      <c r="B266" s="83"/>
      <c r="C266" s="83"/>
      <c r="D266" s="83"/>
      <c r="E266" s="83"/>
      <c r="F266" s="83"/>
      <c r="G266" s="83"/>
      <c r="H266" s="83"/>
      <c r="I266" s="83"/>
    </row>
    <row r="267" spans="1:9" ht="12.75">
      <c r="A267" s="83"/>
      <c r="B267" s="83"/>
      <c r="C267" s="83"/>
      <c r="D267" s="83"/>
      <c r="E267" s="83"/>
      <c r="F267" s="83"/>
      <c r="G267" s="83"/>
      <c r="H267" s="83"/>
      <c r="I267" s="83"/>
    </row>
    <row r="268" spans="1:9" ht="12.75">
      <c r="A268" s="83"/>
      <c r="B268" s="83"/>
      <c r="C268" s="83"/>
      <c r="D268" s="83"/>
      <c r="E268" s="83"/>
      <c r="F268" s="83"/>
      <c r="G268" s="83"/>
      <c r="H268" s="83"/>
      <c r="I268" s="83"/>
    </row>
    <row r="269" spans="1:9" ht="12.75">
      <c r="A269" s="83"/>
      <c r="B269" s="83"/>
      <c r="C269" s="83"/>
      <c r="D269" s="83"/>
      <c r="E269" s="83"/>
      <c r="F269" s="83"/>
      <c r="G269" s="83"/>
      <c r="H269" s="83"/>
      <c r="I269" s="83"/>
    </row>
    <row r="270" spans="1:9" ht="12.75">
      <c r="A270" s="83"/>
      <c r="B270" s="83"/>
      <c r="C270" s="83"/>
      <c r="D270" s="83"/>
      <c r="E270" s="83"/>
      <c r="F270" s="83"/>
      <c r="G270" s="83"/>
      <c r="H270" s="83"/>
      <c r="I270" s="83"/>
    </row>
    <row r="271" spans="1:9" ht="12.75">
      <c r="A271" s="83"/>
      <c r="B271" s="83"/>
      <c r="C271" s="83"/>
      <c r="D271" s="83"/>
      <c r="E271" s="83"/>
      <c r="F271" s="83"/>
      <c r="G271" s="83"/>
      <c r="H271" s="83"/>
      <c r="I271" s="83"/>
    </row>
    <row r="272" spans="1:9" ht="12.75">
      <c r="A272" s="83"/>
      <c r="B272" s="83"/>
      <c r="C272" s="83"/>
      <c r="D272" s="83"/>
      <c r="E272" s="83"/>
      <c r="F272" s="83"/>
      <c r="G272" s="83"/>
      <c r="H272" s="83"/>
      <c r="I272" s="83"/>
    </row>
    <row r="273" spans="1:9" ht="12.75">
      <c r="A273" s="83"/>
      <c r="B273" s="83"/>
      <c r="C273" s="83"/>
      <c r="D273" s="83"/>
      <c r="E273" s="83"/>
      <c r="F273" s="83"/>
      <c r="G273" s="83"/>
      <c r="H273" s="83"/>
      <c r="I273" s="83"/>
    </row>
    <row r="274" spans="1:9" ht="12.75">
      <c r="A274" s="83"/>
      <c r="B274" s="83"/>
      <c r="C274" s="83"/>
      <c r="D274" s="83"/>
      <c r="E274" s="83"/>
      <c r="F274" s="83"/>
      <c r="G274" s="83"/>
      <c r="H274" s="83"/>
      <c r="I274" s="83"/>
    </row>
    <row r="275" spans="1:9" ht="12.75">
      <c r="A275" s="83"/>
      <c r="B275" s="83"/>
      <c r="C275" s="83"/>
      <c r="D275" s="83"/>
      <c r="E275" s="83"/>
      <c r="F275" s="83"/>
      <c r="G275" s="83"/>
      <c r="H275" s="83"/>
      <c r="I275" s="83"/>
    </row>
    <row r="276" spans="1:9" ht="12.75">
      <c r="A276" s="83"/>
      <c r="B276" s="83"/>
      <c r="C276" s="83"/>
      <c r="D276" s="83"/>
      <c r="E276" s="83"/>
      <c r="F276" s="83"/>
      <c r="G276" s="83"/>
      <c r="H276" s="83"/>
      <c r="I276" s="83"/>
    </row>
    <row r="277" spans="1:9" ht="12.75">
      <c r="A277" s="83"/>
      <c r="B277" s="83"/>
      <c r="C277" s="83"/>
      <c r="D277" s="83"/>
      <c r="E277" s="83"/>
      <c r="F277" s="83"/>
      <c r="G277" s="83"/>
      <c r="H277" s="83"/>
      <c r="I277" s="83"/>
    </row>
    <row r="278" spans="1:9" ht="12.75">
      <c r="A278" s="83"/>
      <c r="B278" s="83"/>
      <c r="C278" s="83"/>
      <c r="D278" s="83"/>
      <c r="E278" s="83"/>
      <c r="F278" s="83"/>
      <c r="G278" s="83"/>
      <c r="H278" s="83"/>
      <c r="I278" s="83"/>
    </row>
    <row r="279" spans="1:9" ht="12.75">
      <c r="A279" s="83"/>
      <c r="B279" s="83"/>
      <c r="C279" s="83"/>
      <c r="D279" s="83"/>
      <c r="E279" s="83"/>
      <c r="F279" s="83"/>
      <c r="G279" s="83"/>
      <c r="H279" s="83"/>
      <c r="I279" s="83"/>
    </row>
    <row r="280" spans="1:9" ht="12.75">
      <c r="A280" s="83"/>
      <c r="B280" s="83"/>
      <c r="C280" s="83"/>
      <c r="D280" s="83"/>
      <c r="E280" s="83"/>
      <c r="F280" s="83"/>
      <c r="G280" s="83"/>
      <c r="H280" s="83"/>
      <c r="I280" s="83"/>
    </row>
    <row r="281" spans="1:9" ht="12.75">
      <c r="A281" s="83"/>
      <c r="B281" s="83"/>
      <c r="C281" s="83"/>
      <c r="D281" s="83"/>
      <c r="E281" s="83"/>
      <c r="F281" s="83"/>
      <c r="G281" s="83"/>
      <c r="H281" s="83"/>
      <c r="I281" s="83"/>
    </row>
    <row r="282" spans="1:9" ht="12.75">
      <c r="A282" s="83"/>
      <c r="B282" s="83"/>
      <c r="C282" s="83"/>
      <c r="D282" s="83"/>
      <c r="E282" s="83"/>
      <c r="F282" s="83"/>
      <c r="G282" s="83"/>
      <c r="H282" s="83"/>
      <c r="I282" s="83"/>
    </row>
    <row r="283" spans="1:9" ht="12.75">
      <c r="A283" s="83"/>
      <c r="B283" s="83"/>
      <c r="C283" s="83"/>
      <c r="D283" s="83"/>
      <c r="E283" s="83"/>
      <c r="F283" s="83"/>
      <c r="G283" s="83"/>
      <c r="H283" s="83"/>
      <c r="I283" s="83"/>
    </row>
    <row r="284" spans="1:9" ht="12.75">
      <c r="A284" s="83"/>
      <c r="B284" s="83"/>
      <c r="C284" s="83"/>
      <c r="D284" s="83"/>
      <c r="E284" s="83"/>
      <c r="F284" s="83"/>
      <c r="G284" s="83"/>
      <c r="H284" s="83"/>
      <c r="I284" s="83"/>
    </row>
    <row r="285" spans="1:9" ht="12.75">
      <c r="A285" s="83"/>
      <c r="B285" s="83"/>
      <c r="C285" s="83"/>
      <c r="D285" s="83"/>
      <c r="E285" s="83"/>
      <c r="F285" s="83"/>
      <c r="G285" s="83"/>
      <c r="H285" s="83"/>
      <c r="I285" s="83"/>
    </row>
    <row r="286" spans="1:9" ht="12.75">
      <c r="A286" s="83"/>
      <c r="B286" s="83"/>
      <c r="C286" s="83"/>
      <c r="D286" s="83"/>
      <c r="E286" s="83"/>
      <c r="F286" s="83"/>
      <c r="G286" s="83"/>
      <c r="H286" s="83"/>
      <c r="I286" s="83"/>
    </row>
    <row r="287" spans="1:9" ht="12.75">
      <c r="A287" s="83"/>
      <c r="B287" s="83"/>
      <c r="C287" s="83"/>
      <c r="D287" s="83"/>
      <c r="E287" s="83"/>
      <c r="F287" s="83"/>
      <c r="G287" s="83"/>
      <c r="H287" s="83"/>
      <c r="I287" s="83"/>
    </row>
    <row r="288" spans="1:9" ht="12.75">
      <c r="A288" s="83"/>
      <c r="B288" s="83"/>
      <c r="C288" s="83"/>
      <c r="D288" s="83"/>
      <c r="E288" s="83"/>
      <c r="F288" s="83"/>
      <c r="G288" s="83"/>
      <c r="H288" s="83"/>
      <c r="I288" s="83"/>
    </row>
    <row r="289" spans="1:9" ht="12.75">
      <c r="A289" s="83"/>
      <c r="B289" s="83"/>
      <c r="C289" s="83"/>
      <c r="D289" s="83"/>
      <c r="E289" s="83"/>
      <c r="F289" s="83"/>
      <c r="G289" s="83"/>
      <c r="H289" s="83"/>
      <c r="I289" s="83"/>
    </row>
    <row r="290" spans="1:9" ht="12.75">
      <c r="A290" s="83"/>
      <c r="B290" s="83"/>
      <c r="C290" s="83"/>
      <c r="D290" s="83"/>
      <c r="E290" s="83"/>
      <c r="F290" s="83"/>
      <c r="G290" s="83"/>
      <c r="H290" s="83"/>
      <c r="I290" s="83"/>
    </row>
    <row r="291" spans="1:9" ht="12.75">
      <c r="A291" s="83"/>
      <c r="B291" s="83"/>
      <c r="C291" s="83"/>
      <c r="D291" s="83"/>
      <c r="E291" s="83"/>
      <c r="F291" s="83"/>
      <c r="G291" s="83"/>
      <c r="H291" s="83"/>
      <c r="I291" s="83"/>
    </row>
    <row r="292" spans="1:9" ht="12.75">
      <c r="A292" s="83"/>
      <c r="B292" s="83"/>
      <c r="C292" s="83"/>
      <c r="D292" s="83"/>
      <c r="E292" s="83"/>
      <c r="F292" s="83"/>
      <c r="G292" s="83"/>
      <c r="H292" s="83"/>
      <c r="I292" s="83"/>
    </row>
    <row r="293" spans="1:9" ht="12.75">
      <c r="A293" s="83"/>
      <c r="B293" s="83"/>
      <c r="C293" s="83"/>
      <c r="D293" s="83"/>
      <c r="E293" s="83"/>
      <c r="F293" s="83"/>
      <c r="G293" s="83"/>
      <c r="H293" s="83"/>
      <c r="I293" s="83"/>
    </row>
    <row r="294" spans="1:9" ht="12.75">
      <c r="A294" s="83"/>
      <c r="B294" s="83"/>
      <c r="C294" s="83"/>
      <c r="D294" s="83"/>
      <c r="E294" s="83"/>
      <c r="F294" s="83"/>
      <c r="G294" s="83"/>
      <c r="H294" s="83"/>
      <c r="I294" s="83"/>
    </row>
    <row r="295" spans="1:9" ht="12.75">
      <c r="A295" s="83"/>
      <c r="B295" s="83"/>
      <c r="C295" s="83"/>
      <c r="D295" s="83"/>
      <c r="E295" s="83"/>
      <c r="F295" s="83"/>
      <c r="G295" s="83"/>
      <c r="H295" s="83"/>
      <c r="I295" s="83"/>
    </row>
    <row r="296" spans="1:9" ht="12.75">
      <c r="A296" s="83"/>
      <c r="B296" s="83"/>
      <c r="C296" s="83"/>
      <c r="D296" s="83"/>
      <c r="E296" s="83"/>
      <c r="F296" s="83"/>
      <c r="G296" s="83"/>
      <c r="H296" s="83"/>
      <c r="I296" s="83"/>
    </row>
    <row r="297" spans="1:9" ht="12.75">
      <c r="A297" s="83"/>
      <c r="B297" s="83"/>
      <c r="C297" s="83"/>
      <c r="D297" s="83"/>
      <c r="E297" s="83"/>
      <c r="F297" s="83"/>
      <c r="G297" s="83"/>
      <c r="H297" s="83"/>
      <c r="I297" s="83"/>
    </row>
    <row r="298" spans="1:9" ht="12.75">
      <c r="A298" s="83"/>
      <c r="B298" s="83"/>
      <c r="C298" s="83"/>
      <c r="D298" s="83"/>
      <c r="E298" s="83"/>
      <c r="F298" s="83"/>
      <c r="G298" s="83"/>
      <c r="H298" s="83"/>
      <c r="I298" s="83"/>
    </row>
    <row r="299" spans="1:9" ht="12.75">
      <c r="A299" s="83"/>
      <c r="B299" s="83"/>
      <c r="C299" s="83"/>
      <c r="D299" s="83"/>
      <c r="E299" s="83"/>
      <c r="F299" s="83"/>
      <c r="G299" s="83"/>
      <c r="H299" s="83"/>
      <c r="I299" s="83"/>
    </row>
    <row r="300" spans="1:9" ht="12.75">
      <c r="A300" s="83"/>
      <c r="B300" s="83"/>
      <c r="C300" s="83"/>
      <c r="D300" s="83"/>
      <c r="E300" s="83"/>
      <c r="F300" s="83"/>
      <c r="G300" s="83"/>
      <c r="H300" s="83"/>
      <c r="I300" s="83"/>
    </row>
    <row r="301" spans="1:9" ht="12.75">
      <c r="A301" s="83"/>
      <c r="B301" s="83"/>
      <c r="C301" s="83"/>
      <c r="D301" s="83"/>
      <c r="E301" s="83"/>
      <c r="F301" s="83"/>
      <c r="G301" s="83"/>
      <c r="H301" s="83"/>
      <c r="I301" s="83"/>
    </row>
    <row r="302" spans="1:9" ht="12.75">
      <c r="A302" s="83"/>
      <c r="B302" s="83"/>
      <c r="C302" s="83"/>
      <c r="D302" s="83"/>
      <c r="E302" s="83"/>
      <c r="F302" s="83"/>
      <c r="G302" s="83"/>
      <c r="H302" s="83"/>
      <c r="I302" s="83"/>
    </row>
    <row r="303" spans="1:9" ht="12.75">
      <c r="A303" s="83"/>
      <c r="B303" s="83"/>
      <c r="C303" s="83"/>
      <c r="D303" s="83"/>
      <c r="E303" s="83"/>
      <c r="F303" s="83"/>
      <c r="G303" s="83"/>
      <c r="H303" s="83"/>
      <c r="I303" s="83"/>
    </row>
    <row r="304" spans="1:9" ht="12.75">
      <c r="A304" s="83"/>
      <c r="B304" s="83"/>
      <c r="C304" s="83"/>
      <c r="D304" s="83"/>
      <c r="E304" s="83"/>
      <c r="F304" s="83"/>
      <c r="G304" s="83"/>
      <c r="H304" s="83"/>
      <c r="I304" s="83"/>
    </row>
    <row r="305" spans="1:9" ht="12.75">
      <c r="A305" s="83"/>
      <c r="B305" s="83"/>
      <c r="C305" s="83"/>
      <c r="D305" s="83"/>
      <c r="E305" s="83"/>
      <c r="F305" s="83"/>
      <c r="G305" s="83"/>
      <c r="H305" s="83"/>
      <c r="I305" s="83"/>
    </row>
    <row r="306" spans="1:9" ht="12.75">
      <c r="A306" s="83"/>
      <c r="B306" s="83"/>
      <c r="C306" s="83"/>
      <c r="D306" s="83"/>
      <c r="E306" s="83"/>
      <c r="F306" s="83"/>
      <c r="G306" s="83"/>
      <c r="H306" s="83"/>
      <c r="I306" s="83"/>
    </row>
    <row r="307" spans="1:9" ht="12.75">
      <c r="A307" s="83"/>
      <c r="B307" s="83"/>
      <c r="C307" s="83"/>
      <c r="D307" s="83"/>
      <c r="E307" s="83"/>
      <c r="F307" s="83"/>
      <c r="G307" s="83"/>
      <c r="H307" s="83"/>
      <c r="I307" s="83"/>
    </row>
    <row r="308" spans="1:9" ht="12.75">
      <c r="A308" s="83"/>
      <c r="B308" s="83"/>
      <c r="C308" s="83"/>
      <c r="D308" s="83"/>
      <c r="E308" s="83"/>
      <c r="F308" s="83"/>
      <c r="G308" s="83"/>
      <c r="H308" s="83"/>
      <c r="I308" s="83"/>
    </row>
    <row r="309" spans="1:9" ht="12.75">
      <c r="A309" s="83"/>
      <c r="B309" s="83"/>
      <c r="C309" s="83"/>
      <c r="D309" s="83"/>
      <c r="E309" s="83"/>
      <c r="F309" s="83"/>
      <c r="G309" s="83"/>
      <c r="H309" s="83"/>
      <c r="I309" s="83"/>
    </row>
    <row r="310" spans="1:9" ht="12.75">
      <c r="A310" s="83"/>
      <c r="B310" s="83"/>
      <c r="C310" s="83"/>
      <c r="D310" s="83"/>
      <c r="E310" s="83"/>
      <c r="F310" s="83"/>
      <c r="G310" s="83"/>
      <c r="H310" s="83"/>
      <c r="I310" s="83"/>
    </row>
    <row r="311" spans="1:9" ht="12.75">
      <c r="A311" s="83"/>
      <c r="B311" s="83"/>
      <c r="C311" s="83"/>
      <c r="D311" s="83"/>
      <c r="E311" s="83"/>
      <c r="F311" s="83"/>
      <c r="G311" s="83"/>
      <c r="H311" s="83"/>
      <c r="I311" s="83"/>
    </row>
    <row r="312" spans="1:9" ht="12.75">
      <c r="A312" s="83"/>
      <c r="B312" s="83"/>
      <c r="C312" s="83"/>
      <c r="D312" s="83"/>
      <c r="E312" s="83"/>
      <c r="F312" s="83"/>
      <c r="G312" s="83"/>
      <c r="H312" s="83"/>
      <c r="I312" s="83"/>
    </row>
    <row r="313" spans="1:9" ht="12.75">
      <c r="A313" s="83"/>
      <c r="B313" s="83"/>
      <c r="C313" s="83"/>
      <c r="D313" s="83"/>
      <c r="E313" s="83"/>
      <c r="F313" s="83"/>
      <c r="G313" s="83"/>
      <c r="H313" s="83"/>
      <c r="I313" s="83"/>
    </row>
    <row r="314" spans="1:9" ht="12.75">
      <c r="A314" s="83"/>
      <c r="B314" s="83"/>
      <c r="C314" s="83"/>
      <c r="D314" s="83"/>
      <c r="E314" s="83"/>
      <c r="F314" s="83"/>
      <c r="G314" s="83"/>
      <c r="H314" s="83"/>
      <c r="I314" s="83"/>
    </row>
    <row r="315" spans="1:9" ht="12.75">
      <c r="A315" s="83"/>
      <c r="B315" s="83"/>
      <c r="C315" s="83"/>
      <c r="D315" s="83"/>
      <c r="E315" s="83"/>
      <c r="F315" s="83"/>
      <c r="G315" s="83"/>
      <c r="H315" s="83"/>
      <c r="I315" s="83"/>
    </row>
    <row r="316" spans="1:9" ht="12.75">
      <c r="A316" s="83"/>
      <c r="B316" s="83"/>
      <c r="C316" s="83"/>
      <c r="D316" s="83"/>
      <c r="E316" s="83"/>
      <c r="F316" s="83"/>
      <c r="G316" s="83"/>
      <c r="H316" s="83"/>
      <c r="I316" s="83"/>
    </row>
    <row r="317" spans="1:9" ht="12.75">
      <c r="A317" s="83"/>
      <c r="B317" s="83"/>
      <c r="C317" s="83"/>
      <c r="D317" s="83"/>
      <c r="E317" s="83"/>
      <c r="F317" s="83"/>
      <c r="G317" s="83"/>
      <c r="H317" s="83"/>
      <c r="I317" s="83"/>
    </row>
    <row r="318" spans="1:9" ht="12.75">
      <c r="A318" s="83"/>
      <c r="B318" s="83"/>
      <c r="C318" s="83"/>
      <c r="D318" s="83"/>
      <c r="E318" s="83"/>
      <c r="F318" s="83"/>
      <c r="G318" s="83"/>
      <c r="H318" s="83"/>
      <c r="I318" s="83"/>
    </row>
    <row r="319" spans="1:9" ht="12.75">
      <c r="A319" s="83"/>
      <c r="B319" s="83"/>
      <c r="C319" s="83"/>
      <c r="D319" s="83"/>
      <c r="E319" s="83"/>
      <c r="F319" s="83"/>
      <c r="G319" s="83"/>
      <c r="H319" s="83"/>
      <c r="I319" s="83"/>
    </row>
    <row r="320" spans="1:9" ht="12.75">
      <c r="A320" s="83"/>
      <c r="B320" s="83"/>
      <c r="C320" s="83"/>
      <c r="D320" s="83"/>
      <c r="E320" s="83"/>
      <c r="F320" s="83"/>
      <c r="G320" s="83"/>
      <c r="H320" s="83"/>
      <c r="I320" s="83"/>
    </row>
    <row r="321" spans="1:9" ht="12.75">
      <c r="A321" s="83"/>
      <c r="B321" s="83"/>
      <c r="C321" s="83"/>
      <c r="D321" s="83"/>
      <c r="E321" s="83"/>
      <c r="F321" s="83"/>
      <c r="G321" s="83"/>
      <c r="H321" s="83"/>
      <c r="I321" s="83"/>
    </row>
    <row r="322" spans="1:9" ht="12.75">
      <c r="A322" s="83"/>
      <c r="B322" s="83"/>
      <c r="C322" s="83"/>
      <c r="D322" s="83"/>
      <c r="E322" s="83"/>
      <c r="F322" s="83"/>
      <c r="G322" s="83"/>
      <c r="H322" s="83"/>
      <c r="I322" s="83"/>
    </row>
    <row r="323" spans="1:9" ht="12.75">
      <c r="A323" s="83"/>
      <c r="B323" s="83"/>
      <c r="C323" s="83"/>
      <c r="D323" s="83"/>
      <c r="E323" s="83"/>
      <c r="F323" s="83"/>
      <c r="G323" s="83"/>
      <c r="H323" s="83"/>
      <c r="I323" s="83"/>
    </row>
    <row r="324" spans="1:9" ht="12.75">
      <c r="A324" s="83"/>
      <c r="B324" s="83"/>
      <c r="C324" s="83"/>
      <c r="D324" s="83"/>
      <c r="E324" s="83"/>
      <c r="F324" s="83"/>
      <c r="G324" s="83"/>
      <c r="H324" s="83"/>
      <c r="I324" s="83"/>
    </row>
    <row r="325" spans="1:9" ht="12.75">
      <c r="A325" s="83"/>
      <c r="B325" s="83"/>
      <c r="C325" s="83"/>
      <c r="D325" s="83"/>
      <c r="E325" s="83"/>
      <c r="F325" s="83"/>
      <c r="G325" s="83"/>
      <c r="H325" s="83"/>
      <c r="I325" s="83"/>
    </row>
    <row r="326" spans="1:9" ht="12.75">
      <c r="A326" s="83"/>
      <c r="B326" s="83"/>
      <c r="C326" s="83"/>
      <c r="D326" s="83"/>
      <c r="E326" s="83"/>
      <c r="F326" s="83"/>
      <c r="G326" s="83"/>
      <c r="H326" s="83"/>
      <c r="I326" s="83"/>
    </row>
    <row r="327" spans="1:9" ht="12.75">
      <c r="A327" s="83"/>
      <c r="B327" s="83"/>
      <c r="C327" s="83"/>
      <c r="D327" s="83"/>
      <c r="E327" s="83"/>
      <c r="F327" s="83"/>
      <c r="G327" s="83"/>
      <c r="H327" s="83"/>
      <c r="I327" s="83"/>
    </row>
    <row r="328" spans="1:9" ht="12.75">
      <c r="A328" s="83"/>
      <c r="B328" s="83"/>
      <c r="C328" s="83"/>
      <c r="D328" s="83"/>
      <c r="E328" s="83"/>
      <c r="F328" s="83"/>
      <c r="G328" s="83"/>
      <c r="H328" s="83"/>
      <c r="I328" s="83"/>
    </row>
    <row r="329" spans="1:9" ht="12.75">
      <c r="A329" s="83"/>
      <c r="B329" s="83"/>
      <c r="C329" s="83"/>
      <c r="D329" s="83"/>
      <c r="E329" s="83"/>
      <c r="F329" s="83"/>
      <c r="G329" s="83"/>
      <c r="H329" s="83"/>
      <c r="I329" s="83"/>
    </row>
    <row r="330" spans="1:9" ht="12.75">
      <c r="A330" s="83"/>
      <c r="B330" s="83"/>
      <c r="C330" s="83"/>
      <c r="D330" s="83"/>
      <c r="E330" s="83"/>
      <c r="F330" s="83"/>
      <c r="G330" s="83"/>
      <c r="H330" s="83"/>
      <c r="I330" s="83"/>
    </row>
    <row r="331" spans="1:9" ht="12.75">
      <c r="A331" s="83"/>
      <c r="B331" s="83"/>
      <c r="C331" s="83"/>
      <c r="D331" s="83"/>
      <c r="E331" s="83"/>
      <c r="F331" s="83"/>
      <c r="G331" s="83"/>
      <c r="H331" s="83"/>
      <c r="I331" s="83"/>
    </row>
    <row r="332" spans="1:9" ht="12.75">
      <c r="A332" s="83"/>
      <c r="B332" s="83"/>
      <c r="C332" s="83"/>
      <c r="D332" s="83"/>
      <c r="E332" s="83"/>
      <c r="F332" s="83"/>
      <c r="G332" s="83"/>
      <c r="H332" s="83"/>
      <c r="I332" s="83"/>
    </row>
    <row r="333" spans="1:9" ht="12.75">
      <c r="A333" s="83"/>
      <c r="B333" s="83"/>
      <c r="C333" s="83"/>
      <c r="D333" s="83"/>
      <c r="E333" s="83"/>
      <c r="F333" s="83"/>
      <c r="G333" s="83"/>
      <c r="H333" s="83"/>
      <c r="I333" s="83"/>
    </row>
    <row r="334" spans="1:9" ht="12.75">
      <c r="A334" s="83"/>
      <c r="B334" s="83"/>
      <c r="C334" s="83"/>
      <c r="D334" s="83"/>
      <c r="E334" s="83"/>
      <c r="F334" s="83"/>
      <c r="G334" s="83"/>
      <c r="H334" s="83"/>
      <c r="I334" s="83"/>
    </row>
    <row r="335" spans="1:9" ht="12.75">
      <c r="A335" s="83"/>
      <c r="B335" s="83"/>
      <c r="C335" s="83"/>
      <c r="D335" s="83"/>
      <c r="E335" s="83"/>
      <c r="F335" s="83"/>
      <c r="G335" s="83"/>
      <c r="H335" s="83"/>
      <c r="I335" s="83"/>
    </row>
    <row r="336" spans="1:9" ht="12.75">
      <c r="A336" s="83"/>
      <c r="B336" s="83"/>
      <c r="C336" s="83"/>
      <c r="D336" s="83"/>
      <c r="E336" s="83"/>
      <c r="F336" s="83"/>
      <c r="G336" s="83"/>
      <c r="H336" s="83"/>
      <c r="I336" s="83"/>
    </row>
    <row r="337" spans="1:9" ht="12.75">
      <c r="A337" s="83"/>
      <c r="B337" s="83"/>
      <c r="C337" s="83"/>
      <c r="D337" s="83"/>
      <c r="E337" s="83"/>
      <c r="F337" s="83"/>
      <c r="G337" s="83"/>
      <c r="H337" s="83"/>
      <c r="I337" s="83"/>
    </row>
    <row r="338" spans="1:9" ht="12.75">
      <c r="A338" s="83"/>
      <c r="B338" s="83"/>
      <c r="C338" s="83"/>
      <c r="D338" s="83"/>
      <c r="E338" s="83"/>
      <c r="F338" s="83"/>
      <c r="G338" s="83"/>
      <c r="H338" s="83"/>
      <c r="I338" s="83"/>
    </row>
    <row r="339" spans="1:9" ht="12.75">
      <c r="A339" s="83"/>
      <c r="B339" s="83"/>
      <c r="C339" s="83"/>
      <c r="D339" s="83"/>
      <c r="E339" s="83"/>
      <c r="F339" s="83"/>
      <c r="G339" s="83"/>
      <c r="H339" s="83"/>
      <c r="I339" s="83"/>
    </row>
    <row r="340" spans="1:9" ht="12.75">
      <c r="A340" s="83"/>
      <c r="B340" s="83"/>
      <c r="C340" s="83"/>
      <c r="D340" s="83"/>
      <c r="E340" s="83"/>
      <c r="F340" s="83"/>
      <c r="G340" s="83"/>
      <c r="H340" s="83"/>
      <c r="I340" s="83"/>
    </row>
    <row r="341" spans="1:9" ht="12.75">
      <c r="A341" s="83"/>
      <c r="B341" s="83"/>
      <c r="C341" s="83"/>
      <c r="D341" s="83"/>
      <c r="E341" s="83"/>
      <c r="F341" s="83"/>
      <c r="G341" s="83"/>
      <c r="H341" s="83"/>
      <c r="I341" s="83"/>
    </row>
    <row r="342" spans="1:9" ht="12.75">
      <c r="A342" s="83"/>
      <c r="B342" s="83"/>
      <c r="C342" s="83"/>
      <c r="D342" s="83"/>
      <c r="E342" s="83"/>
      <c r="F342" s="83"/>
      <c r="G342" s="83"/>
      <c r="H342" s="83"/>
      <c r="I342" s="83"/>
    </row>
    <row r="343" spans="1:9" ht="12.75">
      <c r="A343" s="83"/>
      <c r="B343" s="83"/>
      <c r="C343" s="83"/>
      <c r="D343" s="83"/>
      <c r="E343" s="83"/>
      <c r="F343" s="83"/>
      <c r="G343" s="83"/>
      <c r="H343" s="83"/>
      <c r="I343" s="83"/>
    </row>
    <row r="344" spans="1:9" ht="12.75">
      <c r="A344" s="83"/>
      <c r="B344" s="83"/>
      <c r="C344" s="83"/>
      <c r="D344" s="83"/>
      <c r="E344" s="83"/>
      <c r="F344" s="83"/>
      <c r="G344" s="83"/>
      <c r="H344" s="83"/>
      <c r="I344" s="83"/>
    </row>
    <row r="345" spans="1:9" ht="12.75">
      <c r="A345" s="83"/>
      <c r="B345" s="83"/>
      <c r="C345" s="83"/>
      <c r="D345" s="83"/>
      <c r="E345" s="83"/>
      <c r="F345" s="83"/>
      <c r="G345" s="83"/>
      <c r="H345" s="83"/>
      <c r="I345" s="83"/>
    </row>
    <row r="346" spans="1:9" ht="12.75">
      <c r="A346" s="83"/>
      <c r="B346" s="83"/>
      <c r="C346" s="83"/>
      <c r="D346" s="83"/>
      <c r="E346" s="83"/>
      <c r="F346" s="83"/>
      <c r="G346" s="83"/>
      <c r="H346" s="83"/>
      <c r="I346" s="83"/>
    </row>
    <row r="347" spans="1:9" ht="12.75">
      <c r="A347" s="83"/>
      <c r="B347" s="83"/>
      <c r="C347" s="83"/>
      <c r="D347" s="83"/>
      <c r="E347" s="83"/>
      <c r="F347" s="83"/>
      <c r="G347" s="83"/>
      <c r="H347" s="83"/>
      <c r="I347" s="83"/>
    </row>
    <row r="348" spans="1:9" ht="12.75">
      <c r="A348" s="83"/>
      <c r="B348" s="83"/>
      <c r="C348" s="83"/>
      <c r="D348" s="83"/>
      <c r="E348" s="83"/>
      <c r="F348" s="83"/>
      <c r="G348" s="83"/>
      <c r="H348" s="83"/>
      <c r="I348" s="83"/>
    </row>
    <row r="349" spans="1:9" ht="12.75">
      <c r="A349" s="83"/>
      <c r="B349" s="83"/>
      <c r="C349" s="83"/>
      <c r="D349" s="83"/>
      <c r="E349" s="83"/>
      <c r="F349" s="83"/>
      <c r="G349" s="83"/>
      <c r="H349" s="83"/>
      <c r="I349" s="83"/>
    </row>
    <row r="350" spans="1:9" ht="12.75">
      <c r="A350" s="83"/>
      <c r="B350" s="83"/>
      <c r="C350" s="83"/>
      <c r="D350" s="83"/>
      <c r="E350" s="83"/>
      <c r="F350" s="83"/>
      <c r="G350" s="83"/>
      <c r="H350" s="83"/>
      <c r="I350" s="83"/>
    </row>
    <row r="351" spans="1:9" ht="12.75">
      <c r="A351" s="83"/>
      <c r="B351" s="83"/>
      <c r="C351" s="83"/>
      <c r="D351" s="83"/>
      <c r="E351" s="83"/>
      <c r="F351" s="83"/>
      <c r="G351" s="83"/>
      <c r="H351" s="83"/>
      <c r="I351" s="83"/>
    </row>
    <row r="352" spans="1:9" ht="12.75">
      <c r="A352" s="83"/>
      <c r="B352" s="83"/>
      <c r="C352" s="83"/>
      <c r="D352" s="83"/>
      <c r="E352" s="83"/>
      <c r="F352" s="83"/>
      <c r="G352" s="83"/>
      <c r="H352" s="83"/>
      <c r="I352" s="83"/>
    </row>
    <row r="353" spans="1:9" ht="12.75">
      <c r="A353" s="83"/>
      <c r="B353" s="83"/>
      <c r="C353" s="83"/>
      <c r="D353" s="83"/>
      <c r="E353" s="83"/>
      <c r="F353" s="83"/>
      <c r="G353" s="83"/>
      <c r="H353" s="83"/>
      <c r="I353" s="83"/>
    </row>
    <row r="354" spans="1:9" ht="12.75">
      <c r="A354" s="83"/>
      <c r="B354" s="83"/>
      <c r="C354" s="83"/>
      <c r="D354" s="83"/>
      <c r="E354" s="83"/>
      <c r="F354" s="83"/>
      <c r="G354" s="83"/>
      <c r="H354" s="83"/>
      <c r="I354" s="83"/>
    </row>
    <row r="355" spans="1:9" ht="12.75">
      <c r="A355" s="83"/>
      <c r="B355" s="83"/>
      <c r="C355" s="83"/>
      <c r="D355" s="83"/>
      <c r="E355" s="83"/>
      <c r="F355" s="83"/>
      <c r="G355" s="83"/>
      <c r="H355" s="83"/>
      <c r="I355" s="83"/>
    </row>
    <row r="356" spans="1:9" ht="12.75">
      <c r="A356" s="83"/>
      <c r="B356" s="83"/>
      <c r="C356" s="83"/>
      <c r="D356" s="83"/>
      <c r="E356" s="83"/>
      <c r="F356" s="83"/>
      <c r="G356" s="83"/>
      <c r="H356" s="83"/>
      <c r="I356" s="83"/>
    </row>
    <row r="357" spans="1:9" ht="12.75">
      <c r="A357" s="83"/>
      <c r="B357" s="83"/>
      <c r="C357" s="83"/>
      <c r="D357" s="83"/>
      <c r="E357" s="83"/>
      <c r="F357" s="83"/>
      <c r="G357" s="83"/>
      <c r="H357" s="83"/>
      <c r="I357" s="83"/>
    </row>
    <row r="358" spans="1:9" ht="12.75">
      <c r="A358" s="83"/>
      <c r="B358" s="83"/>
      <c r="C358" s="83"/>
      <c r="D358" s="83"/>
      <c r="E358" s="83"/>
      <c r="F358" s="83"/>
      <c r="G358" s="83"/>
      <c r="H358" s="83"/>
      <c r="I358" s="83"/>
    </row>
    <row r="359" spans="1:9" ht="12.75">
      <c r="A359" s="83"/>
      <c r="B359" s="83"/>
      <c r="C359" s="83"/>
      <c r="D359" s="83"/>
      <c r="E359" s="83"/>
      <c r="F359" s="83"/>
      <c r="G359" s="83"/>
      <c r="H359" s="83"/>
      <c r="I359" s="83"/>
    </row>
    <row r="360" spans="1:9" ht="12.75">
      <c r="A360" s="83"/>
      <c r="B360" s="83"/>
      <c r="C360" s="83"/>
      <c r="D360" s="83"/>
      <c r="E360" s="83"/>
      <c r="F360" s="83"/>
      <c r="G360" s="83"/>
      <c r="H360" s="83"/>
      <c r="I360" s="83"/>
    </row>
    <row r="361" spans="1:9" ht="12.75">
      <c r="A361" s="83"/>
      <c r="B361" s="83"/>
      <c r="C361" s="83"/>
      <c r="D361" s="83"/>
      <c r="E361" s="83"/>
      <c r="F361" s="83"/>
      <c r="G361" s="83"/>
      <c r="H361" s="83"/>
      <c r="I361" s="83"/>
    </row>
    <row r="362" spans="1:9" ht="12.75">
      <c r="A362" s="83"/>
      <c r="B362" s="83"/>
      <c r="C362" s="83"/>
      <c r="D362" s="83"/>
      <c r="E362" s="83"/>
      <c r="F362" s="83"/>
      <c r="G362" s="83"/>
      <c r="H362" s="83"/>
      <c r="I362" s="83"/>
    </row>
    <row r="363" spans="1:9" ht="12.75">
      <c r="A363" s="83"/>
      <c r="B363" s="83"/>
      <c r="C363" s="83"/>
      <c r="D363" s="83"/>
      <c r="E363" s="83"/>
      <c r="F363" s="83"/>
      <c r="G363" s="83"/>
      <c r="H363" s="83"/>
      <c r="I363" s="83"/>
    </row>
    <row r="364" spans="1:9" ht="12.75">
      <c r="A364" s="83"/>
      <c r="B364" s="83"/>
      <c r="C364" s="83"/>
      <c r="D364" s="83"/>
      <c r="E364" s="83"/>
      <c r="F364" s="83"/>
      <c r="G364" s="83"/>
      <c r="H364" s="83"/>
      <c r="I364" s="83"/>
    </row>
    <row r="365" spans="1:9" ht="12.75">
      <c r="A365" s="83"/>
      <c r="B365" s="83"/>
      <c r="C365" s="83"/>
      <c r="D365" s="83"/>
      <c r="E365" s="83"/>
      <c r="F365" s="83"/>
      <c r="G365" s="83"/>
      <c r="H365" s="83"/>
      <c r="I365" s="83"/>
    </row>
    <row r="366" spans="1:9" ht="12.75">
      <c r="A366" s="83"/>
      <c r="B366" s="83"/>
      <c r="C366" s="83"/>
      <c r="D366" s="83"/>
      <c r="E366" s="83"/>
      <c r="F366" s="83"/>
      <c r="G366" s="83"/>
      <c r="H366" s="83"/>
      <c r="I366" s="83"/>
    </row>
    <row r="367" spans="1:9" ht="12.75">
      <c r="A367" s="83"/>
      <c r="B367" s="83"/>
      <c r="C367" s="83"/>
      <c r="D367" s="83"/>
      <c r="E367" s="83"/>
      <c r="F367" s="83"/>
      <c r="G367" s="83"/>
      <c r="H367" s="83"/>
      <c r="I367" s="83"/>
    </row>
    <row r="368" spans="1:9" ht="12.75">
      <c r="A368" s="83"/>
      <c r="B368" s="83"/>
      <c r="C368" s="83"/>
      <c r="D368" s="83"/>
      <c r="E368" s="83"/>
      <c r="F368" s="83"/>
      <c r="G368" s="83"/>
      <c r="H368" s="83"/>
      <c r="I368" s="83"/>
    </row>
    <row r="369" spans="1:9" ht="12.75">
      <c r="A369" s="83"/>
      <c r="B369" s="83"/>
      <c r="C369" s="83"/>
      <c r="D369" s="83"/>
      <c r="E369" s="83"/>
      <c r="F369" s="83"/>
      <c r="G369" s="83"/>
      <c r="H369" s="83"/>
      <c r="I369" s="83"/>
    </row>
    <row r="370" spans="1:9" ht="12.75">
      <c r="A370" s="83"/>
      <c r="B370" s="83"/>
      <c r="C370" s="83"/>
      <c r="D370" s="83"/>
      <c r="E370" s="83"/>
      <c r="F370" s="83"/>
      <c r="G370" s="83"/>
      <c r="H370" s="83"/>
      <c r="I370" s="83"/>
    </row>
    <row r="371" spans="1:9" ht="12.75">
      <c r="A371" s="83"/>
      <c r="B371" s="83"/>
      <c r="C371" s="83"/>
      <c r="D371" s="83"/>
      <c r="E371" s="83"/>
      <c r="F371" s="83"/>
      <c r="G371" s="83"/>
      <c r="H371" s="83"/>
      <c r="I371" s="83"/>
    </row>
    <row r="372" spans="1:9" ht="12.75">
      <c r="A372" s="83"/>
      <c r="B372" s="83"/>
      <c r="C372" s="83"/>
      <c r="D372" s="83"/>
      <c r="E372" s="83"/>
      <c r="F372" s="83"/>
      <c r="G372" s="83"/>
      <c r="H372" s="83"/>
      <c r="I372" s="83"/>
    </row>
    <row r="373" spans="1:9" ht="12.75">
      <c r="A373" s="83"/>
      <c r="B373" s="83"/>
      <c r="C373" s="83"/>
      <c r="D373" s="83"/>
      <c r="E373" s="83"/>
      <c r="F373" s="83"/>
      <c r="G373" s="83"/>
      <c r="H373" s="83"/>
      <c r="I373" s="83"/>
    </row>
    <row r="374" spans="1:9" ht="12.75">
      <c r="A374" s="83"/>
      <c r="B374" s="83"/>
      <c r="C374" s="83"/>
      <c r="D374" s="83"/>
      <c r="E374" s="83"/>
      <c r="F374" s="83"/>
      <c r="G374" s="83"/>
      <c r="H374" s="83"/>
      <c r="I374" s="83"/>
    </row>
    <row r="375" spans="1:9" ht="12.75">
      <c r="A375" s="83"/>
      <c r="B375" s="83"/>
      <c r="C375" s="83"/>
      <c r="D375" s="83"/>
      <c r="E375" s="83"/>
      <c r="F375" s="83"/>
      <c r="G375" s="83"/>
      <c r="H375" s="83"/>
      <c r="I375" s="83"/>
    </row>
    <row r="376" spans="1:9" ht="12.75">
      <c r="A376" s="83"/>
      <c r="B376" s="83"/>
      <c r="C376" s="83"/>
      <c r="D376" s="83"/>
      <c r="E376" s="83"/>
      <c r="F376" s="83"/>
      <c r="G376" s="83"/>
      <c r="H376" s="83"/>
      <c r="I376" s="83"/>
    </row>
    <row r="377" spans="1:9" ht="12.75">
      <c r="A377" s="83"/>
      <c r="B377" s="83"/>
      <c r="C377" s="83"/>
      <c r="D377" s="83"/>
      <c r="E377" s="83"/>
      <c r="F377" s="83"/>
      <c r="G377" s="83"/>
      <c r="H377" s="83"/>
      <c r="I377" s="83"/>
    </row>
    <row r="378" spans="1:9" ht="12.75">
      <c r="A378" s="83"/>
      <c r="B378" s="83"/>
      <c r="C378" s="83"/>
      <c r="D378" s="83"/>
      <c r="E378" s="83"/>
      <c r="F378" s="83"/>
      <c r="G378" s="83"/>
      <c r="H378" s="83"/>
      <c r="I378" s="83"/>
    </row>
    <row r="379" spans="1:9" ht="12.75">
      <c r="A379" s="83"/>
      <c r="B379" s="83"/>
      <c r="C379" s="83"/>
      <c r="D379" s="83"/>
      <c r="E379" s="83"/>
      <c r="F379" s="83"/>
      <c r="G379" s="83"/>
      <c r="H379" s="83"/>
      <c r="I379" s="83"/>
    </row>
    <row r="380" spans="1:9" ht="12.75">
      <c r="A380" s="83"/>
      <c r="B380" s="83"/>
      <c r="C380" s="83"/>
      <c r="D380" s="83"/>
      <c r="E380" s="83"/>
      <c r="F380" s="83"/>
      <c r="G380" s="83"/>
      <c r="H380" s="83"/>
      <c r="I380" s="83"/>
    </row>
    <row r="381" spans="1:9" ht="12.75">
      <c r="A381" s="83"/>
      <c r="B381" s="83"/>
      <c r="C381" s="83"/>
      <c r="D381" s="83"/>
      <c r="E381" s="83"/>
      <c r="F381" s="83"/>
      <c r="G381" s="83"/>
      <c r="H381" s="83"/>
      <c r="I381" s="83"/>
    </row>
    <row r="382" spans="1:9" ht="12.75">
      <c r="A382" s="83"/>
      <c r="B382" s="83"/>
      <c r="C382" s="83"/>
      <c r="D382" s="83"/>
      <c r="E382" s="83"/>
      <c r="F382" s="83"/>
      <c r="G382" s="83"/>
      <c r="H382" s="83"/>
      <c r="I382" s="83"/>
    </row>
    <row r="383" spans="1:9" ht="12.75">
      <c r="A383" s="83"/>
      <c r="B383" s="83"/>
      <c r="C383" s="83"/>
      <c r="D383" s="83"/>
      <c r="E383" s="83"/>
      <c r="F383" s="83"/>
      <c r="G383" s="83"/>
      <c r="H383" s="83"/>
      <c r="I383" s="83"/>
    </row>
    <row r="384" spans="1:9" ht="12.75">
      <c r="A384" s="83"/>
      <c r="B384" s="83"/>
      <c r="C384" s="83"/>
      <c r="D384" s="83"/>
      <c r="E384" s="83"/>
      <c r="F384" s="83"/>
      <c r="G384" s="83"/>
      <c r="H384" s="83"/>
      <c r="I384" s="83"/>
    </row>
    <row r="385" spans="1:9" ht="12.75">
      <c r="A385" s="83"/>
      <c r="B385" s="83"/>
      <c r="C385" s="83"/>
      <c r="D385" s="83"/>
      <c r="E385" s="83"/>
      <c r="F385" s="83"/>
      <c r="G385" s="83"/>
      <c r="H385" s="83"/>
      <c r="I385" s="83"/>
    </row>
    <row r="386" spans="1:9" ht="12.75">
      <c r="A386" s="83"/>
      <c r="B386" s="83"/>
      <c r="C386" s="83"/>
      <c r="D386" s="83"/>
      <c r="E386" s="83"/>
      <c r="F386" s="83"/>
      <c r="G386" s="83"/>
      <c r="H386" s="83"/>
      <c r="I386" s="83"/>
    </row>
    <row r="387" spans="1:9" ht="12.75">
      <c r="A387" s="83"/>
      <c r="B387" s="83"/>
      <c r="C387" s="83"/>
      <c r="D387" s="83"/>
      <c r="E387" s="83"/>
      <c r="F387" s="83"/>
      <c r="G387" s="83"/>
      <c r="H387" s="83"/>
      <c r="I387" s="83"/>
    </row>
    <row r="388" spans="1:9" ht="12.75">
      <c r="A388" s="83"/>
      <c r="B388" s="83"/>
      <c r="C388" s="83"/>
      <c r="D388" s="83"/>
      <c r="E388" s="83"/>
      <c r="F388" s="83"/>
      <c r="G388" s="83"/>
      <c r="H388" s="83"/>
      <c r="I388" s="83"/>
    </row>
    <row r="389" spans="1:9" ht="12.75">
      <c r="A389" s="83"/>
      <c r="B389" s="83"/>
      <c r="C389" s="83"/>
      <c r="D389" s="83"/>
      <c r="E389" s="83"/>
      <c r="F389" s="83"/>
      <c r="G389" s="83"/>
      <c r="H389" s="83"/>
      <c r="I389" s="83"/>
    </row>
    <row r="390" spans="1:9" ht="12.75">
      <c r="A390" s="83"/>
      <c r="B390" s="83"/>
      <c r="C390" s="83"/>
      <c r="D390" s="83"/>
      <c r="E390" s="83"/>
      <c r="F390" s="83"/>
      <c r="G390" s="83"/>
      <c r="H390" s="83"/>
      <c r="I390" s="83"/>
    </row>
    <row r="391" spans="1:9" ht="12.75">
      <c r="A391" s="83"/>
      <c r="B391" s="83"/>
      <c r="C391" s="83"/>
      <c r="D391" s="83"/>
      <c r="E391" s="83"/>
      <c r="F391" s="83"/>
      <c r="G391" s="83"/>
      <c r="H391" s="83"/>
      <c r="I391" s="83"/>
    </row>
    <row r="392" spans="1:9" ht="12.75">
      <c r="A392" s="83"/>
      <c r="B392" s="83"/>
      <c r="C392" s="83"/>
      <c r="D392" s="83"/>
      <c r="E392" s="83"/>
      <c r="F392" s="83"/>
      <c r="G392" s="83"/>
      <c r="H392" s="83"/>
      <c r="I392" s="83"/>
    </row>
    <row r="393" spans="1:9" ht="12.75">
      <c r="A393" s="83"/>
      <c r="B393" s="83"/>
      <c r="C393" s="83"/>
      <c r="D393" s="83"/>
      <c r="E393" s="83"/>
      <c r="F393" s="83"/>
      <c r="G393" s="83"/>
      <c r="H393" s="83"/>
      <c r="I393" s="83"/>
    </row>
    <row r="394" spans="1:9" ht="12.75">
      <c r="A394" s="83"/>
      <c r="B394" s="83"/>
      <c r="C394" s="83"/>
      <c r="D394" s="83"/>
      <c r="E394" s="83"/>
      <c r="F394" s="83"/>
      <c r="G394" s="83"/>
      <c r="H394" s="83"/>
      <c r="I394" s="83"/>
    </row>
    <row r="395" spans="1:9" ht="12.75">
      <c r="A395" s="83"/>
      <c r="B395" s="83"/>
      <c r="C395" s="83"/>
      <c r="D395" s="83"/>
      <c r="E395" s="83"/>
      <c r="F395" s="83"/>
      <c r="G395" s="83"/>
      <c r="H395" s="83"/>
      <c r="I395" s="83"/>
    </row>
    <row r="396" spans="1:9" ht="12.75">
      <c r="A396" s="83"/>
      <c r="B396" s="83"/>
      <c r="C396" s="83"/>
      <c r="D396" s="83"/>
      <c r="E396" s="83"/>
      <c r="F396" s="83"/>
      <c r="G396" s="83"/>
      <c r="H396" s="83"/>
      <c r="I396" s="83"/>
    </row>
    <row r="397" spans="1:9" ht="12.75">
      <c r="A397" s="83"/>
      <c r="B397" s="83"/>
      <c r="C397" s="83"/>
      <c r="D397" s="83"/>
      <c r="E397" s="83"/>
      <c r="F397" s="83"/>
      <c r="G397" s="83"/>
      <c r="H397" s="83"/>
      <c r="I397" s="83"/>
    </row>
    <row r="398" spans="1:9" ht="12.75">
      <c r="A398" s="83"/>
      <c r="B398" s="83"/>
      <c r="C398" s="83"/>
      <c r="D398" s="83"/>
      <c r="E398" s="83"/>
      <c r="F398" s="83"/>
      <c r="G398" s="83"/>
      <c r="H398" s="83"/>
      <c r="I398" s="83"/>
    </row>
    <row r="399" spans="1:9" ht="12.75">
      <c r="A399" s="83"/>
      <c r="B399" s="83"/>
      <c r="C399" s="83"/>
      <c r="D399" s="83"/>
      <c r="E399" s="83"/>
      <c r="F399" s="83"/>
      <c r="G399" s="83"/>
      <c r="H399" s="83"/>
      <c r="I399" s="83"/>
    </row>
    <row r="400" spans="1:9" ht="12.75">
      <c r="A400" s="83"/>
      <c r="B400" s="83"/>
      <c r="C400" s="83"/>
      <c r="D400" s="83"/>
      <c r="E400" s="83"/>
      <c r="F400" s="83"/>
      <c r="G400" s="83"/>
      <c r="H400" s="83"/>
      <c r="I400" s="83"/>
    </row>
    <row r="401" spans="1:9" ht="12.75">
      <c r="A401" s="83"/>
      <c r="B401" s="83"/>
      <c r="C401" s="83"/>
      <c r="D401" s="83"/>
      <c r="E401" s="83"/>
      <c r="F401" s="83"/>
      <c r="G401" s="83"/>
      <c r="H401" s="83"/>
      <c r="I401" s="83"/>
    </row>
    <row r="402" spans="1:9" ht="12.75">
      <c r="A402" s="83"/>
      <c r="B402" s="83"/>
      <c r="C402" s="83"/>
      <c r="D402" s="83"/>
      <c r="E402" s="83"/>
      <c r="F402" s="83"/>
      <c r="G402" s="83"/>
      <c r="H402" s="83"/>
      <c r="I402" s="83"/>
    </row>
    <row r="403" spans="1:9" ht="12.75">
      <c r="A403" s="83"/>
      <c r="B403" s="83"/>
      <c r="C403" s="83"/>
      <c r="D403" s="83"/>
      <c r="E403" s="83"/>
      <c r="F403" s="83"/>
      <c r="G403" s="83"/>
      <c r="H403" s="83"/>
      <c r="I403" s="83"/>
    </row>
    <row r="404" spans="1:9" ht="12.75">
      <c r="A404" s="83"/>
      <c r="B404" s="83"/>
      <c r="C404" s="83"/>
      <c r="D404" s="83"/>
      <c r="E404" s="83"/>
      <c r="F404" s="83"/>
      <c r="G404" s="83"/>
      <c r="H404" s="83"/>
      <c r="I404" s="83"/>
    </row>
    <row r="405" spans="1:9" ht="12.75">
      <c r="A405" s="83"/>
      <c r="B405" s="83"/>
      <c r="C405" s="83"/>
      <c r="D405" s="83"/>
      <c r="E405" s="83"/>
      <c r="F405" s="83"/>
      <c r="G405" s="83"/>
      <c r="H405" s="83"/>
      <c r="I405" s="83"/>
    </row>
    <row r="406" spans="1:9" ht="12.75">
      <c r="A406" s="83"/>
      <c r="B406" s="83"/>
      <c r="C406" s="83"/>
      <c r="D406" s="83"/>
      <c r="E406" s="83"/>
      <c r="F406" s="83"/>
      <c r="G406" s="83"/>
      <c r="H406" s="83"/>
      <c r="I406" s="83"/>
    </row>
    <row r="407" spans="1:9" ht="12.75">
      <c r="A407" s="83"/>
      <c r="B407" s="83"/>
      <c r="C407" s="83"/>
      <c r="D407" s="83"/>
      <c r="E407" s="83"/>
      <c r="F407" s="83"/>
      <c r="G407" s="83"/>
      <c r="H407" s="83"/>
      <c r="I407" s="83"/>
    </row>
    <row r="408" spans="1:9" ht="12.75">
      <c r="A408" s="83"/>
      <c r="B408" s="83"/>
      <c r="C408" s="83"/>
      <c r="D408" s="83"/>
      <c r="E408" s="83"/>
      <c r="F408" s="83"/>
      <c r="G408" s="83"/>
      <c r="H408" s="83"/>
      <c r="I408" s="83"/>
    </row>
    <row r="409" spans="1:9" ht="12.75">
      <c r="A409" s="83"/>
      <c r="B409" s="83"/>
      <c r="C409" s="83"/>
      <c r="D409" s="83"/>
      <c r="E409" s="83"/>
      <c r="F409" s="83"/>
      <c r="G409" s="83"/>
      <c r="H409" s="83"/>
      <c r="I409" s="83"/>
    </row>
    <row r="410" spans="1:9" ht="12.75">
      <c r="A410" s="83"/>
      <c r="B410" s="83"/>
      <c r="C410" s="83"/>
      <c r="D410" s="83"/>
      <c r="E410" s="83"/>
      <c r="F410" s="83"/>
      <c r="G410" s="83"/>
      <c r="H410" s="83"/>
      <c r="I410" s="83"/>
    </row>
    <row r="411" spans="1:9" ht="12.75">
      <c r="A411" s="83"/>
      <c r="B411" s="83"/>
      <c r="C411" s="83"/>
      <c r="D411" s="83"/>
      <c r="E411" s="83"/>
      <c r="F411" s="83"/>
      <c r="G411" s="83"/>
      <c r="H411" s="83"/>
      <c r="I411" s="83"/>
    </row>
    <row r="412" spans="1:9" ht="12.75">
      <c r="A412" s="83"/>
      <c r="B412" s="83"/>
      <c r="C412" s="83"/>
      <c r="D412" s="83"/>
      <c r="E412" s="83"/>
      <c r="F412" s="83"/>
      <c r="G412" s="83"/>
      <c r="H412" s="83"/>
      <c r="I412" s="83"/>
    </row>
    <row r="413" spans="1:9" ht="12.75">
      <c r="A413" s="83"/>
      <c r="B413" s="83"/>
      <c r="C413" s="83"/>
      <c r="D413" s="83"/>
      <c r="E413" s="83"/>
      <c r="F413" s="83"/>
      <c r="G413" s="83"/>
      <c r="H413" s="83"/>
      <c r="I413" s="83"/>
    </row>
    <row r="414" spans="1:9" ht="12.75">
      <c r="A414" s="83"/>
      <c r="B414" s="83"/>
      <c r="C414" s="83"/>
      <c r="D414" s="83"/>
      <c r="E414" s="83"/>
      <c r="F414" s="83"/>
      <c r="G414" s="83"/>
      <c r="H414" s="83"/>
      <c r="I414" s="83"/>
    </row>
    <row r="415" spans="1:9" ht="12.75">
      <c r="A415" s="83"/>
      <c r="B415" s="83"/>
      <c r="C415" s="83"/>
      <c r="D415" s="83"/>
      <c r="E415" s="83"/>
      <c r="F415" s="83"/>
      <c r="G415" s="83"/>
      <c r="H415" s="83"/>
      <c r="I415" s="83"/>
    </row>
    <row r="416" spans="1:9" ht="12.75">
      <c r="A416" s="83"/>
      <c r="B416" s="83"/>
      <c r="C416" s="83"/>
      <c r="D416" s="83"/>
      <c r="E416" s="83"/>
      <c r="F416" s="83"/>
      <c r="G416" s="83"/>
      <c r="H416" s="83"/>
      <c r="I416" s="83"/>
    </row>
    <row r="417" spans="1:9" ht="12.75">
      <c r="A417" s="83"/>
      <c r="B417" s="83"/>
      <c r="C417" s="83"/>
      <c r="D417" s="83"/>
      <c r="E417" s="83"/>
      <c r="F417" s="83"/>
      <c r="G417" s="83"/>
      <c r="H417" s="83"/>
      <c r="I417" s="83"/>
    </row>
    <row r="418" spans="1:9" ht="12.75">
      <c r="A418" s="83"/>
      <c r="B418" s="83"/>
      <c r="C418" s="83"/>
      <c r="D418" s="83"/>
      <c r="E418" s="83"/>
      <c r="F418" s="83"/>
      <c r="G418" s="83"/>
      <c r="H418" s="83"/>
      <c r="I418" s="83"/>
    </row>
    <row r="419" spans="1:9" ht="12.75">
      <c r="A419" s="83"/>
      <c r="B419" s="83"/>
      <c r="C419" s="83"/>
      <c r="D419" s="83"/>
      <c r="E419" s="83"/>
      <c r="F419" s="83"/>
      <c r="G419" s="83"/>
      <c r="H419" s="83"/>
      <c r="I419" s="83"/>
    </row>
    <row r="420" spans="1:9" ht="12.75">
      <c r="A420" s="83"/>
      <c r="B420" s="83"/>
      <c r="C420" s="83"/>
      <c r="D420" s="83"/>
      <c r="E420" s="83"/>
      <c r="F420" s="83"/>
      <c r="G420" s="83"/>
      <c r="H420" s="83"/>
      <c r="I420" s="83"/>
    </row>
    <row r="421" spans="1:9" ht="12.75">
      <c r="A421" s="83"/>
      <c r="B421" s="83"/>
      <c r="C421" s="83"/>
      <c r="D421" s="83"/>
      <c r="E421" s="83"/>
      <c r="F421" s="83"/>
      <c r="G421" s="83"/>
      <c r="H421" s="83"/>
      <c r="I421" s="83"/>
    </row>
    <row r="422" spans="1:9" ht="12.75">
      <c r="A422" s="83"/>
      <c r="B422" s="83"/>
      <c r="C422" s="83"/>
      <c r="D422" s="83"/>
      <c r="E422" s="83"/>
      <c r="F422" s="83"/>
      <c r="G422" s="83"/>
      <c r="H422" s="83"/>
      <c r="I422" s="83"/>
    </row>
    <row r="423" spans="1:9" ht="12.75">
      <c r="A423" s="83"/>
      <c r="B423" s="83"/>
      <c r="C423" s="83"/>
      <c r="D423" s="83"/>
      <c r="E423" s="83"/>
      <c r="F423" s="83"/>
      <c r="G423" s="83"/>
      <c r="H423" s="83"/>
      <c r="I423" s="83"/>
    </row>
    <row r="424" spans="1:9" ht="12.75">
      <c r="A424" s="83"/>
      <c r="B424" s="83"/>
      <c r="C424" s="83"/>
      <c r="D424" s="83"/>
      <c r="E424" s="83"/>
      <c r="F424" s="83"/>
      <c r="G424" s="83"/>
      <c r="H424" s="83"/>
      <c r="I424" s="83"/>
    </row>
    <row r="425" spans="1:9" ht="12.75">
      <c r="A425" s="83"/>
      <c r="B425" s="83"/>
      <c r="C425" s="83"/>
      <c r="D425" s="83"/>
      <c r="E425" s="83"/>
      <c r="F425" s="83"/>
      <c r="G425" s="83"/>
      <c r="H425" s="83"/>
      <c r="I425" s="83"/>
    </row>
    <row r="426" spans="1:9" ht="12.75">
      <c r="A426" s="83"/>
      <c r="B426" s="83"/>
      <c r="C426" s="83"/>
      <c r="D426" s="83"/>
      <c r="E426" s="83"/>
      <c r="F426" s="83"/>
      <c r="G426" s="83"/>
      <c r="H426" s="83"/>
      <c r="I426" s="83"/>
    </row>
    <row r="427" spans="1:9" ht="12.75">
      <c r="A427" s="83"/>
      <c r="B427" s="83"/>
      <c r="C427" s="83"/>
      <c r="D427" s="83"/>
      <c r="E427" s="83"/>
      <c r="F427" s="83"/>
      <c r="G427" s="83"/>
      <c r="H427" s="83"/>
      <c r="I427" s="83"/>
    </row>
    <row r="428" spans="1:9" ht="12.75">
      <c r="A428" s="83"/>
      <c r="B428" s="83"/>
      <c r="C428" s="83"/>
      <c r="D428" s="83"/>
      <c r="E428" s="83"/>
      <c r="F428" s="83"/>
      <c r="G428" s="83"/>
      <c r="H428" s="83"/>
      <c r="I428" s="83"/>
    </row>
    <row r="429" spans="1:9" ht="12.75">
      <c r="A429" s="83"/>
      <c r="B429" s="83"/>
      <c r="C429" s="83"/>
      <c r="D429" s="83"/>
      <c r="E429" s="83"/>
      <c r="F429" s="83"/>
      <c r="G429" s="83"/>
      <c r="H429" s="83"/>
      <c r="I429" s="83"/>
    </row>
    <row r="430" spans="1:9" ht="12.75">
      <c r="A430" s="83"/>
      <c r="B430" s="83"/>
      <c r="C430" s="83"/>
      <c r="D430" s="83"/>
      <c r="E430" s="83"/>
      <c r="F430" s="83"/>
      <c r="G430" s="83"/>
      <c r="H430" s="83"/>
      <c r="I430" s="83"/>
    </row>
    <row r="431" spans="1:9" ht="12.75">
      <c r="A431" s="83"/>
      <c r="B431" s="83"/>
      <c r="C431" s="83"/>
      <c r="D431" s="83"/>
      <c r="E431" s="83"/>
      <c r="F431" s="83"/>
      <c r="G431" s="83"/>
      <c r="H431" s="83"/>
      <c r="I431" s="83"/>
    </row>
    <row r="432" spans="1:9" ht="12.75">
      <c r="A432" s="83"/>
      <c r="B432" s="83"/>
      <c r="C432" s="83"/>
      <c r="D432" s="83"/>
      <c r="E432" s="83"/>
      <c r="F432" s="83"/>
      <c r="G432" s="83"/>
      <c r="H432" s="83"/>
      <c r="I432" s="83"/>
    </row>
    <row r="433" spans="1:9" ht="12.75">
      <c r="A433" s="83"/>
      <c r="B433" s="83"/>
      <c r="C433" s="83"/>
      <c r="D433" s="83"/>
      <c r="E433" s="83"/>
      <c r="F433" s="83"/>
      <c r="G433" s="83"/>
      <c r="H433" s="83"/>
      <c r="I433" s="83"/>
    </row>
    <row r="434" spans="1:9" ht="12.75">
      <c r="A434" s="83"/>
      <c r="B434" s="83"/>
      <c r="C434" s="83"/>
      <c r="D434" s="83"/>
      <c r="E434" s="83"/>
      <c r="F434" s="83"/>
      <c r="G434" s="83"/>
      <c r="H434" s="83"/>
      <c r="I434" s="83"/>
    </row>
    <row r="435" spans="1:9" ht="12.75">
      <c r="A435" s="83"/>
      <c r="B435" s="83"/>
      <c r="C435" s="83"/>
      <c r="D435" s="83"/>
      <c r="E435" s="83"/>
      <c r="F435" s="83"/>
      <c r="G435" s="83"/>
      <c r="H435" s="83"/>
      <c r="I435" s="83"/>
    </row>
    <row r="436" spans="1:9" ht="12.75">
      <c r="A436" s="83"/>
      <c r="B436" s="83"/>
      <c r="C436" s="83"/>
      <c r="D436" s="83"/>
      <c r="E436" s="83"/>
      <c r="F436" s="83"/>
      <c r="G436" s="83"/>
      <c r="H436" s="83"/>
      <c r="I436" s="83"/>
    </row>
    <row r="437" spans="1:9" ht="12.75">
      <c r="A437" s="83"/>
      <c r="B437" s="83"/>
      <c r="C437" s="83"/>
      <c r="D437" s="83"/>
      <c r="E437" s="83"/>
      <c r="F437" s="83"/>
      <c r="G437" s="83"/>
      <c r="H437" s="83"/>
      <c r="I437" s="83"/>
    </row>
    <row r="438" spans="1:9" ht="12.75">
      <c r="A438" s="83"/>
      <c r="B438" s="83"/>
      <c r="C438" s="83"/>
      <c r="D438" s="83"/>
      <c r="E438" s="83"/>
      <c r="F438" s="83"/>
      <c r="G438" s="83"/>
      <c r="H438" s="83"/>
      <c r="I438" s="83"/>
    </row>
    <row r="439" spans="1:9" ht="12.75">
      <c r="A439" s="83"/>
      <c r="B439" s="83"/>
      <c r="C439" s="83"/>
      <c r="D439" s="83"/>
      <c r="E439" s="83"/>
      <c r="F439" s="83"/>
      <c r="G439" s="83"/>
      <c r="H439" s="83"/>
      <c r="I439" s="83"/>
    </row>
    <row r="440" spans="1:9" ht="12.75">
      <c r="A440" s="83"/>
      <c r="B440" s="83"/>
      <c r="C440" s="83"/>
      <c r="D440" s="83"/>
      <c r="E440" s="83"/>
      <c r="F440" s="83"/>
      <c r="G440" s="83"/>
      <c r="H440" s="83"/>
      <c r="I440" s="83"/>
    </row>
    <row r="441" spans="1:9" ht="12.75">
      <c r="A441" s="83"/>
      <c r="B441" s="83"/>
      <c r="C441" s="83"/>
      <c r="D441" s="83"/>
      <c r="E441" s="83"/>
      <c r="F441" s="83"/>
      <c r="G441" s="83"/>
      <c r="H441" s="83"/>
      <c r="I441" s="83"/>
    </row>
    <row r="442" spans="1:9" ht="12.75">
      <c r="A442" s="83"/>
      <c r="B442" s="83"/>
      <c r="C442" s="83"/>
      <c r="D442" s="83"/>
      <c r="E442" s="83"/>
      <c r="F442" s="83"/>
      <c r="G442" s="83"/>
      <c r="H442" s="83"/>
      <c r="I442" s="83"/>
    </row>
    <row r="443" spans="1:9" ht="12.75">
      <c r="A443" s="83"/>
      <c r="B443" s="83"/>
      <c r="C443" s="83"/>
      <c r="D443" s="83"/>
      <c r="E443" s="83"/>
      <c r="F443" s="83"/>
      <c r="G443" s="83"/>
      <c r="H443" s="83"/>
      <c r="I443" s="83"/>
    </row>
    <row r="444" spans="1:9" ht="12.75">
      <c r="A444" s="83"/>
      <c r="B444" s="83"/>
      <c r="C444" s="83"/>
      <c r="D444" s="83"/>
      <c r="E444" s="83"/>
      <c r="F444" s="83"/>
      <c r="G444" s="83"/>
      <c r="H444" s="83"/>
      <c r="I444" s="83"/>
    </row>
    <row r="445" spans="1:9" ht="12.75">
      <c r="A445" s="83"/>
      <c r="B445" s="83"/>
      <c r="C445" s="83"/>
      <c r="D445" s="83"/>
      <c r="E445" s="83"/>
      <c r="F445" s="83"/>
      <c r="G445" s="83"/>
      <c r="H445" s="83"/>
      <c r="I445" s="83"/>
    </row>
    <row r="446" spans="1:9" ht="12.75">
      <c r="A446" s="83"/>
      <c r="B446" s="83"/>
      <c r="C446" s="83"/>
      <c r="D446" s="83"/>
      <c r="E446" s="83"/>
      <c r="F446" s="83"/>
      <c r="G446" s="83"/>
      <c r="H446" s="83"/>
      <c r="I446" s="83"/>
    </row>
    <row r="447" spans="1:9" ht="12.75">
      <c r="A447" s="83"/>
      <c r="B447" s="83"/>
      <c r="C447" s="83"/>
      <c r="D447" s="83"/>
      <c r="E447" s="83"/>
      <c r="F447" s="83"/>
      <c r="G447" s="83"/>
      <c r="H447" s="83"/>
      <c r="I447" s="83"/>
    </row>
    <row r="448" spans="1:9" ht="12.75">
      <c r="A448" s="83"/>
      <c r="B448" s="83"/>
      <c r="C448" s="83"/>
      <c r="D448" s="83"/>
      <c r="E448" s="83"/>
      <c r="F448" s="83"/>
      <c r="G448" s="83"/>
      <c r="H448" s="83"/>
      <c r="I448" s="83"/>
    </row>
    <row r="449" spans="1:9" ht="12.75">
      <c r="A449" s="83"/>
      <c r="B449" s="83"/>
      <c r="C449" s="83"/>
      <c r="D449" s="83"/>
      <c r="E449" s="83"/>
      <c r="F449" s="83"/>
      <c r="G449" s="83"/>
      <c r="H449" s="83"/>
      <c r="I449" s="83"/>
    </row>
    <row r="450" spans="1:9" ht="12.75">
      <c r="A450" s="83"/>
      <c r="B450" s="83"/>
      <c r="C450" s="83"/>
      <c r="D450" s="83"/>
      <c r="E450" s="83"/>
      <c r="F450" s="83"/>
      <c r="G450" s="83"/>
      <c r="H450" s="83"/>
      <c r="I450" s="83"/>
    </row>
    <row r="451" spans="1:9" ht="12.75">
      <c r="A451" s="83"/>
      <c r="B451" s="83"/>
      <c r="C451" s="83"/>
      <c r="D451" s="83"/>
      <c r="E451" s="83"/>
      <c r="F451" s="83"/>
      <c r="G451" s="83"/>
      <c r="H451" s="83"/>
      <c r="I451" s="83"/>
    </row>
    <row r="452" spans="1:9" ht="12.75">
      <c r="A452" s="83"/>
      <c r="B452" s="83"/>
      <c r="C452" s="83"/>
      <c r="D452" s="83"/>
      <c r="E452" s="83"/>
      <c r="F452" s="83"/>
      <c r="G452" s="83"/>
      <c r="H452" s="83"/>
      <c r="I452" s="83"/>
    </row>
    <row r="453" spans="1:9" ht="12.75">
      <c r="A453" s="83"/>
      <c r="B453" s="83"/>
      <c r="C453" s="83"/>
      <c r="D453" s="83"/>
      <c r="E453" s="83"/>
      <c r="F453" s="83"/>
      <c r="G453" s="83"/>
      <c r="H453" s="83"/>
      <c r="I453" s="83"/>
    </row>
    <row r="454" spans="1:9" ht="12.75">
      <c r="A454" s="83"/>
      <c r="B454" s="83"/>
      <c r="C454" s="83"/>
      <c r="D454" s="83"/>
      <c r="E454" s="83"/>
      <c r="F454" s="83"/>
      <c r="G454" s="83"/>
      <c r="H454" s="83"/>
      <c r="I454" s="83"/>
    </row>
    <row r="455" spans="1:9" ht="12.75">
      <c r="A455" s="83"/>
      <c r="B455" s="83"/>
      <c r="C455" s="83"/>
      <c r="D455" s="83"/>
      <c r="E455" s="83"/>
      <c r="F455" s="83"/>
      <c r="G455" s="83"/>
      <c r="H455" s="83"/>
      <c r="I455" s="83"/>
    </row>
    <row r="456" spans="1:9" ht="12.75">
      <c r="A456" s="83"/>
      <c r="B456" s="83"/>
      <c r="C456" s="83"/>
      <c r="D456" s="83"/>
      <c r="E456" s="83"/>
      <c r="F456" s="83"/>
      <c r="G456" s="83"/>
      <c r="H456" s="83"/>
      <c r="I456" s="83"/>
    </row>
    <row r="457" spans="1:9" ht="12.75">
      <c r="A457" s="83"/>
      <c r="B457" s="83"/>
      <c r="C457" s="83"/>
      <c r="D457" s="83"/>
      <c r="E457" s="83"/>
      <c r="F457" s="83"/>
      <c r="G457" s="83"/>
      <c r="H457" s="83"/>
      <c r="I457" s="83"/>
    </row>
    <row r="458" spans="1:9" ht="12.75">
      <c r="A458" s="83"/>
      <c r="B458" s="83"/>
      <c r="C458" s="83"/>
      <c r="D458" s="83"/>
      <c r="E458" s="83"/>
      <c r="F458" s="83"/>
      <c r="G458" s="83"/>
      <c r="H458" s="83"/>
      <c r="I458" s="83"/>
    </row>
    <row r="459" spans="1:9" ht="12.75">
      <c r="A459" s="83"/>
      <c r="B459" s="83"/>
      <c r="C459" s="83"/>
      <c r="D459" s="83"/>
      <c r="E459" s="83"/>
      <c r="F459" s="83"/>
      <c r="G459" s="83"/>
      <c r="H459" s="83"/>
      <c r="I459" s="83"/>
    </row>
    <row r="460" spans="1:9" ht="12.75">
      <c r="A460" s="83"/>
      <c r="B460" s="83"/>
      <c r="C460" s="83"/>
      <c r="D460" s="83"/>
      <c r="E460" s="83"/>
      <c r="F460" s="83"/>
      <c r="G460" s="83"/>
      <c r="H460" s="83"/>
      <c r="I460" s="83"/>
    </row>
    <row r="461" spans="1:9" ht="12.75">
      <c r="A461" s="83"/>
      <c r="B461" s="83"/>
      <c r="C461" s="83"/>
      <c r="D461" s="83"/>
      <c r="E461" s="83"/>
      <c r="F461" s="83"/>
      <c r="G461" s="83"/>
      <c r="H461" s="83"/>
      <c r="I461" s="83"/>
    </row>
    <row r="462" spans="1:9" ht="12.75">
      <c r="A462" s="83"/>
      <c r="B462" s="83"/>
      <c r="C462" s="83"/>
      <c r="D462" s="83"/>
      <c r="E462" s="83"/>
      <c r="F462" s="83"/>
      <c r="G462" s="83"/>
      <c r="H462" s="83"/>
      <c r="I462" s="83"/>
    </row>
    <row r="463" spans="1:9" ht="12.75">
      <c r="A463" s="83"/>
      <c r="B463" s="83"/>
      <c r="C463" s="83"/>
      <c r="D463" s="83"/>
      <c r="E463" s="83"/>
      <c r="F463" s="83"/>
      <c r="G463" s="83"/>
      <c r="H463" s="83"/>
      <c r="I463" s="83"/>
    </row>
    <row r="464" spans="1:9" ht="12.75">
      <c r="A464" s="83"/>
      <c r="B464" s="83"/>
      <c r="C464" s="83"/>
      <c r="D464" s="83"/>
      <c r="E464" s="83"/>
      <c r="F464" s="83"/>
      <c r="G464" s="83"/>
      <c r="H464" s="83"/>
      <c r="I464" s="83"/>
    </row>
    <row r="465" spans="1:9" ht="12.75">
      <c r="A465" s="83"/>
      <c r="B465" s="83"/>
      <c r="C465" s="83"/>
      <c r="D465" s="83"/>
      <c r="E465" s="83"/>
      <c r="F465" s="83"/>
      <c r="G465" s="83"/>
      <c r="H465" s="83"/>
      <c r="I465" s="83"/>
    </row>
    <row r="466" spans="1:9" ht="12.75">
      <c r="A466" s="83"/>
      <c r="B466" s="83"/>
      <c r="C466" s="83"/>
      <c r="D466" s="83"/>
      <c r="E466" s="83"/>
      <c r="F466" s="83"/>
      <c r="G466" s="83"/>
      <c r="H466" s="83"/>
      <c r="I466" s="83"/>
    </row>
    <row r="467" spans="1:9" ht="12.75">
      <c r="A467" s="83"/>
      <c r="B467" s="83"/>
      <c r="C467" s="83"/>
      <c r="D467" s="83"/>
      <c r="E467" s="83"/>
      <c r="F467" s="83"/>
      <c r="G467" s="83"/>
      <c r="H467" s="83"/>
      <c r="I467" s="83"/>
    </row>
    <row r="468" spans="1:9" ht="12.75">
      <c r="A468" s="83"/>
      <c r="B468" s="83"/>
      <c r="C468" s="83"/>
      <c r="D468" s="83"/>
      <c r="E468" s="83"/>
      <c r="F468" s="83"/>
      <c r="G468" s="83"/>
      <c r="H468" s="83"/>
      <c r="I468" s="83"/>
    </row>
    <row r="469" spans="1:9" ht="12.75">
      <c r="A469" s="83"/>
      <c r="B469" s="83"/>
      <c r="C469" s="83"/>
      <c r="D469" s="83"/>
      <c r="E469" s="83"/>
      <c r="F469" s="83"/>
      <c r="G469" s="83"/>
      <c r="H469" s="83"/>
      <c r="I469" s="83"/>
    </row>
    <row r="470" spans="1:9" ht="12.75">
      <c r="A470" s="83"/>
      <c r="B470" s="83"/>
      <c r="C470" s="83"/>
      <c r="D470" s="83"/>
      <c r="E470" s="83"/>
      <c r="F470" s="83"/>
      <c r="G470" s="83"/>
      <c r="H470" s="83"/>
      <c r="I470" s="83"/>
    </row>
    <row r="471" spans="1:9" ht="12.75">
      <c r="A471" s="83"/>
      <c r="B471" s="83"/>
      <c r="C471" s="83"/>
      <c r="D471" s="83"/>
      <c r="E471" s="83"/>
      <c r="F471" s="83"/>
      <c r="G471" s="83"/>
      <c r="H471" s="83"/>
      <c r="I471" s="83"/>
    </row>
    <row r="472" spans="1:9" ht="12.75">
      <c r="A472" s="83"/>
      <c r="B472" s="83"/>
      <c r="C472" s="83"/>
      <c r="D472" s="83"/>
      <c r="E472" s="83"/>
      <c r="F472" s="83"/>
      <c r="G472" s="83"/>
      <c r="H472" s="83"/>
      <c r="I472" s="83"/>
    </row>
    <row r="473" spans="1:9" ht="12.75">
      <c r="A473" s="83"/>
      <c r="B473" s="83"/>
      <c r="C473" s="83"/>
      <c r="D473" s="83"/>
      <c r="E473" s="83"/>
      <c r="F473" s="83"/>
      <c r="G473" s="83"/>
      <c r="H473" s="83"/>
      <c r="I473" s="83"/>
    </row>
    <row r="474" spans="1:9" ht="12.75">
      <c r="A474" s="83"/>
      <c r="B474" s="83"/>
      <c r="C474" s="83"/>
      <c r="D474" s="83"/>
      <c r="E474" s="83"/>
      <c r="F474" s="83"/>
      <c r="G474" s="83"/>
      <c r="H474" s="83"/>
      <c r="I474" s="83"/>
    </row>
    <row r="475" spans="1:9" ht="12.75">
      <c r="A475" s="83"/>
      <c r="B475" s="83"/>
      <c r="C475" s="83"/>
      <c r="D475" s="83"/>
      <c r="E475" s="83"/>
      <c r="F475" s="83"/>
      <c r="G475" s="83"/>
      <c r="H475" s="83"/>
      <c r="I475" s="83"/>
    </row>
    <row r="476" spans="1:9" ht="12.75">
      <c r="A476" s="83"/>
      <c r="B476" s="83"/>
      <c r="C476" s="83"/>
      <c r="D476" s="83"/>
      <c r="E476" s="83"/>
      <c r="F476" s="83"/>
      <c r="G476" s="83"/>
      <c r="H476" s="83"/>
      <c r="I476" s="83"/>
    </row>
    <row r="477" spans="1:9" ht="12.75">
      <c r="A477" s="83"/>
      <c r="B477" s="83"/>
      <c r="C477" s="83"/>
      <c r="D477" s="83"/>
      <c r="E477" s="83"/>
      <c r="F477" s="83"/>
      <c r="G477" s="83"/>
      <c r="H477" s="83"/>
      <c r="I477" s="83"/>
    </row>
    <row r="478" spans="1:9" ht="12.75">
      <c r="A478" s="83"/>
      <c r="B478" s="83"/>
      <c r="C478" s="83"/>
      <c r="D478" s="83"/>
      <c r="E478" s="83"/>
      <c r="F478" s="83"/>
      <c r="G478" s="83"/>
      <c r="H478" s="83"/>
      <c r="I478" s="83"/>
    </row>
    <row r="479" spans="1:9" ht="12.75">
      <c r="A479" s="83"/>
      <c r="B479" s="83"/>
      <c r="C479" s="83"/>
      <c r="D479" s="83"/>
      <c r="E479" s="83"/>
      <c r="F479" s="83"/>
      <c r="G479" s="83"/>
      <c r="H479" s="83"/>
      <c r="I479" s="83"/>
    </row>
    <row r="480" spans="1:9" ht="12.75">
      <c r="A480" s="83"/>
      <c r="B480" s="83"/>
      <c r="C480" s="83"/>
      <c r="D480" s="83"/>
      <c r="E480" s="83"/>
      <c r="F480" s="83"/>
      <c r="G480" s="83"/>
      <c r="H480" s="83"/>
      <c r="I480" s="83"/>
    </row>
    <row r="481" spans="1:9" ht="12.75">
      <c r="A481" s="83"/>
      <c r="B481" s="83"/>
      <c r="C481" s="83"/>
      <c r="D481" s="83"/>
      <c r="E481" s="83"/>
      <c r="F481" s="83"/>
      <c r="G481" s="83"/>
      <c r="H481" s="83"/>
      <c r="I481" s="83"/>
    </row>
    <row r="482" spans="1:9" ht="12.75">
      <c r="A482" s="83"/>
      <c r="B482" s="83"/>
      <c r="C482" s="83"/>
      <c r="D482" s="83"/>
      <c r="E482" s="83"/>
      <c r="F482" s="83"/>
      <c r="G482" s="83"/>
      <c r="H482" s="83"/>
      <c r="I482" s="83"/>
    </row>
    <row r="483" spans="1:9" ht="12.75">
      <c r="A483" s="83"/>
      <c r="B483" s="83"/>
      <c r="C483" s="83"/>
      <c r="D483" s="83"/>
      <c r="E483" s="83"/>
      <c r="F483" s="83"/>
      <c r="G483" s="83"/>
      <c r="H483" s="83"/>
      <c r="I483" s="83"/>
    </row>
    <row r="484" spans="1:9" ht="12.75">
      <c r="A484" s="83"/>
      <c r="B484" s="83"/>
      <c r="C484" s="83"/>
      <c r="D484" s="83"/>
      <c r="E484" s="83"/>
      <c r="F484" s="83"/>
      <c r="G484" s="83"/>
      <c r="H484" s="83"/>
      <c r="I484" s="83"/>
    </row>
    <row r="485" spans="1:9" ht="12.75">
      <c r="A485" s="83"/>
      <c r="B485" s="83"/>
      <c r="C485" s="83"/>
      <c r="D485" s="83"/>
      <c r="E485" s="83"/>
      <c r="F485" s="83"/>
      <c r="G485" s="83"/>
      <c r="H485" s="83"/>
      <c r="I485" s="83"/>
    </row>
    <row r="486" spans="1:9" ht="12.75">
      <c r="A486" s="83"/>
      <c r="B486" s="83"/>
      <c r="C486" s="83"/>
      <c r="D486" s="83"/>
      <c r="E486" s="83"/>
      <c r="F486" s="83"/>
      <c r="G486" s="83"/>
      <c r="H486" s="83"/>
      <c r="I486" s="83"/>
    </row>
    <row r="487" spans="1:9" ht="12.75">
      <c r="A487" s="83"/>
      <c r="B487" s="83"/>
      <c r="C487" s="83"/>
      <c r="D487" s="83"/>
      <c r="E487" s="83"/>
      <c r="F487" s="83"/>
      <c r="G487" s="83"/>
      <c r="H487" s="83"/>
      <c r="I487" s="83"/>
    </row>
    <row r="488" spans="1:9" ht="12.75">
      <c r="A488" s="83"/>
      <c r="B488" s="83"/>
      <c r="C488" s="83"/>
      <c r="D488" s="83"/>
      <c r="E488" s="83"/>
      <c r="F488" s="83"/>
      <c r="G488" s="83"/>
      <c r="H488" s="83"/>
      <c r="I488" s="83"/>
    </row>
    <row r="489" spans="1:9" ht="12.75">
      <c r="A489" s="83"/>
      <c r="B489" s="83"/>
      <c r="C489" s="83"/>
      <c r="D489" s="83"/>
      <c r="E489" s="83"/>
      <c r="F489" s="83"/>
      <c r="G489" s="83"/>
      <c r="H489" s="83"/>
      <c r="I489" s="83"/>
    </row>
    <row r="490" spans="1:9" ht="12.75">
      <c r="A490" s="83"/>
      <c r="B490" s="83"/>
      <c r="C490" s="83"/>
      <c r="D490" s="83"/>
      <c r="E490" s="83"/>
      <c r="F490" s="83"/>
      <c r="G490" s="83"/>
      <c r="H490" s="83"/>
      <c r="I490" s="83"/>
    </row>
    <row r="491" spans="1:9" ht="12.75">
      <c r="A491" s="83"/>
      <c r="B491" s="83"/>
      <c r="C491" s="83"/>
      <c r="D491" s="83"/>
      <c r="E491" s="83"/>
      <c r="F491" s="83"/>
      <c r="G491" s="83"/>
      <c r="H491" s="83"/>
      <c r="I491" s="83"/>
    </row>
    <row r="492" spans="1:9" ht="12.75">
      <c r="A492" s="83"/>
      <c r="B492" s="83"/>
      <c r="C492" s="83"/>
      <c r="D492" s="83"/>
      <c r="E492" s="83"/>
      <c r="F492" s="83"/>
      <c r="G492" s="83"/>
      <c r="H492" s="83"/>
      <c r="I492" s="83"/>
    </row>
    <row r="493" spans="1:9" ht="12.75">
      <c r="A493" s="83"/>
      <c r="B493" s="83"/>
      <c r="C493" s="83"/>
      <c r="D493" s="83"/>
      <c r="E493" s="83"/>
      <c r="F493" s="83"/>
      <c r="G493" s="83"/>
      <c r="H493" s="83"/>
      <c r="I493" s="83"/>
    </row>
    <row r="494" spans="1:9" ht="12.75">
      <c r="A494" s="83"/>
      <c r="B494" s="83"/>
      <c r="C494" s="83"/>
      <c r="D494" s="83"/>
      <c r="E494" s="83"/>
      <c r="F494" s="83"/>
      <c r="G494" s="83"/>
      <c r="H494" s="83"/>
      <c r="I494" s="83"/>
    </row>
    <row r="495" spans="1:9" ht="12.75">
      <c r="A495" s="83"/>
      <c r="B495" s="83"/>
      <c r="C495" s="83"/>
      <c r="D495" s="83"/>
      <c r="E495" s="83"/>
      <c r="F495" s="83"/>
      <c r="G495" s="83"/>
      <c r="H495" s="83"/>
      <c r="I495" s="83"/>
    </row>
    <row r="496" spans="1:9" ht="12.75">
      <c r="A496" s="83"/>
      <c r="B496" s="83"/>
      <c r="C496" s="83"/>
      <c r="D496" s="83"/>
      <c r="E496" s="83"/>
      <c r="F496" s="83"/>
      <c r="G496" s="83"/>
      <c r="H496" s="83"/>
      <c r="I496" s="83"/>
    </row>
    <row r="497" spans="1:9" ht="12.75">
      <c r="A497" s="83"/>
      <c r="B497" s="83"/>
      <c r="C497" s="83"/>
      <c r="D497" s="83"/>
      <c r="E497" s="83"/>
      <c r="F497" s="83"/>
      <c r="G497" s="83"/>
      <c r="H497" s="83"/>
      <c r="I497" s="83"/>
    </row>
    <row r="498" spans="1:9" ht="12.75">
      <c r="A498" s="83"/>
      <c r="B498" s="83"/>
      <c r="C498" s="83"/>
      <c r="D498" s="83"/>
      <c r="E498" s="83"/>
      <c r="F498" s="83"/>
      <c r="G498" s="83"/>
      <c r="H498" s="83"/>
      <c r="I498" s="83"/>
    </row>
    <row r="499" spans="1:9" ht="12.75">
      <c r="A499" s="83"/>
      <c r="B499" s="83"/>
      <c r="C499" s="83"/>
      <c r="D499" s="83"/>
      <c r="E499" s="83"/>
      <c r="F499" s="83"/>
      <c r="G499" s="83"/>
      <c r="H499" s="83"/>
      <c r="I499" s="83"/>
    </row>
    <row r="500" spans="1:9" ht="12.75">
      <c r="A500" s="83"/>
      <c r="B500" s="83"/>
      <c r="C500" s="83"/>
      <c r="D500" s="83"/>
      <c r="E500" s="83"/>
      <c r="F500" s="83"/>
      <c r="G500" s="83"/>
      <c r="H500" s="83"/>
      <c r="I500" s="83"/>
    </row>
    <row r="501" spans="1:9" ht="12.75">
      <c r="A501" s="83"/>
      <c r="B501" s="83"/>
      <c r="C501" s="83"/>
      <c r="D501" s="83"/>
      <c r="E501" s="83"/>
      <c r="F501" s="83"/>
      <c r="G501" s="83"/>
      <c r="H501" s="83"/>
      <c r="I501" s="83"/>
    </row>
    <row r="502" spans="1:9" ht="12.75">
      <c r="A502" s="83"/>
      <c r="B502" s="83"/>
      <c r="C502" s="83"/>
      <c r="D502" s="83"/>
      <c r="E502" s="83"/>
      <c r="F502" s="83"/>
      <c r="G502" s="83"/>
      <c r="H502" s="83"/>
      <c r="I502" s="83"/>
    </row>
    <row r="503" spans="1:9" ht="12.75">
      <c r="A503" s="83"/>
      <c r="B503" s="83"/>
      <c r="C503" s="83"/>
      <c r="D503" s="83"/>
      <c r="E503" s="83"/>
      <c r="F503" s="83"/>
      <c r="G503" s="83"/>
      <c r="H503" s="83"/>
      <c r="I503" s="83"/>
    </row>
    <row r="504" spans="1:9" ht="12.75">
      <c r="A504" s="83"/>
      <c r="B504" s="83"/>
      <c r="C504" s="83"/>
      <c r="D504" s="83"/>
      <c r="E504" s="83"/>
      <c r="F504" s="83"/>
      <c r="G504" s="83"/>
      <c r="H504" s="83"/>
      <c r="I504" s="83"/>
    </row>
    <row r="505" spans="1:9" ht="12.75">
      <c r="A505" s="83"/>
      <c r="B505" s="83"/>
      <c r="C505" s="83"/>
      <c r="D505" s="83"/>
      <c r="E505" s="83"/>
      <c r="F505" s="83"/>
      <c r="G505" s="83"/>
      <c r="H505" s="83"/>
      <c r="I505" s="83"/>
    </row>
    <row r="506" spans="1:9" ht="12.75">
      <c r="A506" s="83"/>
      <c r="B506" s="83"/>
      <c r="C506" s="83"/>
      <c r="D506" s="83"/>
      <c r="E506" s="83"/>
      <c r="F506" s="83"/>
      <c r="G506" s="83"/>
      <c r="H506" s="83"/>
      <c r="I506" s="83"/>
    </row>
    <row r="507" spans="1:9" ht="12.75">
      <c r="A507" s="83"/>
      <c r="B507" s="83"/>
      <c r="C507" s="83"/>
      <c r="D507" s="83"/>
      <c r="E507" s="83"/>
      <c r="F507" s="83"/>
      <c r="G507" s="83"/>
      <c r="H507" s="83"/>
      <c r="I507" s="83"/>
    </row>
    <row r="508" spans="1:9" ht="12.75">
      <c r="A508" s="83"/>
      <c r="B508" s="83"/>
      <c r="C508" s="83"/>
      <c r="D508" s="83"/>
      <c r="E508" s="83"/>
      <c r="F508" s="83"/>
      <c r="G508" s="83"/>
      <c r="H508" s="83"/>
      <c r="I508" s="83"/>
    </row>
    <row r="509" spans="1:9" ht="12.75">
      <c r="A509" s="83"/>
      <c r="B509" s="83"/>
      <c r="C509" s="83"/>
      <c r="D509" s="83"/>
      <c r="E509" s="83"/>
      <c r="F509" s="83"/>
      <c r="G509" s="83"/>
      <c r="H509" s="83"/>
      <c r="I509" s="83"/>
    </row>
    <row r="510" spans="1:9" ht="12.75">
      <c r="A510" s="83"/>
      <c r="B510" s="83"/>
      <c r="C510" s="83"/>
      <c r="D510" s="83"/>
      <c r="E510" s="83"/>
      <c r="F510" s="83"/>
      <c r="G510" s="83"/>
      <c r="H510" s="83"/>
      <c r="I510" s="83"/>
    </row>
    <row r="511" spans="1:9" ht="12.75">
      <c r="A511" s="83"/>
      <c r="B511" s="83"/>
      <c r="C511" s="83"/>
      <c r="D511" s="83"/>
      <c r="E511" s="83"/>
      <c r="F511" s="83"/>
      <c r="G511" s="83"/>
      <c r="H511" s="83"/>
      <c r="I511" s="83"/>
    </row>
    <row r="512" spans="1:9" ht="12.75">
      <c r="A512" s="83"/>
      <c r="B512" s="83"/>
      <c r="C512" s="83"/>
      <c r="D512" s="83"/>
      <c r="E512" s="83"/>
      <c r="F512" s="83"/>
      <c r="G512" s="83"/>
      <c r="H512" s="83"/>
      <c r="I512" s="83"/>
    </row>
    <row r="513" spans="1:9" ht="12.75">
      <c r="A513" s="83"/>
      <c r="B513" s="83"/>
      <c r="C513" s="83"/>
      <c r="D513" s="83"/>
      <c r="E513" s="83"/>
      <c r="F513" s="83"/>
      <c r="G513" s="83"/>
      <c r="H513" s="83"/>
      <c r="I513" s="83"/>
    </row>
    <row r="514" spans="1:9" ht="12.75">
      <c r="A514" s="83"/>
      <c r="B514" s="83"/>
      <c r="C514" s="83"/>
      <c r="D514" s="83"/>
      <c r="E514" s="83"/>
      <c r="F514" s="83"/>
      <c r="G514" s="83"/>
      <c r="H514" s="83"/>
      <c r="I514" s="83"/>
    </row>
    <row r="515" spans="1:9" ht="12.75">
      <c r="A515" s="83"/>
      <c r="B515" s="83"/>
      <c r="C515" s="83"/>
      <c r="D515" s="83"/>
      <c r="E515" s="83"/>
      <c r="F515" s="83"/>
      <c r="G515" s="83"/>
      <c r="H515" s="83"/>
      <c r="I515" s="83"/>
    </row>
    <row r="516" spans="1:9" ht="12.75">
      <c r="A516" s="83"/>
      <c r="B516" s="83"/>
      <c r="C516" s="83"/>
      <c r="D516" s="83"/>
      <c r="E516" s="83"/>
      <c r="F516" s="83"/>
      <c r="G516" s="83"/>
      <c r="H516" s="83"/>
      <c r="I516" s="83"/>
    </row>
    <row r="517" spans="1:9" ht="12.75">
      <c r="A517" s="83"/>
      <c r="B517" s="83"/>
      <c r="C517" s="83"/>
      <c r="D517" s="83"/>
      <c r="E517" s="83"/>
      <c r="F517" s="83"/>
      <c r="G517" s="83"/>
      <c r="H517" s="83"/>
      <c r="I517" s="83"/>
    </row>
    <row r="518" spans="1:9" ht="12.75">
      <c r="A518" s="83"/>
      <c r="B518" s="83"/>
      <c r="C518" s="83"/>
      <c r="D518" s="83"/>
      <c r="E518" s="83"/>
      <c r="F518" s="83"/>
      <c r="G518" s="83"/>
      <c r="H518" s="83"/>
      <c r="I518" s="83"/>
    </row>
    <row r="519" spans="1:9" ht="12.75">
      <c r="A519" s="83"/>
      <c r="B519" s="83"/>
      <c r="C519" s="83"/>
      <c r="D519" s="83"/>
      <c r="E519" s="83"/>
      <c r="F519" s="83"/>
      <c r="G519" s="83"/>
      <c r="H519" s="83"/>
      <c r="I519" s="83"/>
    </row>
    <row r="520" spans="1:9" ht="12.75">
      <c r="A520" s="83"/>
      <c r="B520" s="83"/>
      <c r="C520" s="83"/>
      <c r="D520" s="83"/>
      <c r="E520" s="83"/>
      <c r="F520" s="83"/>
      <c r="G520" s="83"/>
      <c r="H520" s="83"/>
      <c r="I520" s="83"/>
    </row>
    <row r="521" spans="1:9" ht="12.75">
      <c r="A521" s="83"/>
      <c r="B521" s="83"/>
      <c r="C521" s="83"/>
      <c r="D521" s="83"/>
      <c r="E521" s="83"/>
      <c r="F521" s="83"/>
      <c r="G521" s="83"/>
      <c r="H521" s="83"/>
      <c r="I521" s="83"/>
    </row>
    <row r="522" spans="1:9" ht="12.75">
      <c r="A522" s="83"/>
      <c r="B522" s="83"/>
      <c r="C522" s="83"/>
      <c r="D522" s="83"/>
      <c r="E522" s="83"/>
      <c r="F522" s="83"/>
      <c r="G522" s="83"/>
      <c r="H522" s="83"/>
      <c r="I522" s="83"/>
    </row>
    <row r="523" spans="1:9" ht="12.75">
      <c r="A523" s="83"/>
      <c r="B523" s="83"/>
      <c r="C523" s="83"/>
      <c r="D523" s="83"/>
      <c r="E523" s="83"/>
      <c r="F523" s="83"/>
      <c r="G523" s="83"/>
      <c r="H523" s="83"/>
      <c r="I523" s="83"/>
    </row>
    <row r="524" spans="1:9" ht="12.75">
      <c r="A524" s="83"/>
      <c r="B524" s="83"/>
      <c r="C524" s="83"/>
      <c r="D524" s="83"/>
      <c r="E524" s="83"/>
      <c r="F524" s="83"/>
      <c r="G524" s="83"/>
      <c r="H524" s="83"/>
      <c r="I524" s="83"/>
    </row>
    <row r="525" spans="1:9" ht="12.75">
      <c r="A525" s="83"/>
      <c r="B525" s="83"/>
      <c r="C525" s="83"/>
      <c r="D525" s="83"/>
      <c r="E525" s="83"/>
      <c r="F525" s="83"/>
      <c r="G525" s="83"/>
      <c r="H525" s="83"/>
      <c r="I525" s="83"/>
    </row>
    <row r="526" spans="1:9" ht="12.75">
      <c r="A526" s="83"/>
      <c r="B526" s="83"/>
      <c r="C526" s="83"/>
      <c r="D526" s="83"/>
      <c r="E526" s="83"/>
      <c r="F526" s="83"/>
      <c r="G526" s="83"/>
      <c r="H526" s="83"/>
      <c r="I526" s="83"/>
    </row>
    <row r="527" spans="1:9" ht="12.75">
      <c r="A527" s="83"/>
      <c r="B527" s="83"/>
      <c r="C527" s="83"/>
      <c r="D527" s="83"/>
      <c r="E527" s="83"/>
      <c r="F527" s="83"/>
      <c r="G527" s="83"/>
      <c r="H527" s="83"/>
      <c r="I527" s="83"/>
    </row>
    <row r="528" spans="1:9" ht="12.75">
      <c r="A528" s="83"/>
      <c r="B528" s="83"/>
      <c r="C528" s="83"/>
      <c r="D528" s="83"/>
      <c r="E528" s="83"/>
      <c r="F528" s="83"/>
      <c r="G528" s="83"/>
      <c r="H528" s="83"/>
      <c r="I528" s="83"/>
    </row>
    <row r="529" spans="1:9" ht="12.75">
      <c r="A529" s="83"/>
      <c r="B529" s="83"/>
      <c r="C529" s="83"/>
      <c r="D529" s="83"/>
      <c r="E529" s="83"/>
      <c r="F529" s="83"/>
      <c r="G529" s="83"/>
      <c r="H529" s="83"/>
      <c r="I529" s="83"/>
    </row>
    <row r="530" spans="1:9" ht="12.75">
      <c r="A530" s="83"/>
      <c r="B530" s="83"/>
      <c r="C530" s="83"/>
      <c r="D530" s="83"/>
      <c r="E530" s="83"/>
      <c r="F530" s="83"/>
      <c r="G530" s="83"/>
      <c r="H530" s="83"/>
      <c r="I530" s="83"/>
    </row>
    <row r="531" spans="1:9" ht="12.75">
      <c r="A531" s="83"/>
      <c r="B531" s="83"/>
      <c r="C531" s="83"/>
      <c r="D531" s="83"/>
      <c r="E531" s="83"/>
      <c r="F531" s="83"/>
      <c r="G531" s="83"/>
      <c r="H531" s="83"/>
      <c r="I531" s="83"/>
    </row>
    <row r="532" spans="1:9" ht="12.75">
      <c r="A532" s="83"/>
      <c r="B532" s="83"/>
      <c r="C532" s="83"/>
      <c r="D532" s="83"/>
      <c r="E532" s="83"/>
      <c r="F532" s="83"/>
      <c r="G532" s="83"/>
      <c r="H532" s="83"/>
      <c r="I532" s="83"/>
    </row>
    <row r="533" spans="1:9" ht="12.75">
      <c r="A533" s="83"/>
      <c r="B533" s="83"/>
      <c r="C533" s="83"/>
      <c r="D533" s="83"/>
      <c r="E533" s="83"/>
      <c r="F533" s="83"/>
      <c r="G533" s="83"/>
      <c r="H533" s="83"/>
      <c r="I533" s="83"/>
    </row>
    <row r="534" spans="1:9" ht="12.75">
      <c r="A534" s="83"/>
      <c r="B534" s="83"/>
      <c r="C534" s="83"/>
      <c r="D534" s="83"/>
      <c r="E534" s="83"/>
      <c r="F534" s="83"/>
      <c r="G534" s="83"/>
      <c r="H534" s="83"/>
      <c r="I534" s="83"/>
    </row>
    <row r="535" spans="1:9" ht="12.75">
      <c r="A535" s="83"/>
      <c r="B535" s="83"/>
      <c r="C535" s="83"/>
      <c r="D535" s="83"/>
      <c r="E535" s="83"/>
      <c r="F535" s="83"/>
      <c r="G535" s="83"/>
      <c r="H535" s="83"/>
      <c r="I535" s="83"/>
    </row>
    <row r="536" spans="1:9" ht="12.75">
      <c r="A536" s="83"/>
      <c r="B536" s="83"/>
      <c r="C536" s="83"/>
      <c r="D536" s="83"/>
      <c r="E536" s="83"/>
      <c r="F536" s="83"/>
      <c r="G536" s="83"/>
      <c r="H536" s="83"/>
      <c r="I536" s="83"/>
    </row>
    <row r="537" spans="1:9" ht="12.75">
      <c r="A537" s="83"/>
      <c r="B537" s="83"/>
      <c r="C537" s="83"/>
      <c r="D537" s="83"/>
      <c r="E537" s="83"/>
      <c r="F537" s="83"/>
      <c r="G537" s="83"/>
      <c r="H537" s="83"/>
      <c r="I537" s="83"/>
    </row>
    <row r="538" spans="1:9" ht="12.75">
      <c r="A538" s="83"/>
      <c r="B538" s="83"/>
      <c r="C538" s="83"/>
      <c r="D538" s="83"/>
      <c r="E538" s="83"/>
      <c r="F538" s="83"/>
      <c r="G538" s="83"/>
      <c r="H538" s="83"/>
      <c r="I538" s="83"/>
    </row>
    <row r="539" spans="1:9" ht="12.75">
      <c r="A539" s="83"/>
      <c r="B539" s="83"/>
      <c r="C539" s="83"/>
      <c r="D539" s="83"/>
      <c r="E539" s="83"/>
      <c r="F539" s="83"/>
      <c r="G539" s="83"/>
      <c r="H539" s="83"/>
      <c r="I539" s="83"/>
    </row>
    <row r="540" spans="1:9" ht="12.75">
      <c r="A540" s="83"/>
      <c r="B540" s="83"/>
      <c r="C540" s="83"/>
      <c r="D540" s="83"/>
      <c r="E540" s="83"/>
      <c r="F540" s="83"/>
      <c r="G540" s="83"/>
      <c r="H540" s="83"/>
      <c r="I540" s="83"/>
    </row>
    <row r="541" spans="1:9" ht="12.75">
      <c r="A541" s="83"/>
      <c r="B541" s="83"/>
      <c r="C541" s="83"/>
      <c r="D541" s="83"/>
      <c r="E541" s="83"/>
      <c r="F541" s="83"/>
      <c r="G541" s="83"/>
      <c r="H541" s="83"/>
      <c r="I541" s="83"/>
    </row>
    <row r="542" spans="1:9" ht="12.75">
      <c r="A542" s="83"/>
      <c r="B542" s="83"/>
      <c r="C542" s="83"/>
      <c r="D542" s="83"/>
      <c r="E542" s="83"/>
      <c r="F542" s="83"/>
      <c r="G542" s="83"/>
      <c r="H542" s="83"/>
      <c r="I542" s="83"/>
    </row>
    <row r="543" spans="1:9" ht="12.75">
      <c r="A543" s="83"/>
      <c r="B543" s="83"/>
      <c r="C543" s="83"/>
      <c r="D543" s="83"/>
      <c r="E543" s="83"/>
      <c r="F543" s="83"/>
      <c r="G543" s="83"/>
      <c r="H543" s="83"/>
      <c r="I543" s="83"/>
    </row>
    <row r="544" spans="1:9" ht="12.75">
      <c r="A544" s="83"/>
      <c r="B544" s="83"/>
      <c r="C544" s="83"/>
      <c r="D544" s="83"/>
      <c r="E544" s="83"/>
      <c r="F544" s="83"/>
      <c r="G544" s="83"/>
      <c r="H544" s="83"/>
      <c r="I544" s="83"/>
    </row>
    <row r="545" spans="1:9" ht="12.75">
      <c r="A545" s="83"/>
      <c r="B545" s="83"/>
      <c r="C545" s="83"/>
      <c r="D545" s="83"/>
      <c r="E545" s="83"/>
      <c r="F545" s="83"/>
      <c r="G545" s="83"/>
      <c r="H545" s="83"/>
      <c r="I545" s="83"/>
    </row>
    <row r="546" spans="1:9" ht="12.75">
      <c r="A546" s="83"/>
      <c r="B546" s="83"/>
      <c r="C546" s="83"/>
      <c r="D546" s="83"/>
      <c r="E546" s="83"/>
      <c r="F546" s="83"/>
      <c r="G546" s="83"/>
      <c r="H546" s="83"/>
      <c r="I546" s="83"/>
    </row>
    <row r="547" spans="1:9" ht="12.75">
      <c r="A547" s="83"/>
      <c r="B547" s="83"/>
      <c r="C547" s="83"/>
      <c r="D547" s="83"/>
      <c r="E547" s="83"/>
      <c r="F547" s="83"/>
      <c r="G547" s="83"/>
      <c r="H547" s="83"/>
      <c r="I547" s="83"/>
    </row>
    <row r="548" spans="1:9" ht="12.75">
      <c r="A548" s="83"/>
      <c r="B548" s="83"/>
      <c r="C548" s="83"/>
      <c r="D548" s="83"/>
      <c r="E548" s="83"/>
      <c r="F548" s="83"/>
      <c r="G548" s="83"/>
      <c r="H548" s="83"/>
      <c r="I548" s="83"/>
    </row>
    <row r="549" spans="1:9" ht="12.75">
      <c r="A549" s="83"/>
      <c r="B549" s="83"/>
      <c r="C549" s="83"/>
      <c r="D549" s="83"/>
      <c r="E549" s="83"/>
      <c r="F549" s="83"/>
      <c r="G549" s="83"/>
      <c r="H549" s="83"/>
      <c r="I549" s="83"/>
    </row>
    <row r="550" spans="1:9" ht="12.75">
      <c r="A550" s="83"/>
      <c r="B550" s="83"/>
      <c r="C550" s="83"/>
      <c r="D550" s="83"/>
      <c r="E550" s="83"/>
      <c r="F550" s="83"/>
      <c r="G550" s="83"/>
      <c r="H550" s="83"/>
      <c r="I550" s="83"/>
    </row>
    <row r="551" spans="1:9" ht="12.75">
      <c r="A551" s="83"/>
      <c r="B551" s="83"/>
      <c r="C551" s="83"/>
      <c r="D551" s="83"/>
      <c r="E551" s="83"/>
      <c r="F551" s="83"/>
      <c r="G551" s="83"/>
      <c r="H551" s="83"/>
      <c r="I551" s="83"/>
    </row>
    <row r="552" spans="1:9" ht="12.75">
      <c r="A552" s="83"/>
      <c r="B552" s="83"/>
      <c r="C552" s="83"/>
      <c r="D552" s="83"/>
      <c r="E552" s="83"/>
      <c r="F552" s="83"/>
      <c r="G552" s="83"/>
      <c r="H552" s="83"/>
      <c r="I552" s="83"/>
    </row>
    <row r="553" spans="1:9" ht="12.75">
      <c r="A553" s="83"/>
      <c r="B553" s="83"/>
      <c r="C553" s="83"/>
      <c r="D553" s="83"/>
      <c r="E553" s="83"/>
      <c r="F553" s="83"/>
      <c r="G553" s="83"/>
      <c r="H553" s="83"/>
      <c r="I553" s="83"/>
    </row>
    <row r="554" spans="1:9" ht="12.75">
      <c r="A554" s="83"/>
      <c r="B554" s="83"/>
      <c r="C554" s="83"/>
      <c r="D554" s="83"/>
      <c r="E554" s="83"/>
      <c r="F554" s="83"/>
      <c r="G554" s="83"/>
      <c r="H554" s="83"/>
      <c r="I554" s="83"/>
    </row>
    <row r="555" spans="1:9" ht="12.75">
      <c r="A555" s="83"/>
      <c r="B555" s="83"/>
      <c r="C555" s="83"/>
      <c r="D555" s="83"/>
      <c r="E555" s="83"/>
      <c r="F555" s="83"/>
      <c r="G555" s="83"/>
      <c r="H555" s="83"/>
      <c r="I555" s="83"/>
    </row>
    <row r="556" spans="1:9" ht="12.75">
      <c r="A556" s="83"/>
      <c r="B556" s="83"/>
      <c r="C556" s="83"/>
      <c r="D556" s="83"/>
      <c r="E556" s="83"/>
      <c r="F556" s="83"/>
      <c r="G556" s="83"/>
      <c r="H556" s="83"/>
      <c r="I556" s="83"/>
    </row>
    <row r="557" spans="1:9" ht="12.75">
      <c r="A557" s="83"/>
      <c r="B557" s="83"/>
      <c r="C557" s="83"/>
      <c r="D557" s="83"/>
      <c r="E557" s="83"/>
      <c r="F557" s="83"/>
      <c r="G557" s="83"/>
      <c r="H557" s="83"/>
      <c r="I557" s="83"/>
    </row>
    <row r="558" spans="1:9" ht="12.75">
      <c r="A558" s="83"/>
      <c r="B558" s="83"/>
      <c r="C558" s="83"/>
      <c r="D558" s="83"/>
      <c r="E558" s="83"/>
      <c r="F558" s="83"/>
      <c r="G558" s="83"/>
      <c r="H558" s="83"/>
      <c r="I558" s="83"/>
    </row>
    <row r="559" spans="1:9" ht="12.75">
      <c r="A559" s="83"/>
      <c r="B559" s="83"/>
      <c r="C559" s="83"/>
      <c r="D559" s="83"/>
      <c r="E559" s="83"/>
      <c r="F559" s="83"/>
      <c r="G559" s="83"/>
      <c r="H559" s="83"/>
      <c r="I559" s="83"/>
    </row>
    <row r="560" spans="1:9" ht="12.75">
      <c r="A560" s="83"/>
      <c r="B560" s="83"/>
      <c r="C560" s="83"/>
      <c r="D560" s="83"/>
      <c r="E560" s="83"/>
      <c r="F560" s="83"/>
      <c r="G560" s="83"/>
      <c r="H560" s="83"/>
      <c r="I560" s="83"/>
    </row>
    <row r="561" spans="1:9" ht="12.75">
      <c r="A561" s="83"/>
      <c r="B561" s="83"/>
      <c r="C561" s="83"/>
      <c r="D561" s="83"/>
      <c r="E561" s="83"/>
      <c r="F561" s="83"/>
      <c r="G561" s="83"/>
      <c r="H561" s="83"/>
      <c r="I561" s="83"/>
    </row>
    <row r="562" spans="1:9" ht="12.75">
      <c r="A562" s="83"/>
      <c r="B562" s="83"/>
      <c r="C562" s="83"/>
      <c r="D562" s="83"/>
      <c r="E562" s="83"/>
      <c r="F562" s="83"/>
      <c r="G562" s="83"/>
      <c r="H562" s="83"/>
      <c r="I562" s="83"/>
    </row>
    <row r="563" spans="1:9" ht="12.75">
      <c r="A563" s="83"/>
      <c r="B563" s="83"/>
      <c r="C563" s="83"/>
      <c r="D563" s="83"/>
      <c r="E563" s="83"/>
      <c r="F563" s="83"/>
      <c r="G563" s="83"/>
      <c r="H563" s="83"/>
      <c r="I563" s="83"/>
    </row>
    <row r="564" spans="1:9" ht="12.75">
      <c r="A564" s="83"/>
      <c r="B564" s="83"/>
      <c r="C564" s="83"/>
      <c r="D564" s="83"/>
      <c r="E564" s="83"/>
      <c r="F564" s="83"/>
      <c r="G564" s="83"/>
      <c r="H564" s="83"/>
      <c r="I564" s="83"/>
    </row>
    <row r="565" spans="1:9" ht="12.75">
      <c r="A565" s="83"/>
      <c r="B565" s="83"/>
      <c r="C565" s="83"/>
      <c r="D565" s="83"/>
      <c r="E565" s="83"/>
      <c r="F565" s="83"/>
      <c r="G565" s="83"/>
      <c r="H565" s="83"/>
      <c r="I565" s="83"/>
    </row>
    <row r="566" spans="1:9" ht="12.75">
      <c r="A566" s="83"/>
      <c r="B566" s="83"/>
      <c r="C566" s="83"/>
      <c r="D566" s="83"/>
      <c r="E566" s="83"/>
      <c r="F566" s="83"/>
      <c r="G566" s="83"/>
      <c r="H566" s="83"/>
      <c r="I566" s="83"/>
    </row>
    <row r="567" spans="1:9" ht="12.75">
      <c r="A567" s="83"/>
      <c r="B567" s="83"/>
      <c r="C567" s="83"/>
      <c r="D567" s="83"/>
      <c r="E567" s="83"/>
      <c r="F567" s="83"/>
      <c r="G567" s="83"/>
      <c r="H567" s="83"/>
      <c r="I567" s="83"/>
    </row>
    <row r="568" spans="1:9" ht="12.75">
      <c r="A568" s="83"/>
      <c r="B568" s="83"/>
      <c r="C568" s="83"/>
      <c r="D568" s="83"/>
      <c r="E568" s="83"/>
      <c r="F568" s="83"/>
      <c r="G568" s="83"/>
      <c r="H568" s="83"/>
      <c r="I568" s="83"/>
    </row>
    <row r="569" spans="1:9" ht="12.75">
      <c r="A569" s="83"/>
      <c r="B569" s="83"/>
      <c r="C569" s="83"/>
      <c r="D569" s="83"/>
      <c r="E569" s="83"/>
      <c r="F569" s="83"/>
      <c r="G569" s="83"/>
      <c r="H569" s="83"/>
      <c r="I569" s="83"/>
    </row>
    <row r="570" spans="1:9" ht="12.75">
      <c r="A570" s="83"/>
      <c r="B570" s="83"/>
      <c r="C570" s="83"/>
      <c r="D570" s="83"/>
      <c r="E570" s="83"/>
      <c r="F570" s="83"/>
      <c r="G570" s="83"/>
      <c r="H570" s="83"/>
      <c r="I570" s="83"/>
    </row>
    <row r="571" spans="1:9" ht="12.75">
      <c r="A571" s="83"/>
      <c r="B571" s="83"/>
      <c r="C571" s="83"/>
      <c r="D571" s="83"/>
      <c r="E571" s="83"/>
      <c r="F571" s="83"/>
      <c r="G571" s="83"/>
      <c r="H571" s="83"/>
      <c r="I571" s="83"/>
    </row>
    <row r="572" spans="1:9" ht="12.75">
      <c r="A572" s="83"/>
      <c r="B572" s="83"/>
      <c r="C572" s="83"/>
      <c r="D572" s="83"/>
      <c r="E572" s="83"/>
      <c r="F572" s="83"/>
      <c r="G572" s="83"/>
      <c r="H572" s="83"/>
      <c r="I572" s="83"/>
    </row>
    <row r="573" spans="1:9" ht="12.75">
      <c r="A573" s="83"/>
      <c r="B573" s="83"/>
      <c r="C573" s="83"/>
      <c r="D573" s="83"/>
      <c r="E573" s="83"/>
      <c r="F573" s="83"/>
      <c r="G573" s="83"/>
      <c r="H573" s="83"/>
      <c r="I573" s="83"/>
    </row>
    <row r="574" spans="1:9" ht="12.75">
      <c r="A574" s="83"/>
      <c r="B574" s="83"/>
      <c r="C574" s="83"/>
      <c r="D574" s="83"/>
      <c r="E574" s="83"/>
      <c r="F574" s="83"/>
      <c r="G574" s="83"/>
      <c r="H574" s="83"/>
      <c r="I574" s="83"/>
    </row>
    <row r="575" spans="1:9" ht="12.75">
      <c r="A575" s="83"/>
      <c r="B575" s="83"/>
      <c r="C575" s="83"/>
      <c r="D575" s="83"/>
      <c r="E575" s="83"/>
      <c r="F575" s="83"/>
      <c r="G575" s="83"/>
      <c r="H575" s="83"/>
      <c r="I575" s="83"/>
    </row>
    <row r="576" spans="1:9" ht="12.75">
      <c r="A576" s="83"/>
      <c r="B576" s="83"/>
      <c r="C576" s="83"/>
      <c r="D576" s="83"/>
      <c r="E576" s="83"/>
      <c r="F576" s="83"/>
      <c r="G576" s="83"/>
      <c r="H576" s="83"/>
      <c r="I576" s="83"/>
    </row>
    <row r="577" spans="1:9" ht="12.75">
      <c r="A577" s="83"/>
      <c r="B577" s="83"/>
      <c r="C577" s="83"/>
      <c r="D577" s="83"/>
      <c r="E577" s="83"/>
      <c r="F577" s="83"/>
      <c r="G577" s="83"/>
      <c r="H577" s="83"/>
      <c r="I577" s="83"/>
    </row>
    <row r="578" spans="1:9" ht="12.75">
      <c r="A578" s="83"/>
      <c r="B578" s="83"/>
      <c r="C578" s="83"/>
      <c r="D578" s="83"/>
      <c r="E578" s="83"/>
      <c r="F578" s="83"/>
      <c r="G578" s="83"/>
      <c r="H578" s="83"/>
      <c r="I578" s="83"/>
    </row>
    <row r="579" spans="1:9" ht="12.75">
      <c r="A579" s="83"/>
      <c r="B579" s="83"/>
      <c r="C579" s="83"/>
      <c r="D579" s="83"/>
      <c r="E579" s="83"/>
      <c r="F579" s="83"/>
      <c r="G579" s="83"/>
      <c r="H579" s="83"/>
      <c r="I579" s="83"/>
    </row>
    <row r="580" spans="1:9" ht="12.75">
      <c r="A580" s="83"/>
      <c r="B580" s="83"/>
      <c r="C580" s="83"/>
      <c r="D580" s="83"/>
      <c r="E580" s="83"/>
      <c r="F580" s="83"/>
      <c r="G580" s="83"/>
      <c r="H580" s="83"/>
      <c r="I580" s="83"/>
    </row>
    <row r="581" spans="1:9" ht="12.75">
      <c r="A581" s="83"/>
      <c r="B581" s="83"/>
      <c r="C581" s="83"/>
      <c r="D581" s="83"/>
      <c r="E581" s="83"/>
      <c r="F581" s="83"/>
      <c r="G581" s="83"/>
      <c r="H581" s="83"/>
      <c r="I581" s="83"/>
    </row>
    <row r="582" spans="1:9" ht="12.75">
      <c r="A582" s="83"/>
      <c r="B582" s="83"/>
      <c r="C582" s="83"/>
      <c r="D582" s="83"/>
      <c r="E582" s="83"/>
      <c r="F582" s="83"/>
      <c r="G582" s="83"/>
      <c r="H582" s="83"/>
      <c r="I582" s="83"/>
    </row>
    <row r="583" spans="1:9" ht="12.75">
      <c r="A583" s="83"/>
      <c r="B583" s="83"/>
      <c r="C583" s="83"/>
      <c r="D583" s="83"/>
      <c r="E583" s="83"/>
      <c r="F583" s="83"/>
      <c r="G583" s="83"/>
      <c r="H583" s="83"/>
      <c r="I583" s="83"/>
    </row>
    <row r="584" spans="1:9" ht="12.75">
      <c r="A584" s="83"/>
      <c r="B584" s="83"/>
      <c r="C584" s="83"/>
      <c r="D584" s="83"/>
      <c r="E584" s="83"/>
      <c r="F584" s="83"/>
      <c r="G584" s="83"/>
      <c r="H584" s="83"/>
      <c r="I584" s="83"/>
    </row>
    <row r="585" spans="1:9" ht="12.75">
      <c r="A585" s="83"/>
      <c r="B585" s="83"/>
      <c r="C585" s="83"/>
      <c r="D585" s="83"/>
      <c r="E585" s="83"/>
      <c r="F585" s="83"/>
      <c r="G585" s="83"/>
      <c r="H585" s="83"/>
      <c r="I585" s="83"/>
    </row>
    <row r="586" spans="1:9" ht="12.75">
      <c r="A586" s="83"/>
      <c r="B586" s="83"/>
      <c r="C586" s="83"/>
      <c r="D586" s="83"/>
      <c r="E586" s="83"/>
      <c r="F586" s="83"/>
      <c r="G586" s="83"/>
      <c r="H586" s="83"/>
      <c r="I586" s="83"/>
    </row>
    <row r="587" spans="1:9" ht="12.75">
      <c r="A587" s="83"/>
      <c r="B587" s="83"/>
      <c r="C587" s="83"/>
      <c r="D587" s="83"/>
      <c r="E587" s="83"/>
      <c r="F587" s="83"/>
      <c r="G587" s="83"/>
      <c r="H587" s="83"/>
      <c r="I587" s="83"/>
    </row>
    <row r="588" spans="1:9" ht="12.75">
      <c r="A588" s="83"/>
      <c r="B588" s="83"/>
      <c r="C588" s="83"/>
      <c r="D588" s="83"/>
      <c r="E588" s="83"/>
      <c r="F588" s="83"/>
      <c r="G588" s="83"/>
      <c r="H588" s="83"/>
      <c r="I588" s="83"/>
    </row>
    <row r="589" spans="1:9" ht="12.75">
      <c r="A589" s="83"/>
      <c r="B589" s="83"/>
      <c r="C589" s="83"/>
      <c r="D589" s="83"/>
      <c r="E589" s="83"/>
      <c r="F589" s="83"/>
      <c r="G589" s="83"/>
      <c r="H589" s="83"/>
      <c r="I589" s="83"/>
    </row>
    <row r="590" spans="1:9" ht="12.75">
      <c r="A590" s="83"/>
      <c r="B590" s="83"/>
      <c r="C590" s="83"/>
      <c r="D590" s="83"/>
      <c r="E590" s="83"/>
      <c r="F590" s="83"/>
      <c r="G590" s="83"/>
      <c r="H590" s="83"/>
      <c r="I590" s="83"/>
    </row>
    <row r="591" spans="1:9" ht="12.75">
      <c r="A591" s="83"/>
      <c r="B591" s="83"/>
      <c r="C591" s="83"/>
      <c r="D591" s="83"/>
      <c r="E591" s="83"/>
      <c r="F591" s="83"/>
      <c r="G591" s="83"/>
      <c r="H591" s="83"/>
      <c r="I591" s="83"/>
    </row>
    <row r="592" spans="1:9" ht="12.75">
      <c r="A592" s="83"/>
      <c r="B592" s="83"/>
      <c r="C592" s="83"/>
      <c r="D592" s="83"/>
      <c r="E592" s="83"/>
      <c r="F592" s="83"/>
      <c r="G592" s="83"/>
      <c r="H592" s="83"/>
      <c r="I592" s="83"/>
    </row>
    <row r="593" spans="1:9" ht="12.75">
      <c r="A593" s="83"/>
      <c r="B593" s="83"/>
      <c r="C593" s="83"/>
      <c r="D593" s="83"/>
      <c r="E593" s="83"/>
      <c r="F593" s="83"/>
      <c r="G593" s="83"/>
      <c r="H593" s="83"/>
      <c r="I593" s="83"/>
    </row>
    <row r="594" spans="1:9" ht="12.75">
      <c r="A594" s="83"/>
      <c r="B594" s="83"/>
      <c r="C594" s="83"/>
      <c r="D594" s="83"/>
      <c r="E594" s="83"/>
      <c r="F594" s="83"/>
      <c r="G594" s="83"/>
      <c r="H594" s="83"/>
      <c r="I594" s="83"/>
    </row>
    <row r="595" spans="1:9" ht="12.75">
      <c r="A595" s="83"/>
      <c r="B595" s="83"/>
      <c r="C595" s="83"/>
      <c r="D595" s="83"/>
      <c r="E595" s="83"/>
      <c r="F595" s="83"/>
      <c r="G595" s="83"/>
      <c r="H595" s="83"/>
      <c r="I595" s="83"/>
    </row>
    <row r="596" spans="1:9" ht="12.75">
      <c r="A596" s="83"/>
      <c r="B596" s="83"/>
      <c r="C596" s="83"/>
      <c r="D596" s="83"/>
      <c r="E596" s="83"/>
      <c r="F596" s="83"/>
      <c r="G596" s="83"/>
      <c r="H596" s="83"/>
      <c r="I596" s="83"/>
    </row>
    <row r="597" spans="1:9" ht="12.75">
      <c r="A597" s="83"/>
      <c r="B597" s="83"/>
      <c r="C597" s="83"/>
      <c r="D597" s="83"/>
      <c r="E597" s="83"/>
      <c r="F597" s="83"/>
      <c r="G597" s="83"/>
      <c r="H597" s="83"/>
      <c r="I597" s="83"/>
    </row>
    <row r="598" spans="1:9" ht="12.75">
      <c r="A598" s="83"/>
      <c r="B598" s="83"/>
      <c r="C598" s="83"/>
      <c r="D598" s="83"/>
      <c r="E598" s="83"/>
      <c r="F598" s="83"/>
      <c r="G598" s="83"/>
      <c r="H598" s="83"/>
      <c r="I598" s="83"/>
    </row>
    <row r="599" spans="1:9" ht="12.75">
      <c r="A599" s="83"/>
      <c r="B599" s="83"/>
      <c r="C599" s="83"/>
      <c r="D599" s="83"/>
      <c r="E599" s="83"/>
      <c r="F599" s="83"/>
      <c r="G599" s="83"/>
      <c r="H599" s="83"/>
      <c r="I599" s="83"/>
    </row>
    <row r="600" spans="1:9" ht="12.75">
      <c r="A600" s="83"/>
      <c r="B600" s="83"/>
      <c r="C600" s="83"/>
      <c r="D600" s="83"/>
      <c r="E600" s="83"/>
      <c r="F600" s="83"/>
      <c r="G600" s="83"/>
      <c r="H600" s="83"/>
      <c r="I600" s="83"/>
    </row>
    <row r="601" spans="1:9" ht="12.75">
      <c r="A601" s="83"/>
      <c r="B601" s="83"/>
      <c r="C601" s="83"/>
      <c r="D601" s="83"/>
      <c r="E601" s="83"/>
      <c r="F601" s="83"/>
      <c r="G601" s="83"/>
      <c r="H601" s="83"/>
      <c r="I601" s="83"/>
    </row>
    <row r="602" spans="1:9" ht="12.75">
      <c r="A602" s="83"/>
      <c r="B602" s="83"/>
      <c r="C602" s="83"/>
      <c r="D602" s="83"/>
      <c r="E602" s="83"/>
      <c r="F602" s="83"/>
      <c r="G602" s="83"/>
      <c r="H602" s="83"/>
      <c r="I602" s="83"/>
    </row>
    <row r="603" spans="1:9" ht="12.75">
      <c r="A603" s="83"/>
      <c r="B603" s="83"/>
      <c r="C603" s="83"/>
      <c r="D603" s="83"/>
      <c r="E603" s="83"/>
      <c r="F603" s="83"/>
      <c r="G603" s="83"/>
      <c r="H603" s="83"/>
      <c r="I603" s="83"/>
    </row>
    <row r="604" spans="1:9" ht="12.75">
      <c r="A604" s="83"/>
      <c r="B604" s="83"/>
      <c r="C604" s="83"/>
      <c r="D604" s="83"/>
      <c r="E604" s="83"/>
      <c r="F604" s="83"/>
      <c r="G604" s="83"/>
      <c r="H604" s="83"/>
      <c r="I604" s="83"/>
    </row>
    <row r="605" spans="1:9" ht="12.75">
      <c r="A605" s="83"/>
      <c r="B605" s="83"/>
      <c r="C605" s="83"/>
      <c r="D605" s="83"/>
      <c r="E605" s="83"/>
      <c r="F605" s="83"/>
      <c r="G605" s="83"/>
      <c r="H605" s="83"/>
      <c r="I605" s="83"/>
    </row>
    <row r="606" spans="1:9" ht="12.75">
      <c r="A606" s="83"/>
      <c r="B606" s="83"/>
      <c r="C606" s="83"/>
      <c r="D606" s="83"/>
      <c r="E606" s="83"/>
      <c r="F606" s="83"/>
      <c r="G606" s="83"/>
      <c r="H606" s="83"/>
      <c r="I606" s="83"/>
    </row>
    <row r="607" spans="1:9" ht="12.75">
      <c r="A607" s="83"/>
      <c r="B607" s="83"/>
      <c r="C607" s="83"/>
      <c r="D607" s="83"/>
      <c r="E607" s="83"/>
      <c r="F607" s="83"/>
      <c r="G607" s="83"/>
      <c r="H607" s="83"/>
      <c r="I607" s="83"/>
    </row>
    <row r="608" spans="1:9" ht="12.75">
      <c r="A608" s="83"/>
      <c r="B608" s="83"/>
      <c r="C608" s="83"/>
      <c r="D608" s="83"/>
      <c r="E608" s="83"/>
      <c r="F608" s="83"/>
      <c r="G608" s="83"/>
      <c r="H608" s="83"/>
      <c r="I608" s="83"/>
    </row>
    <row r="609" spans="1:9" ht="12.75">
      <c r="A609" s="83"/>
      <c r="B609" s="83"/>
      <c r="C609" s="83"/>
      <c r="D609" s="83"/>
      <c r="E609" s="83"/>
      <c r="F609" s="83"/>
      <c r="G609" s="83"/>
      <c r="H609" s="83"/>
      <c r="I609" s="83"/>
    </row>
    <row r="610" spans="1:9" ht="12.75">
      <c r="A610" s="83"/>
      <c r="B610" s="83"/>
      <c r="C610" s="83"/>
      <c r="D610" s="83"/>
      <c r="E610" s="83"/>
      <c r="F610" s="83"/>
      <c r="G610" s="83"/>
      <c r="H610" s="83"/>
      <c r="I610" s="83"/>
    </row>
    <row r="611" spans="1:9" ht="12.75">
      <c r="A611" s="83"/>
      <c r="B611" s="83"/>
      <c r="C611" s="83"/>
      <c r="D611" s="83"/>
      <c r="E611" s="83"/>
      <c r="F611" s="83"/>
      <c r="G611" s="83"/>
      <c r="H611" s="83"/>
      <c r="I611" s="83"/>
    </row>
    <row r="612" spans="1:9" ht="12.75">
      <c r="A612" s="83"/>
      <c r="B612" s="83"/>
      <c r="C612" s="83"/>
      <c r="D612" s="83"/>
      <c r="E612" s="83"/>
      <c r="F612" s="83"/>
      <c r="G612" s="83"/>
      <c r="H612" s="83"/>
      <c r="I612" s="83"/>
    </row>
    <row r="613" spans="1:9" ht="12.75">
      <c r="A613" s="83"/>
      <c r="B613" s="83"/>
      <c r="C613" s="83"/>
      <c r="D613" s="83"/>
      <c r="E613" s="83"/>
      <c r="F613" s="83"/>
      <c r="G613" s="83"/>
      <c r="H613" s="83"/>
      <c r="I613" s="83"/>
    </row>
    <row r="614" spans="1:9" ht="12.75">
      <c r="A614" s="83"/>
      <c r="B614" s="83"/>
      <c r="C614" s="83"/>
      <c r="D614" s="83"/>
      <c r="E614" s="83"/>
      <c r="F614" s="83"/>
      <c r="G614" s="83"/>
      <c r="H614" s="83"/>
      <c r="I614" s="83"/>
    </row>
    <row r="615" spans="1:9" ht="12.75">
      <c r="A615" s="83"/>
      <c r="B615" s="83"/>
      <c r="C615" s="83"/>
      <c r="D615" s="83"/>
      <c r="E615" s="83"/>
      <c r="F615" s="83"/>
      <c r="G615" s="83"/>
      <c r="H615" s="83"/>
      <c r="I615" s="83"/>
    </row>
    <row r="616" spans="1:9" ht="12.75">
      <c r="A616" s="83"/>
      <c r="B616" s="83"/>
      <c r="C616" s="83"/>
      <c r="D616" s="83"/>
      <c r="E616" s="83"/>
      <c r="F616" s="83"/>
      <c r="G616" s="83"/>
      <c r="H616" s="83"/>
      <c r="I616" s="83"/>
    </row>
    <row r="617" spans="1:9" ht="12.75">
      <c r="A617" s="83"/>
      <c r="B617" s="83"/>
      <c r="C617" s="83"/>
      <c r="D617" s="83"/>
      <c r="E617" s="83"/>
      <c r="F617" s="83"/>
      <c r="G617" s="83"/>
      <c r="H617" s="83"/>
      <c r="I617" s="83"/>
    </row>
    <row r="618" spans="1:9" ht="12.75">
      <c r="A618" s="83"/>
      <c r="B618" s="83"/>
      <c r="C618" s="83"/>
      <c r="D618" s="83"/>
      <c r="E618" s="83"/>
      <c r="F618" s="83"/>
      <c r="G618" s="83"/>
      <c r="H618" s="83"/>
      <c r="I618" s="83"/>
    </row>
    <row r="619" spans="1:9" ht="12.75">
      <c r="A619" s="83"/>
      <c r="B619" s="83"/>
      <c r="C619" s="83"/>
      <c r="D619" s="83"/>
      <c r="E619" s="83"/>
      <c r="F619" s="83"/>
      <c r="G619" s="83"/>
      <c r="H619" s="83"/>
      <c r="I619" s="83"/>
    </row>
    <row r="620" spans="1:9" ht="12.75">
      <c r="A620" s="83"/>
      <c r="B620" s="83"/>
      <c r="C620" s="83"/>
      <c r="D620" s="83"/>
      <c r="E620" s="83"/>
      <c r="F620" s="83"/>
      <c r="G620" s="83"/>
      <c r="H620" s="83"/>
      <c r="I620" s="83"/>
    </row>
    <row r="621" spans="1:9" ht="12.75">
      <c r="A621" s="83"/>
      <c r="B621" s="83"/>
      <c r="C621" s="83"/>
      <c r="D621" s="83"/>
      <c r="E621" s="83"/>
      <c r="F621" s="83"/>
      <c r="G621" s="83"/>
      <c r="H621" s="83"/>
      <c r="I621" s="83"/>
    </row>
    <row r="622" spans="1:9" ht="12.75">
      <c r="A622" s="83"/>
      <c r="B622" s="83"/>
      <c r="C622" s="83"/>
      <c r="D622" s="83"/>
      <c r="E622" s="83"/>
      <c r="F622" s="83"/>
      <c r="G622" s="83"/>
      <c r="H622" s="83"/>
      <c r="I622" s="83"/>
    </row>
    <row r="623" spans="1:9" ht="12.75">
      <c r="A623" s="83"/>
      <c r="B623" s="83"/>
      <c r="C623" s="83"/>
      <c r="D623" s="83"/>
      <c r="E623" s="83"/>
      <c r="F623" s="83"/>
      <c r="G623" s="83"/>
      <c r="H623" s="83"/>
      <c r="I623" s="83"/>
    </row>
    <row r="624" spans="1:9" ht="12.75">
      <c r="A624" s="83"/>
      <c r="B624" s="83"/>
      <c r="C624" s="83"/>
      <c r="D624" s="83"/>
      <c r="E624" s="83"/>
      <c r="F624" s="83"/>
      <c r="G624" s="83"/>
      <c r="H624" s="83"/>
      <c r="I624" s="83"/>
    </row>
    <row r="625" spans="1:9" ht="12.75">
      <c r="A625" s="83"/>
      <c r="B625" s="83"/>
      <c r="C625" s="83"/>
      <c r="D625" s="83"/>
      <c r="E625" s="83"/>
      <c r="F625" s="83"/>
      <c r="G625" s="83"/>
      <c r="H625" s="83"/>
      <c r="I625" s="83"/>
    </row>
    <row r="626" spans="1:9" ht="12.75">
      <c r="A626" s="83"/>
      <c r="B626" s="83"/>
      <c r="C626" s="83"/>
      <c r="D626" s="83"/>
      <c r="E626" s="83"/>
      <c r="F626" s="83"/>
      <c r="G626" s="83"/>
      <c r="H626" s="83"/>
      <c r="I626" s="83"/>
    </row>
    <row r="627" spans="1:9" ht="12.75">
      <c r="A627" s="83"/>
      <c r="B627" s="83"/>
      <c r="C627" s="83"/>
      <c r="D627" s="83"/>
      <c r="E627" s="83"/>
      <c r="F627" s="83"/>
      <c r="G627" s="83"/>
      <c r="H627" s="83"/>
      <c r="I627" s="83"/>
    </row>
    <row r="628" spans="1:9" ht="12.75">
      <c r="A628" s="83"/>
      <c r="B628" s="83"/>
      <c r="C628" s="83"/>
      <c r="D628" s="83"/>
      <c r="E628" s="83"/>
      <c r="F628" s="83"/>
      <c r="G628" s="83"/>
      <c r="H628" s="83"/>
      <c r="I628" s="83"/>
    </row>
    <row r="629" spans="1:9" ht="12.75">
      <c r="A629" s="83"/>
      <c r="B629" s="83"/>
      <c r="C629" s="83"/>
      <c r="D629" s="83"/>
      <c r="E629" s="83"/>
      <c r="F629" s="83"/>
      <c r="G629" s="83"/>
      <c r="H629" s="83"/>
      <c r="I629" s="83"/>
    </row>
    <row r="630" spans="1:9" ht="12.75">
      <c r="A630" s="83"/>
      <c r="B630" s="83"/>
      <c r="C630" s="83"/>
      <c r="D630" s="83"/>
      <c r="E630" s="83"/>
      <c r="F630" s="83"/>
      <c r="G630" s="83"/>
      <c r="H630" s="83"/>
      <c r="I630" s="83"/>
    </row>
    <row r="631" spans="1:9" ht="12.75">
      <c r="A631" s="83"/>
      <c r="B631" s="83"/>
      <c r="C631" s="83"/>
      <c r="D631" s="83"/>
      <c r="E631" s="83"/>
      <c r="F631" s="83"/>
      <c r="G631" s="83"/>
      <c r="H631" s="83"/>
      <c r="I631" s="83"/>
    </row>
    <row r="632" spans="1:9" ht="12.75">
      <c r="A632" s="83"/>
      <c r="B632" s="83"/>
      <c r="C632" s="83"/>
      <c r="D632" s="83"/>
      <c r="E632" s="83"/>
      <c r="F632" s="83"/>
      <c r="G632" s="83"/>
      <c r="H632" s="83"/>
      <c r="I632" s="83"/>
    </row>
    <row r="633" spans="1:9" ht="12.75">
      <c r="A633" s="83"/>
      <c r="B633" s="83"/>
      <c r="C633" s="83"/>
      <c r="D633" s="83"/>
      <c r="E633" s="83"/>
      <c r="F633" s="83"/>
      <c r="G633" s="83"/>
      <c r="H633" s="83"/>
      <c r="I633" s="83"/>
    </row>
    <row r="634" spans="1:9" ht="12.75">
      <c r="A634" s="83"/>
      <c r="B634" s="83"/>
      <c r="C634" s="83"/>
      <c r="D634" s="83"/>
      <c r="E634" s="83"/>
      <c r="F634" s="83"/>
      <c r="G634" s="83"/>
      <c r="H634" s="83"/>
      <c r="I634" s="83"/>
    </row>
    <row r="635" spans="1:9" ht="12.75">
      <c r="A635" s="83"/>
      <c r="B635" s="83"/>
      <c r="C635" s="83"/>
      <c r="D635" s="83"/>
      <c r="E635" s="83"/>
      <c r="F635" s="83"/>
      <c r="G635" s="83"/>
      <c r="H635" s="83"/>
      <c r="I635" s="83"/>
    </row>
    <row r="636" spans="1:9" ht="12.75">
      <c r="A636" s="83"/>
      <c r="B636" s="83"/>
      <c r="C636" s="83"/>
      <c r="D636" s="83"/>
      <c r="E636" s="83"/>
      <c r="F636" s="83"/>
      <c r="G636" s="83"/>
      <c r="H636" s="83"/>
      <c r="I636" s="83"/>
    </row>
    <row r="637" spans="1:9" ht="12.75">
      <c r="A637" s="83"/>
      <c r="B637" s="83"/>
      <c r="C637" s="83"/>
      <c r="D637" s="83"/>
      <c r="E637" s="83"/>
      <c r="F637" s="83"/>
      <c r="G637" s="83"/>
      <c r="H637" s="83"/>
      <c r="I637" s="83"/>
    </row>
    <row r="638" spans="1:9" ht="12.75">
      <c r="A638" s="83"/>
      <c r="B638" s="83"/>
      <c r="C638" s="83"/>
      <c r="D638" s="83"/>
      <c r="E638" s="83"/>
      <c r="F638" s="83"/>
      <c r="G638" s="83"/>
      <c r="H638" s="83"/>
      <c r="I638" s="83"/>
    </row>
    <row r="639" spans="1:9" ht="12.75">
      <c r="A639" s="83"/>
      <c r="B639" s="83"/>
      <c r="C639" s="83"/>
      <c r="D639" s="83"/>
      <c r="E639" s="83"/>
      <c r="F639" s="83"/>
      <c r="G639" s="83"/>
      <c r="H639" s="83"/>
      <c r="I639" s="83"/>
    </row>
    <row r="640" spans="1:9" ht="12.75">
      <c r="A640" s="83"/>
      <c r="B640" s="83"/>
      <c r="C640" s="83"/>
      <c r="D640" s="83"/>
      <c r="E640" s="83"/>
      <c r="F640" s="83"/>
      <c r="G640" s="83"/>
      <c r="H640" s="83"/>
      <c r="I640" s="83"/>
    </row>
    <row r="641" spans="1:9" ht="12.75">
      <c r="A641" s="83"/>
      <c r="B641" s="83"/>
      <c r="C641" s="83"/>
      <c r="D641" s="83"/>
      <c r="E641" s="83"/>
      <c r="F641" s="83"/>
      <c r="G641" s="83"/>
      <c r="H641" s="83"/>
      <c r="I641" s="83"/>
    </row>
    <row r="642" spans="1:9" ht="12.75">
      <c r="A642" s="83"/>
      <c r="B642" s="83"/>
      <c r="C642" s="83"/>
      <c r="D642" s="83"/>
      <c r="E642" s="83"/>
      <c r="F642" s="83"/>
      <c r="G642" s="83"/>
      <c r="H642" s="83"/>
      <c r="I642" s="83"/>
    </row>
    <row r="643" spans="1:9" ht="12.75">
      <c r="A643" s="83"/>
      <c r="B643" s="83"/>
      <c r="C643" s="83"/>
      <c r="D643" s="83"/>
      <c r="E643" s="83"/>
      <c r="F643" s="83"/>
      <c r="G643" s="83"/>
      <c r="H643" s="83"/>
      <c r="I643" s="83"/>
    </row>
    <row r="644" spans="1:9" ht="12.75">
      <c r="A644" s="83"/>
      <c r="B644" s="83"/>
      <c r="C644" s="83"/>
      <c r="D644" s="83"/>
      <c r="E644" s="83"/>
      <c r="F644" s="83"/>
      <c r="G644" s="83"/>
      <c r="H644" s="83"/>
      <c r="I644" s="83"/>
    </row>
    <row r="645" spans="1:9" ht="12.75">
      <c r="A645" s="83"/>
      <c r="B645" s="83"/>
      <c r="C645" s="83"/>
      <c r="D645" s="83"/>
      <c r="E645" s="83"/>
      <c r="F645" s="83"/>
      <c r="G645" s="83"/>
      <c r="H645" s="83"/>
      <c r="I645" s="83"/>
    </row>
    <row r="646" spans="1:9" ht="12.75">
      <c r="A646" s="83"/>
      <c r="B646" s="83"/>
      <c r="C646" s="83"/>
      <c r="D646" s="83"/>
      <c r="E646" s="83"/>
      <c r="F646" s="83"/>
      <c r="G646" s="83"/>
      <c r="H646" s="83"/>
      <c r="I646" s="83"/>
    </row>
    <row r="647" spans="1:9" ht="12.75">
      <c r="A647" s="83"/>
      <c r="B647" s="83"/>
      <c r="C647" s="83"/>
      <c r="D647" s="83"/>
      <c r="E647" s="83"/>
      <c r="F647" s="83"/>
      <c r="G647" s="83"/>
      <c r="H647" s="83"/>
      <c r="I647" s="83"/>
    </row>
    <row r="648" spans="1:9" ht="12.75">
      <c r="A648" s="83"/>
      <c r="B648" s="83"/>
      <c r="C648" s="83"/>
      <c r="D648" s="83"/>
      <c r="E648" s="83"/>
      <c r="F648" s="83"/>
      <c r="G648" s="83"/>
      <c r="H648" s="83"/>
      <c r="I648" s="83"/>
    </row>
    <row r="649" spans="1:9" ht="12.75">
      <c r="A649" s="83"/>
      <c r="B649" s="83"/>
      <c r="C649" s="83"/>
      <c r="D649" s="83"/>
      <c r="E649" s="83"/>
      <c r="F649" s="83"/>
      <c r="G649" s="83"/>
      <c r="H649" s="83"/>
      <c r="I649" s="83"/>
    </row>
    <row r="650" spans="1:9" ht="12.75">
      <c r="A650" s="83"/>
      <c r="B650" s="83"/>
      <c r="C650" s="83"/>
      <c r="D650" s="83"/>
      <c r="E650" s="83"/>
      <c r="F650" s="83"/>
      <c r="G650" s="83"/>
      <c r="H650" s="83"/>
      <c r="I650" s="83"/>
    </row>
    <row r="651" spans="1:9" ht="12.75">
      <c r="A651" s="83"/>
      <c r="B651" s="83"/>
      <c r="C651" s="83"/>
      <c r="D651" s="83"/>
      <c r="E651" s="83"/>
      <c r="F651" s="83"/>
      <c r="G651" s="83"/>
      <c r="H651" s="83"/>
      <c r="I651" s="83"/>
    </row>
    <row r="652" spans="1:9" ht="12.75">
      <c r="A652" s="83"/>
      <c r="B652" s="83"/>
      <c r="C652" s="83"/>
      <c r="D652" s="83"/>
      <c r="E652" s="83"/>
      <c r="F652" s="83"/>
      <c r="G652" s="83"/>
      <c r="H652" s="83"/>
      <c r="I652" s="83"/>
    </row>
    <row r="653" spans="1:9" ht="12.75">
      <c r="A653" s="83"/>
      <c r="B653" s="83"/>
      <c r="C653" s="83"/>
      <c r="D653" s="83"/>
      <c r="E653" s="83"/>
      <c r="F653" s="83"/>
      <c r="G653" s="83"/>
      <c r="H653" s="83"/>
      <c r="I653" s="83"/>
    </row>
    <row r="654" spans="1:9" ht="12.75">
      <c r="A654" s="83"/>
      <c r="B654" s="83"/>
      <c r="C654" s="83"/>
      <c r="D654" s="83"/>
      <c r="E654" s="83"/>
      <c r="F654" s="83"/>
      <c r="G654" s="83"/>
      <c r="H654" s="83"/>
      <c r="I654" s="83"/>
    </row>
    <row r="655" spans="1:9" ht="12.75">
      <c r="A655" s="83"/>
      <c r="B655" s="83"/>
      <c r="C655" s="83"/>
      <c r="D655" s="83"/>
      <c r="E655" s="83"/>
      <c r="F655" s="83"/>
      <c r="G655" s="83"/>
      <c r="H655" s="83"/>
      <c r="I655" s="83"/>
    </row>
    <row r="656" spans="1:9" ht="12.75">
      <c r="A656" s="83"/>
      <c r="B656" s="83"/>
      <c r="C656" s="83"/>
      <c r="D656" s="83"/>
      <c r="E656" s="83"/>
      <c r="F656" s="83"/>
      <c r="G656" s="83"/>
      <c r="H656" s="83"/>
      <c r="I656" s="83"/>
    </row>
    <row r="657" spans="1:9" ht="12.75">
      <c r="A657" s="83"/>
      <c r="B657" s="83"/>
      <c r="C657" s="83"/>
      <c r="D657" s="83"/>
      <c r="E657" s="83"/>
      <c r="F657" s="83"/>
      <c r="G657" s="83"/>
      <c r="H657" s="83"/>
      <c r="I657" s="83"/>
    </row>
    <row r="658" spans="1:9" ht="12.75">
      <c r="A658" s="83"/>
      <c r="B658" s="83"/>
      <c r="C658" s="83"/>
      <c r="D658" s="83"/>
      <c r="E658" s="83"/>
      <c r="F658" s="83"/>
      <c r="G658" s="83"/>
      <c r="H658" s="83"/>
      <c r="I658" s="83"/>
    </row>
    <row r="659" spans="1:9" ht="12.75">
      <c r="A659" s="83"/>
      <c r="B659" s="83"/>
      <c r="C659" s="83"/>
      <c r="D659" s="83"/>
      <c r="E659" s="83"/>
      <c r="F659" s="83"/>
      <c r="G659" s="83"/>
      <c r="H659" s="83"/>
      <c r="I659" s="83"/>
    </row>
    <row r="660" spans="1:9" ht="12.75">
      <c r="A660" s="83"/>
      <c r="B660" s="83"/>
      <c r="C660" s="83"/>
      <c r="D660" s="83"/>
      <c r="E660" s="83"/>
      <c r="F660" s="83"/>
      <c r="G660" s="83"/>
      <c r="H660" s="83"/>
      <c r="I660" s="83"/>
    </row>
    <row r="661" spans="1:9" ht="12.75">
      <c r="A661" s="83"/>
      <c r="B661" s="83"/>
      <c r="C661" s="83"/>
      <c r="D661" s="83"/>
      <c r="E661" s="83"/>
      <c r="F661" s="83"/>
      <c r="G661" s="83"/>
      <c r="H661" s="83"/>
      <c r="I661" s="83"/>
    </row>
    <row r="662" spans="1:9" ht="12.75">
      <c r="A662" s="83"/>
      <c r="B662" s="83"/>
      <c r="C662" s="83"/>
      <c r="D662" s="83"/>
      <c r="E662" s="83"/>
      <c r="F662" s="83"/>
      <c r="G662" s="83"/>
      <c r="H662" s="83"/>
      <c r="I662" s="83"/>
    </row>
    <row r="663" spans="1:9" ht="12.75">
      <c r="A663" s="83"/>
      <c r="B663" s="83"/>
      <c r="C663" s="83"/>
      <c r="D663" s="83"/>
      <c r="E663" s="83"/>
      <c r="F663" s="83"/>
      <c r="G663" s="83"/>
      <c r="H663" s="83"/>
      <c r="I663" s="83"/>
    </row>
    <row r="664" spans="1:9" ht="12.75">
      <c r="A664" s="83"/>
      <c r="B664" s="83"/>
      <c r="C664" s="83"/>
      <c r="D664" s="83"/>
      <c r="E664" s="83"/>
      <c r="F664" s="83"/>
      <c r="G664" s="83"/>
      <c r="H664" s="83"/>
      <c r="I664" s="83"/>
    </row>
    <row r="665" spans="1:9" ht="12.75">
      <c r="A665" s="83"/>
      <c r="B665" s="83"/>
      <c r="C665" s="83"/>
      <c r="D665" s="83"/>
      <c r="E665" s="83"/>
      <c r="F665" s="83"/>
      <c r="G665" s="83"/>
      <c r="H665" s="83"/>
      <c r="I665" s="83"/>
    </row>
    <row r="666" spans="1:9" ht="12.75">
      <c r="A666" s="83"/>
      <c r="B666" s="83"/>
      <c r="C666" s="83"/>
      <c r="D666" s="83"/>
      <c r="E666" s="83"/>
      <c r="F666" s="83"/>
      <c r="G666" s="83"/>
      <c r="H666" s="83"/>
      <c r="I666" s="83"/>
    </row>
    <row r="667" spans="1:9" ht="12.75">
      <c r="A667" s="83"/>
      <c r="B667" s="83"/>
      <c r="C667" s="83"/>
      <c r="D667" s="83"/>
      <c r="E667" s="83"/>
      <c r="F667" s="83"/>
      <c r="G667" s="83"/>
      <c r="H667" s="83"/>
      <c r="I667" s="83"/>
    </row>
    <row r="668" spans="1:9" ht="12.75">
      <c r="A668" s="83"/>
      <c r="B668" s="83"/>
      <c r="C668" s="83"/>
      <c r="D668" s="83"/>
      <c r="E668" s="83"/>
      <c r="F668" s="83"/>
      <c r="G668" s="83"/>
      <c r="H668" s="83"/>
      <c r="I668" s="83"/>
    </row>
    <row r="669" spans="1:9" ht="12.75">
      <c r="A669" s="83"/>
      <c r="B669" s="83"/>
      <c r="C669" s="83"/>
      <c r="D669" s="83"/>
      <c r="E669" s="83"/>
      <c r="F669" s="83"/>
      <c r="G669" s="83"/>
      <c r="H669" s="83"/>
      <c r="I669" s="83"/>
    </row>
    <row r="670" spans="1:9" ht="12.75">
      <c r="A670" s="83"/>
      <c r="B670" s="83"/>
      <c r="C670" s="83"/>
      <c r="D670" s="83"/>
      <c r="E670" s="83"/>
      <c r="F670" s="83"/>
      <c r="G670" s="83"/>
      <c r="H670" s="83"/>
      <c r="I670" s="83"/>
    </row>
    <row r="671" spans="1:9" ht="12.75">
      <c r="A671" s="83"/>
      <c r="B671" s="83"/>
      <c r="C671" s="83"/>
      <c r="D671" s="83"/>
      <c r="E671" s="83"/>
      <c r="F671" s="83"/>
      <c r="G671" s="83"/>
      <c r="H671" s="83"/>
      <c r="I671" s="83"/>
    </row>
    <row r="672" spans="1:9" ht="12.75">
      <c r="A672" s="83"/>
      <c r="B672" s="83"/>
      <c r="C672" s="83"/>
      <c r="D672" s="83"/>
      <c r="E672" s="83"/>
      <c r="F672" s="83"/>
      <c r="G672" s="83"/>
      <c r="H672" s="83"/>
      <c r="I672" s="83"/>
    </row>
    <row r="673" spans="1:9" ht="12.75">
      <c r="A673" s="83"/>
      <c r="B673" s="83"/>
      <c r="C673" s="83"/>
      <c r="D673" s="83"/>
      <c r="E673" s="83"/>
      <c r="F673" s="83"/>
      <c r="G673" s="83"/>
      <c r="H673" s="83"/>
      <c r="I673" s="83"/>
    </row>
    <row r="674" spans="1:9" ht="12.75">
      <c r="A674" s="83"/>
      <c r="B674" s="83"/>
      <c r="C674" s="83"/>
      <c r="D674" s="83"/>
      <c r="E674" s="83"/>
      <c r="F674" s="83"/>
      <c r="G674" s="83"/>
      <c r="H674" s="83"/>
      <c r="I674" s="83"/>
    </row>
    <row r="675" spans="1:9" ht="12.75">
      <c r="A675" s="83"/>
      <c r="B675" s="83"/>
      <c r="C675" s="83"/>
      <c r="D675" s="83"/>
      <c r="E675" s="83"/>
      <c r="F675" s="83"/>
      <c r="G675" s="83"/>
      <c r="H675" s="83"/>
      <c r="I675" s="83"/>
    </row>
    <row r="676" spans="1:9" ht="12.75">
      <c r="A676" s="83"/>
      <c r="B676" s="83"/>
      <c r="C676" s="83"/>
      <c r="D676" s="83"/>
      <c r="E676" s="83"/>
      <c r="F676" s="83"/>
      <c r="G676" s="83"/>
      <c r="H676" s="83"/>
      <c r="I676" s="83"/>
    </row>
    <row r="677" spans="1:9" ht="12.75">
      <c r="A677" s="83"/>
      <c r="B677" s="83"/>
      <c r="C677" s="83"/>
      <c r="D677" s="83"/>
      <c r="E677" s="83"/>
      <c r="F677" s="83"/>
      <c r="G677" s="83"/>
      <c r="H677" s="83"/>
      <c r="I677" s="83"/>
    </row>
    <row r="678" spans="1:9" ht="12.75">
      <c r="A678" s="83"/>
      <c r="B678" s="83"/>
      <c r="C678" s="83"/>
      <c r="D678" s="83"/>
      <c r="E678" s="83"/>
      <c r="F678" s="83"/>
      <c r="G678" s="83"/>
      <c r="H678" s="83"/>
      <c r="I678" s="83"/>
    </row>
    <row r="679" spans="1:9" ht="12.75">
      <c r="A679" s="83"/>
      <c r="B679" s="83"/>
      <c r="C679" s="83"/>
      <c r="D679" s="83"/>
      <c r="E679" s="83"/>
      <c r="F679" s="83"/>
      <c r="G679" s="83"/>
      <c r="H679" s="83"/>
      <c r="I679" s="83"/>
    </row>
    <row r="680" spans="1:9" ht="12.75">
      <c r="A680" s="83"/>
      <c r="B680" s="83"/>
      <c r="C680" s="83"/>
      <c r="D680" s="83"/>
      <c r="E680" s="83"/>
      <c r="F680" s="83"/>
      <c r="G680" s="83"/>
      <c r="H680" s="83"/>
      <c r="I680" s="83"/>
    </row>
    <row r="681" spans="1:9" ht="12.75">
      <c r="A681" s="83"/>
      <c r="B681" s="83"/>
      <c r="C681" s="83"/>
      <c r="D681" s="83"/>
      <c r="E681" s="83"/>
      <c r="F681" s="83"/>
      <c r="G681" s="83"/>
      <c r="H681" s="83"/>
      <c r="I681" s="83"/>
    </row>
    <row r="682" spans="1:9" ht="12.75">
      <c r="A682" s="83"/>
      <c r="B682" s="83"/>
      <c r="C682" s="83"/>
      <c r="D682" s="83"/>
      <c r="E682" s="83"/>
      <c r="F682" s="83"/>
      <c r="G682" s="83"/>
      <c r="H682" s="83"/>
      <c r="I682" s="83"/>
    </row>
    <row r="683" spans="1:9" ht="12.75">
      <c r="A683" s="83"/>
      <c r="B683" s="83"/>
      <c r="C683" s="83"/>
      <c r="D683" s="83"/>
      <c r="E683" s="83"/>
      <c r="F683" s="83"/>
      <c r="G683" s="83"/>
      <c r="H683" s="83"/>
      <c r="I683" s="83"/>
    </row>
    <row r="684" spans="1:9" ht="12.75">
      <c r="A684" s="83"/>
      <c r="B684" s="83"/>
      <c r="C684" s="83"/>
      <c r="D684" s="83"/>
      <c r="E684" s="83"/>
      <c r="F684" s="83"/>
      <c r="G684" s="83"/>
      <c r="H684" s="83"/>
      <c r="I684" s="83"/>
    </row>
    <row r="685" spans="1:9" ht="12.75">
      <c r="A685" s="83"/>
      <c r="B685" s="83"/>
      <c r="C685" s="83"/>
      <c r="D685" s="83"/>
      <c r="E685" s="83"/>
      <c r="F685" s="83"/>
      <c r="G685" s="83"/>
      <c r="H685" s="83"/>
      <c r="I685" s="83"/>
    </row>
    <row r="686" spans="1:9" ht="12.75">
      <c r="A686" s="83"/>
      <c r="B686" s="83"/>
      <c r="C686" s="83"/>
      <c r="D686" s="83"/>
      <c r="E686" s="83"/>
      <c r="F686" s="83"/>
      <c r="G686" s="83"/>
      <c r="H686" s="83"/>
      <c r="I686" s="83"/>
    </row>
    <row r="687" spans="1:9" ht="12.75">
      <c r="A687" s="83"/>
      <c r="B687" s="83"/>
      <c r="C687" s="83"/>
      <c r="D687" s="83"/>
      <c r="E687" s="83"/>
      <c r="F687" s="83"/>
      <c r="G687" s="83"/>
      <c r="H687" s="83"/>
      <c r="I687" s="83"/>
    </row>
    <row r="688" spans="1:9" ht="12.75">
      <c r="A688" s="83"/>
      <c r="B688" s="83"/>
      <c r="C688" s="83"/>
      <c r="D688" s="83"/>
      <c r="E688" s="83"/>
      <c r="F688" s="83"/>
      <c r="G688" s="83"/>
      <c r="H688" s="83"/>
      <c r="I688" s="83"/>
    </row>
    <row r="689" spans="1:9" ht="12.75">
      <c r="A689" s="83"/>
      <c r="B689" s="83"/>
      <c r="C689" s="83"/>
      <c r="D689" s="83"/>
      <c r="E689" s="83"/>
      <c r="F689" s="83"/>
      <c r="G689" s="83"/>
      <c r="H689" s="83"/>
      <c r="I689" s="83"/>
    </row>
    <row r="690" spans="1:9" ht="12.75">
      <c r="A690" s="83"/>
      <c r="B690" s="83"/>
      <c r="C690" s="83"/>
      <c r="D690" s="83"/>
      <c r="E690" s="83"/>
      <c r="F690" s="83"/>
      <c r="G690" s="83"/>
      <c r="H690" s="83"/>
      <c r="I690" s="83"/>
    </row>
    <row r="691" spans="1:9" ht="12.75">
      <c r="A691" s="83"/>
      <c r="B691" s="83"/>
      <c r="C691" s="83"/>
      <c r="D691" s="83"/>
      <c r="E691" s="83"/>
      <c r="F691" s="83"/>
      <c r="G691" s="83"/>
      <c r="H691" s="83"/>
      <c r="I691" s="83"/>
    </row>
    <row r="692" spans="1:9" ht="12.75">
      <c r="A692" s="83"/>
      <c r="B692" s="83"/>
      <c r="C692" s="83"/>
      <c r="D692" s="83"/>
      <c r="E692" s="83"/>
      <c r="F692" s="83"/>
      <c r="G692" s="83"/>
      <c r="H692" s="83"/>
      <c r="I692" s="83"/>
    </row>
    <row r="693" spans="1:9" ht="12.75">
      <c r="A693" s="83"/>
      <c r="B693" s="83"/>
      <c r="C693" s="83"/>
      <c r="D693" s="83"/>
      <c r="E693" s="83"/>
      <c r="F693" s="83"/>
      <c r="G693" s="83"/>
      <c r="H693" s="83"/>
      <c r="I693" s="83"/>
    </row>
    <row r="694" spans="1:9" ht="12.75">
      <c r="A694" s="83"/>
      <c r="B694" s="83"/>
      <c r="C694" s="83"/>
      <c r="D694" s="83"/>
      <c r="E694" s="83"/>
      <c r="F694" s="83"/>
      <c r="G694" s="83"/>
      <c r="H694" s="83"/>
      <c r="I694" s="83"/>
    </row>
    <row r="695" spans="1:9" ht="12.75">
      <c r="A695" s="83"/>
      <c r="B695" s="83"/>
      <c r="C695" s="83"/>
      <c r="D695" s="83"/>
      <c r="E695" s="83"/>
      <c r="F695" s="83"/>
      <c r="G695" s="83"/>
      <c r="H695" s="83"/>
      <c r="I695" s="83"/>
    </row>
    <row r="696" spans="1:9" ht="12.75">
      <c r="A696" s="83"/>
      <c r="B696" s="83"/>
      <c r="C696" s="83"/>
      <c r="D696" s="83"/>
      <c r="E696" s="83"/>
      <c r="F696" s="83"/>
      <c r="G696" s="83"/>
      <c r="H696" s="83"/>
      <c r="I696" s="83"/>
    </row>
    <row r="697" spans="1:9" ht="12.75">
      <c r="A697" s="83"/>
      <c r="B697" s="83"/>
      <c r="C697" s="83"/>
      <c r="D697" s="83"/>
      <c r="E697" s="83"/>
      <c r="F697" s="83"/>
      <c r="G697" s="83"/>
      <c r="H697" s="83"/>
      <c r="I697" s="83"/>
    </row>
    <row r="698" spans="1:9" ht="12.75">
      <c r="A698" s="83"/>
      <c r="B698" s="83"/>
      <c r="C698" s="83"/>
      <c r="D698" s="83"/>
      <c r="E698" s="83"/>
      <c r="F698" s="83"/>
      <c r="G698" s="83"/>
      <c r="H698" s="83"/>
      <c r="I698" s="83"/>
    </row>
    <row r="699" spans="1:9" ht="12.75">
      <c r="A699" s="83"/>
      <c r="B699" s="83"/>
      <c r="C699" s="83"/>
      <c r="D699" s="83"/>
      <c r="E699" s="83"/>
      <c r="F699" s="83"/>
      <c r="G699" s="83"/>
      <c r="H699" s="83"/>
      <c r="I699" s="83"/>
    </row>
    <row r="700" spans="1:9" ht="12.75">
      <c r="A700" s="83"/>
      <c r="B700" s="83"/>
      <c r="C700" s="83"/>
      <c r="D700" s="83"/>
      <c r="E700" s="83"/>
      <c r="F700" s="83"/>
      <c r="G700" s="83"/>
      <c r="H700" s="83"/>
      <c r="I700" s="83"/>
    </row>
    <row r="701" spans="1:9" ht="12.75">
      <c r="A701" s="83"/>
      <c r="B701" s="83"/>
      <c r="C701" s="83"/>
      <c r="D701" s="83"/>
      <c r="E701" s="83"/>
      <c r="F701" s="83"/>
      <c r="G701" s="83"/>
      <c r="H701" s="83"/>
      <c r="I701" s="83"/>
    </row>
    <row r="702" spans="1:9" ht="12.75">
      <c r="A702" s="83"/>
      <c r="B702" s="83"/>
      <c r="C702" s="83"/>
      <c r="D702" s="83"/>
      <c r="E702" s="83"/>
      <c r="F702" s="83"/>
      <c r="G702" s="83"/>
      <c r="H702" s="83"/>
      <c r="I702" s="83"/>
    </row>
    <row r="703" spans="1:9" ht="12.75">
      <c r="A703" s="83"/>
      <c r="B703" s="83"/>
      <c r="C703" s="83"/>
      <c r="D703" s="83"/>
      <c r="E703" s="83"/>
      <c r="F703" s="83"/>
      <c r="G703" s="83"/>
      <c r="H703" s="83"/>
      <c r="I703" s="83"/>
    </row>
    <row r="704" spans="1:9" ht="12.75">
      <c r="A704" s="83"/>
      <c r="B704" s="83"/>
      <c r="C704" s="83"/>
      <c r="D704" s="83"/>
      <c r="E704" s="83"/>
      <c r="F704" s="83"/>
      <c r="G704" s="83"/>
      <c r="H704" s="83"/>
      <c r="I704" s="83"/>
    </row>
    <row r="705" spans="1:9" ht="12.75">
      <c r="A705" s="83"/>
      <c r="B705" s="83"/>
      <c r="C705" s="83"/>
      <c r="D705" s="83"/>
      <c r="E705" s="83"/>
      <c r="F705" s="83"/>
      <c r="G705" s="83"/>
      <c r="H705" s="83"/>
      <c r="I705" s="83"/>
    </row>
    <row r="706" spans="1:9" ht="12.75">
      <c r="A706" s="83"/>
      <c r="B706" s="83"/>
      <c r="C706" s="83"/>
      <c r="D706" s="83"/>
      <c r="E706" s="83"/>
      <c r="F706" s="83"/>
      <c r="G706" s="83"/>
      <c r="H706" s="83"/>
      <c r="I706" s="83"/>
    </row>
    <row r="707" spans="1:9" ht="12.75">
      <c r="A707" s="83"/>
      <c r="B707" s="83"/>
      <c r="C707" s="83"/>
      <c r="D707" s="83"/>
      <c r="E707" s="83"/>
      <c r="F707" s="83"/>
      <c r="G707" s="83"/>
      <c r="H707" s="83"/>
      <c r="I707" s="83"/>
    </row>
    <row r="708" spans="1:9" ht="12.75">
      <c r="A708" s="83"/>
      <c r="B708" s="83"/>
      <c r="C708" s="83"/>
      <c r="D708" s="83"/>
      <c r="E708" s="83"/>
      <c r="F708" s="83"/>
      <c r="G708" s="83"/>
      <c r="H708" s="83"/>
      <c r="I708" s="83"/>
    </row>
    <row r="709" spans="1:9" ht="12.75">
      <c r="A709" s="83"/>
      <c r="B709" s="83"/>
      <c r="C709" s="83"/>
      <c r="D709" s="83"/>
      <c r="E709" s="83"/>
      <c r="F709" s="83"/>
      <c r="G709" s="83"/>
      <c r="H709" s="83"/>
      <c r="I709" s="83"/>
    </row>
    <row r="710" spans="1:9" ht="12.75">
      <c r="A710" s="83"/>
      <c r="B710" s="83"/>
      <c r="C710" s="83"/>
      <c r="D710" s="83"/>
      <c r="E710" s="83"/>
      <c r="F710" s="83"/>
      <c r="G710" s="83"/>
      <c r="H710" s="83"/>
      <c r="I710" s="83"/>
    </row>
    <row r="711" spans="1:9" ht="12.75">
      <c r="A711" s="83"/>
      <c r="B711" s="83"/>
      <c r="C711" s="83"/>
      <c r="D711" s="83"/>
      <c r="E711" s="83"/>
      <c r="F711" s="83"/>
      <c r="G711" s="83"/>
      <c r="H711" s="83"/>
      <c r="I711" s="83"/>
    </row>
    <row r="712" spans="1:9" ht="12.75">
      <c r="A712" s="83"/>
      <c r="B712" s="83"/>
      <c r="C712" s="83"/>
      <c r="D712" s="83"/>
      <c r="E712" s="83"/>
      <c r="F712" s="83"/>
      <c r="G712" s="83"/>
      <c r="H712" s="83"/>
      <c r="I712" s="83"/>
    </row>
    <row r="713" spans="1:9" ht="12.75">
      <c r="A713" s="83"/>
      <c r="B713" s="83"/>
      <c r="C713" s="83"/>
      <c r="D713" s="83"/>
      <c r="E713" s="83"/>
      <c r="F713" s="83"/>
      <c r="G713" s="83"/>
      <c r="H713" s="83"/>
      <c r="I713" s="83"/>
    </row>
    <row r="714" spans="1:9" ht="12.75">
      <c r="A714" s="83"/>
      <c r="B714" s="83"/>
      <c r="C714" s="83"/>
      <c r="D714" s="83"/>
      <c r="E714" s="83"/>
      <c r="F714" s="83"/>
      <c r="G714" s="83"/>
      <c r="H714" s="83"/>
      <c r="I714" s="83"/>
    </row>
    <row r="715" spans="1:9" ht="12.75">
      <c r="A715" s="83"/>
      <c r="B715" s="83"/>
      <c r="C715" s="83"/>
      <c r="D715" s="83"/>
      <c r="E715" s="83"/>
      <c r="F715" s="83"/>
      <c r="G715" s="83"/>
      <c r="H715" s="83"/>
      <c r="I715" s="83"/>
    </row>
    <row r="716" spans="1:9" ht="12.75">
      <c r="A716" s="83"/>
      <c r="B716" s="83"/>
      <c r="C716" s="83"/>
      <c r="D716" s="83"/>
      <c r="E716" s="83"/>
      <c r="F716" s="83"/>
      <c r="G716" s="83"/>
      <c r="H716" s="83"/>
      <c r="I716" s="83"/>
    </row>
    <row r="717" spans="1:9" ht="12.75">
      <c r="A717" s="83"/>
      <c r="B717" s="83"/>
      <c r="C717" s="83"/>
      <c r="D717" s="83"/>
      <c r="E717" s="83"/>
      <c r="F717" s="83"/>
      <c r="G717" s="83"/>
      <c r="H717" s="83"/>
      <c r="I717" s="83"/>
    </row>
    <row r="718" spans="1:9" ht="12.75">
      <c r="A718" s="83"/>
      <c r="B718" s="83"/>
      <c r="C718" s="83"/>
      <c r="D718" s="83"/>
      <c r="E718" s="83"/>
      <c r="F718" s="83"/>
      <c r="G718" s="83"/>
      <c r="H718" s="83"/>
      <c r="I718" s="83"/>
    </row>
    <row r="719" spans="1:9" ht="12.75">
      <c r="A719" s="83"/>
      <c r="B719" s="83"/>
      <c r="C719" s="83"/>
      <c r="D719" s="83"/>
      <c r="E719" s="83"/>
      <c r="F719" s="83"/>
      <c r="G719" s="83"/>
      <c r="H719" s="83"/>
      <c r="I719" s="83"/>
    </row>
    <row r="720" spans="1:9" ht="12.75">
      <c r="A720" s="83"/>
      <c r="B720" s="83"/>
      <c r="C720" s="83"/>
      <c r="D720" s="83"/>
      <c r="E720" s="83"/>
      <c r="F720" s="83"/>
      <c r="G720" s="83"/>
      <c r="H720" s="83"/>
      <c r="I720" s="83"/>
    </row>
    <row r="721" spans="1:9" ht="12.75">
      <c r="A721" s="83"/>
      <c r="B721" s="83"/>
      <c r="C721" s="83"/>
      <c r="D721" s="83"/>
      <c r="E721" s="83"/>
      <c r="F721" s="83"/>
      <c r="G721" s="83"/>
      <c r="H721" s="83"/>
      <c r="I721" s="83"/>
    </row>
    <row r="722" spans="1:9" ht="12.75">
      <c r="A722" s="83"/>
      <c r="B722" s="83"/>
      <c r="C722" s="83"/>
      <c r="D722" s="83"/>
      <c r="E722" s="83"/>
      <c r="F722" s="83"/>
      <c r="G722" s="83"/>
      <c r="H722" s="83"/>
      <c r="I722" s="83"/>
    </row>
    <row r="723" spans="1:9" ht="12.75">
      <c r="A723" s="83"/>
      <c r="B723" s="83"/>
      <c r="C723" s="83"/>
      <c r="D723" s="83"/>
      <c r="E723" s="83"/>
      <c r="F723" s="83"/>
      <c r="G723" s="83"/>
      <c r="H723" s="83"/>
      <c r="I723" s="83"/>
    </row>
    <row r="724" spans="1:9" ht="12.75">
      <c r="A724" s="83"/>
      <c r="B724" s="83"/>
      <c r="C724" s="83"/>
      <c r="D724" s="83"/>
      <c r="E724" s="83"/>
      <c r="F724" s="83"/>
      <c r="G724" s="83"/>
      <c r="H724" s="83"/>
      <c r="I724" s="83"/>
    </row>
    <row r="725" spans="1:9" ht="12.75">
      <c r="A725" s="83"/>
      <c r="B725" s="83"/>
      <c r="C725" s="83"/>
      <c r="D725" s="83"/>
      <c r="E725" s="83"/>
      <c r="F725" s="83"/>
      <c r="G725" s="83"/>
      <c r="H725" s="83"/>
      <c r="I725" s="83"/>
    </row>
    <row r="726" spans="1:9" ht="12.75">
      <c r="A726" s="83"/>
      <c r="B726" s="83"/>
      <c r="C726" s="83"/>
      <c r="D726" s="83"/>
      <c r="E726" s="83"/>
      <c r="F726" s="83"/>
      <c r="G726" s="83"/>
      <c r="H726" s="83"/>
      <c r="I726" s="83"/>
    </row>
    <row r="727" spans="1:9" ht="12.75">
      <c r="A727" s="83"/>
      <c r="B727" s="83"/>
      <c r="C727" s="83"/>
      <c r="D727" s="83"/>
      <c r="E727" s="83"/>
      <c r="F727" s="83"/>
      <c r="G727" s="83"/>
      <c r="H727" s="83"/>
      <c r="I727" s="83"/>
    </row>
    <row r="728" spans="1:9" ht="12.75">
      <c r="A728" s="83"/>
      <c r="B728" s="83"/>
      <c r="C728" s="83"/>
      <c r="D728" s="83"/>
      <c r="E728" s="83"/>
      <c r="F728" s="83"/>
      <c r="G728" s="83"/>
      <c r="H728" s="83"/>
      <c r="I728" s="83"/>
    </row>
    <row r="729" spans="1:9" ht="12.75">
      <c r="A729" s="83"/>
      <c r="B729" s="83"/>
      <c r="C729" s="83"/>
      <c r="D729" s="83"/>
      <c r="E729" s="83"/>
      <c r="F729" s="83"/>
      <c r="G729" s="83"/>
      <c r="H729" s="83"/>
      <c r="I729" s="83"/>
    </row>
    <row r="730" spans="1:9" ht="12.75">
      <c r="A730" s="83"/>
      <c r="B730" s="83"/>
      <c r="C730" s="83"/>
      <c r="D730" s="83"/>
      <c r="E730" s="83"/>
      <c r="F730" s="83"/>
      <c r="G730" s="83"/>
      <c r="H730" s="83"/>
      <c r="I730" s="83"/>
    </row>
    <row r="731" spans="1:9" ht="12.75">
      <c r="A731" s="83"/>
      <c r="B731" s="83"/>
      <c r="C731" s="83"/>
      <c r="D731" s="83"/>
      <c r="E731" s="83"/>
      <c r="F731" s="83"/>
      <c r="G731" s="83"/>
      <c r="H731" s="83"/>
      <c r="I731" s="83"/>
    </row>
    <row r="732" spans="1:9" ht="12.75">
      <c r="A732" s="83"/>
      <c r="B732" s="83"/>
      <c r="C732" s="83"/>
      <c r="D732" s="83"/>
      <c r="E732" s="83"/>
      <c r="F732" s="83"/>
      <c r="G732" s="83"/>
      <c r="H732" s="83"/>
      <c r="I732" s="83"/>
    </row>
    <row r="733" spans="1:9" ht="12.75">
      <c r="A733" s="83"/>
      <c r="B733" s="83"/>
      <c r="C733" s="83"/>
      <c r="D733" s="83"/>
      <c r="E733" s="83"/>
      <c r="F733" s="83"/>
      <c r="G733" s="83"/>
      <c r="H733" s="83"/>
      <c r="I733" s="83"/>
    </row>
    <row r="734" spans="1:9" ht="12.75">
      <c r="A734" s="83"/>
      <c r="B734" s="83"/>
      <c r="C734" s="83"/>
      <c r="D734" s="83"/>
      <c r="E734" s="83"/>
      <c r="F734" s="83"/>
      <c r="G734" s="83"/>
      <c r="H734" s="83"/>
      <c r="I734" s="83"/>
    </row>
    <row r="735" spans="1:9" ht="12.75">
      <c r="A735" s="83"/>
      <c r="B735" s="83"/>
      <c r="C735" s="83"/>
      <c r="D735" s="83"/>
      <c r="E735" s="83"/>
      <c r="F735" s="83"/>
      <c r="G735" s="83"/>
      <c r="H735" s="83"/>
      <c r="I735" s="83"/>
    </row>
    <row r="736" spans="1:9" ht="12.75">
      <c r="A736" s="83"/>
      <c r="B736" s="83"/>
      <c r="C736" s="83"/>
      <c r="D736" s="83"/>
      <c r="E736" s="83"/>
      <c r="F736" s="83"/>
      <c r="G736" s="83"/>
      <c r="H736" s="83"/>
      <c r="I736" s="83"/>
    </row>
    <row r="737" spans="1:9" ht="12.75">
      <c r="A737" s="83"/>
      <c r="B737" s="83"/>
      <c r="C737" s="83"/>
      <c r="D737" s="83"/>
      <c r="E737" s="83"/>
      <c r="F737" s="83"/>
      <c r="G737" s="83"/>
      <c r="H737" s="83"/>
      <c r="I737" s="83"/>
    </row>
    <row r="738" spans="1:9" ht="12.75">
      <c r="A738" s="83"/>
      <c r="B738" s="83"/>
      <c r="C738" s="83"/>
      <c r="D738" s="83"/>
      <c r="E738" s="83"/>
      <c r="F738" s="83"/>
      <c r="G738" s="83"/>
      <c r="H738" s="83"/>
      <c r="I738" s="83"/>
    </row>
    <row r="739" spans="1:9" ht="12.75">
      <c r="A739" s="83"/>
      <c r="B739" s="83"/>
      <c r="C739" s="83"/>
      <c r="D739" s="83"/>
      <c r="E739" s="83"/>
      <c r="F739" s="83"/>
      <c r="G739" s="83"/>
      <c r="H739" s="83"/>
      <c r="I739" s="83"/>
    </row>
    <row r="740" spans="1:9" ht="12.75">
      <c r="A740" s="83"/>
      <c r="B740" s="83"/>
      <c r="C740" s="83"/>
      <c r="D740" s="83"/>
      <c r="E740" s="83"/>
      <c r="F740" s="83"/>
      <c r="G740" s="83"/>
      <c r="H740" s="83"/>
      <c r="I740" s="83"/>
    </row>
    <row r="741" spans="1:9" ht="12.75">
      <c r="A741" s="83"/>
      <c r="B741" s="83"/>
      <c r="C741" s="83"/>
      <c r="D741" s="83"/>
      <c r="E741" s="83"/>
      <c r="F741" s="83"/>
      <c r="G741" s="83"/>
      <c r="H741" s="83"/>
      <c r="I741" s="83"/>
    </row>
    <row r="742" spans="1:9" ht="12.75">
      <c r="A742" s="83"/>
      <c r="B742" s="83"/>
      <c r="C742" s="83"/>
      <c r="D742" s="83"/>
      <c r="E742" s="83"/>
      <c r="F742" s="83"/>
      <c r="G742" s="83"/>
      <c r="H742" s="83"/>
      <c r="I742" s="83"/>
    </row>
    <row r="743" spans="1:9" ht="12.75">
      <c r="A743" s="83"/>
      <c r="B743" s="83"/>
      <c r="C743" s="83"/>
      <c r="D743" s="83"/>
      <c r="E743" s="83"/>
      <c r="F743" s="83"/>
      <c r="G743" s="83"/>
      <c r="H743" s="83"/>
      <c r="I743" s="83"/>
    </row>
    <row r="744" spans="1:9" ht="12.75">
      <c r="A744" s="83"/>
      <c r="B744" s="83"/>
      <c r="C744" s="83"/>
      <c r="D744" s="83"/>
      <c r="E744" s="83"/>
      <c r="F744" s="83"/>
      <c r="G744" s="83"/>
      <c r="H744" s="83"/>
      <c r="I744" s="83"/>
    </row>
    <row r="745" spans="1:9" ht="12.75">
      <c r="A745" s="83"/>
      <c r="B745" s="83"/>
      <c r="C745" s="83"/>
      <c r="D745" s="83"/>
      <c r="E745" s="83"/>
      <c r="F745" s="83"/>
      <c r="G745" s="83"/>
      <c r="H745" s="83"/>
      <c r="I745" s="83"/>
    </row>
    <row r="746" spans="1:9" ht="12.75">
      <c r="A746" s="83"/>
      <c r="B746" s="83"/>
      <c r="C746" s="83"/>
      <c r="D746" s="83"/>
      <c r="E746" s="83"/>
      <c r="F746" s="83"/>
      <c r="G746" s="83"/>
      <c r="H746" s="83"/>
      <c r="I746" s="83"/>
    </row>
    <row r="747" spans="1:9" ht="12.75">
      <c r="A747" s="83"/>
      <c r="B747" s="83"/>
      <c r="C747" s="83"/>
      <c r="D747" s="83"/>
      <c r="E747" s="83"/>
      <c r="F747" s="83"/>
      <c r="G747" s="83"/>
      <c r="H747" s="83"/>
      <c r="I747" s="83"/>
    </row>
    <row r="748" spans="1:9" ht="12.75">
      <c r="A748" s="83"/>
      <c r="B748" s="83"/>
      <c r="C748" s="83"/>
      <c r="D748" s="83"/>
      <c r="E748" s="83"/>
      <c r="F748" s="83"/>
      <c r="G748" s="83"/>
      <c r="H748" s="83"/>
      <c r="I748" s="83"/>
    </row>
    <row r="749" spans="1:9" ht="12.75">
      <c r="A749" s="83"/>
      <c r="B749" s="83"/>
      <c r="C749" s="83"/>
      <c r="D749" s="83"/>
      <c r="E749" s="83"/>
      <c r="F749" s="83"/>
      <c r="G749" s="83"/>
      <c r="H749" s="83"/>
      <c r="I749" s="83"/>
    </row>
    <row r="750" spans="1:9" ht="12.75">
      <c r="A750" s="83"/>
      <c r="B750" s="83"/>
      <c r="C750" s="83"/>
      <c r="D750" s="83"/>
      <c r="E750" s="83"/>
      <c r="F750" s="83"/>
      <c r="G750" s="83"/>
      <c r="H750" s="83"/>
      <c r="I750" s="83"/>
    </row>
    <row r="751" spans="1:9" ht="12.75">
      <c r="A751" s="83"/>
      <c r="B751" s="83"/>
      <c r="C751" s="83"/>
      <c r="D751" s="83"/>
      <c r="E751" s="83"/>
      <c r="F751" s="83"/>
      <c r="G751" s="83"/>
      <c r="H751" s="83"/>
      <c r="I751" s="83"/>
    </row>
    <row r="752" spans="1:9" ht="12.75">
      <c r="A752" s="83"/>
      <c r="B752" s="83"/>
      <c r="C752" s="83"/>
      <c r="D752" s="83"/>
      <c r="E752" s="83"/>
      <c r="F752" s="83"/>
      <c r="G752" s="83"/>
      <c r="H752" s="83"/>
      <c r="I752" s="83"/>
    </row>
    <row r="753" spans="1:9" ht="12.75">
      <c r="A753" s="83"/>
      <c r="B753" s="83"/>
      <c r="C753" s="83"/>
      <c r="D753" s="83"/>
      <c r="E753" s="83"/>
      <c r="F753" s="83"/>
      <c r="G753" s="83"/>
      <c r="H753" s="83"/>
      <c r="I753" s="83"/>
    </row>
    <row r="754" spans="1:9" ht="12.75">
      <c r="A754" s="83"/>
      <c r="B754" s="83"/>
      <c r="C754" s="83"/>
      <c r="D754" s="83"/>
      <c r="E754" s="83"/>
      <c r="F754" s="83"/>
      <c r="G754" s="83"/>
      <c r="H754" s="83"/>
      <c r="I754" s="83"/>
    </row>
    <row r="755" spans="1:9" ht="12.75">
      <c r="A755" s="83"/>
      <c r="B755" s="83"/>
      <c r="C755" s="83"/>
      <c r="D755" s="83"/>
      <c r="E755" s="83"/>
      <c r="F755" s="83"/>
      <c r="G755" s="83"/>
      <c r="H755" s="83"/>
      <c r="I755" s="83"/>
    </row>
    <row r="756" spans="1:9" ht="12.75">
      <c r="A756" s="83"/>
      <c r="B756" s="83"/>
      <c r="C756" s="83"/>
      <c r="D756" s="83"/>
      <c r="E756" s="83"/>
      <c r="F756" s="83"/>
      <c r="G756" s="83"/>
      <c r="H756" s="83"/>
      <c r="I756" s="83"/>
    </row>
    <row r="757" spans="1:9" ht="12.75">
      <c r="A757" s="83"/>
      <c r="B757" s="83"/>
      <c r="C757" s="83"/>
      <c r="D757" s="83"/>
      <c r="E757" s="83"/>
      <c r="F757" s="83"/>
      <c r="G757" s="83"/>
      <c r="H757" s="83"/>
      <c r="I757" s="83"/>
    </row>
    <row r="758" spans="1:9" ht="12.75">
      <c r="A758" s="83"/>
      <c r="B758" s="83"/>
      <c r="C758" s="83"/>
      <c r="D758" s="83"/>
      <c r="E758" s="83"/>
      <c r="F758" s="83"/>
      <c r="G758" s="83"/>
      <c r="H758" s="83"/>
      <c r="I758" s="83"/>
    </row>
    <row r="759" spans="1:9" ht="12.75">
      <c r="A759" s="83"/>
      <c r="B759" s="83"/>
      <c r="C759" s="83"/>
      <c r="D759" s="83"/>
      <c r="E759" s="83"/>
      <c r="F759" s="83"/>
      <c r="G759" s="83"/>
      <c r="H759" s="83"/>
      <c r="I759" s="83"/>
    </row>
    <row r="760" spans="1:9" ht="12.75">
      <c r="A760" s="83"/>
      <c r="B760" s="83"/>
      <c r="C760" s="83"/>
      <c r="D760" s="83"/>
      <c r="E760" s="83"/>
      <c r="F760" s="83"/>
      <c r="G760" s="83"/>
      <c r="H760" s="83"/>
      <c r="I760" s="83"/>
    </row>
    <row r="761" spans="1:9" ht="12.75">
      <c r="A761" s="83"/>
      <c r="B761" s="83"/>
      <c r="C761" s="83"/>
      <c r="D761" s="83"/>
      <c r="E761" s="83"/>
      <c r="F761" s="83"/>
      <c r="G761" s="83"/>
      <c r="H761" s="83"/>
      <c r="I761" s="83"/>
    </row>
    <row r="762" spans="1:9" ht="12.75">
      <c r="A762" s="83"/>
      <c r="B762" s="83"/>
      <c r="C762" s="83"/>
      <c r="D762" s="83"/>
      <c r="E762" s="83"/>
      <c r="F762" s="83"/>
      <c r="G762" s="83"/>
      <c r="H762" s="83"/>
      <c r="I762" s="83"/>
    </row>
    <row r="763" spans="1:9" ht="12.75">
      <c r="A763" s="83"/>
      <c r="B763" s="83"/>
      <c r="C763" s="83"/>
      <c r="D763" s="83"/>
      <c r="E763" s="83"/>
      <c r="F763" s="83"/>
      <c r="G763" s="83"/>
      <c r="H763" s="83"/>
      <c r="I763" s="83"/>
    </row>
    <row r="764" spans="1:9" ht="12.75">
      <c r="A764" s="83"/>
      <c r="B764" s="83"/>
      <c r="C764" s="83"/>
      <c r="D764" s="83"/>
      <c r="E764" s="83"/>
      <c r="F764" s="83"/>
      <c r="G764" s="83"/>
      <c r="H764" s="83"/>
      <c r="I764" s="83"/>
    </row>
    <row r="765" spans="1:9" ht="12.75">
      <c r="A765" s="83"/>
      <c r="B765" s="83"/>
      <c r="C765" s="83"/>
      <c r="D765" s="83"/>
      <c r="E765" s="83"/>
      <c r="F765" s="83"/>
      <c r="G765" s="83"/>
      <c r="H765" s="83"/>
      <c r="I765" s="83"/>
    </row>
    <row r="766" spans="1:9" ht="12.75">
      <c r="A766" s="83"/>
      <c r="B766" s="83"/>
      <c r="C766" s="83"/>
      <c r="D766" s="83"/>
      <c r="E766" s="83"/>
      <c r="F766" s="83"/>
      <c r="G766" s="83"/>
      <c r="H766" s="83"/>
      <c r="I766" s="83"/>
    </row>
    <row r="767" spans="1:9" ht="12.75">
      <c r="A767" s="83"/>
      <c r="B767" s="83"/>
      <c r="C767" s="83"/>
      <c r="D767" s="83"/>
      <c r="E767" s="83"/>
      <c r="F767" s="83"/>
      <c r="G767" s="83"/>
      <c r="H767" s="83"/>
      <c r="I767" s="83"/>
    </row>
    <row r="768" spans="1:9" ht="12.75">
      <c r="A768" s="83"/>
      <c r="B768" s="83"/>
      <c r="C768" s="83"/>
      <c r="D768" s="83"/>
      <c r="E768" s="83"/>
      <c r="F768" s="83"/>
      <c r="G768" s="83"/>
      <c r="H768" s="83"/>
      <c r="I768" s="83"/>
    </row>
    <row r="769" spans="1:9" ht="12.75">
      <c r="A769" s="83"/>
      <c r="B769" s="83"/>
      <c r="C769" s="83"/>
      <c r="D769" s="83"/>
      <c r="E769" s="83"/>
      <c r="F769" s="83"/>
      <c r="G769" s="83"/>
      <c r="H769" s="83"/>
      <c r="I769" s="83"/>
    </row>
    <row r="770" spans="1:9" ht="12.75">
      <c r="A770" s="83"/>
      <c r="B770" s="83"/>
      <c r="C770" s="83"/>
      <c r="D770" s="83"/>
      <c r="E770" s="83"/>
      <c r="F770" s="83"/>
      <c r="G770" s="83"/>
      <c r="H770" s="83"/>
      <c r="I770" s="83"/>
    </row>
    <row r="771" spans="1:9" ht="12.75">
      <c r="A771" s="83"/>
      <c r="B771" s="83"/>
      <c r="C771" s="83"/>
      <c r="D771" s="83"/>
      <c r="E771" s="83"/>
      <c r="F771" s="83"/>
      <c r="G771" s="83"/>
      <c r="H771" s="83"/>
      <c r="I771" s="83"/>
    </row>
    <row r="772" spans="1:9" ht="12.75">
      <c r="A772" s="83"/>
      <c r="B772" s="83"/>
      <c r="C772" s="83"/>
      <c r="D772" s="83"/>
      <c r="E772" s="83"/>
      <c r="F772" s="83"/>
      <c r="G772" s="83"/>
      <c r="H772" s="83"/>
      <c r="I772" s="83"/>
    </row>
    <row r="773" spans="1:9" ht="12.75">
      <c r="A773" s="83"/>
      <c r="B773" s="83"/>
      <c r="C773" s="83"/>
      <c r="D773" s="83"/>
      <c r="E773" s="83"/>
      <c r="F773" s="83"/>
      <c r="G773" s="83"/>
      <c r="H773" s="83"/>
      <c r="I773" s="83"/>
    </row>
    <row r="774" spans="1:9" ht="12.75">
      <c r="A774" s="83"/>
      <c r="B774" s="83"/>
      <c r="C774" s="83"/>
      <c r="D774" s="83"/>
      <c r="E774" s="83"/>
      <c r="F774" s="83"/>
      <c r="G774" s="83"/>
      <c r="H774" s="83"/>
      <c r="I774" s="83"/>
    </row>
    <row r="775" spans="1:9" ht="12.75">
      <c r="A775" s="83"/>
      <c r="B775" s="83"/>
      <c r="C775" s="83"/>
      <c r="D775" s="83"/>
      <c r="E775" s="83"/>
      <c r="F775" s="83"/>
      <c r="G775" s="83"/>
      <c r="H775" s="83"/>
      <c r="I775" s="83"/>
    </row>
    <row r="776" spans="1:9" ht="12.75">
      <c r="A776" s="83"/>
      <c r="B776" s="83"/>
      <c r="C776" s="83"/>
      <c r="D776" s="83"/>
      <c r="E776" s="83"/>
      <c r="F776" s="83"/>
      <c r="G776" s="83"/>
      <c r="H776" s="83"/>
      <c r="I776" s="83"/>
    </row>
    <row r="777" spans="1:9" ht="12.75">
      <c r="A777" s="83"/>
      <c r="B777" s="83"/>
      <c r="C777" s="83"/>
      <c r="D777" s="83"/>
      <c r="E777" s="83"/>
      <c r="F777" s="83"/>
      <c r="G777" s="83"/>
      <c r="H777" s="83"/>
      <c r="I777" s="83"/>
    </row>
    <row r="778" spans="1:9" ht="12.75">
      <c r="A778" s="83"/>
      <c r="B778" s="83"/>
      <c r="C778" s="83"/>
      <c r="D778" s="83"/>
      <c r="E778" s="83"/>
      <c r="F778" s="83"/>
      <c r="G778" s="83"/>
      <c r="H778" s="83"/>
      <c r="I778" s="83"/>
    </row>
    <row r="779" spans="1:9" ht="12.75">
      <c r="A779" s="83"/>
      <c r="B779" s="83"/>
      <c r="C779" s="83"/>
      <c r="D779" s="83"/>
      <c r="E779" s="83"/>
      <c r="F779" s="83"/>
      <c r="G779" s="83"/>
      <c r="H779" s="83"/>
      <c r="I779" s="83"/>
    </row>
    <row r="780" spans="1:9" ht="12.75">
      <c r="A780" s="83"/>
      <c r="B780" s="83"/>
      <c r="C780" s="83"/>
      <c r="D780" s="83"/>
      <c r="E780" s="83"/>
      <c r="F780" s="83"/>
      <c r="G780" s="83"/>
      <c r="H780" s="83"/>
      <c r="I780" s="83"/>
    </row>
    <row r="781" spans="1:9" ht="12.75">
      <c r="A781" s="83"/>
      <c r="B781" s="83"/>
      <c r="C781" s="83"/>
      <c r="D781" s="83"/>
      <c r="E781" s="83"/>
      <c r="F781" s="83"/>
      <c r="G781" s="83"/>
      <c r="H781" s="83"/>
      <c r="I781" s="83"/>
    </row>
    <row r="782" spans="1:9" ht="12.75">
      <c r="A782" s="83"/>
      <c r="B782" s="83"/>
      <c r="C782" s="83"/>
      <c r="D782" s="83"/>
      <c r="E782" s="83"/>
      <c r="F782" s="83"/>
      <c r="G782" s="83"/>
      <c r="H782" s="83"/>
      <c r="I782" s="83"/>
    </row>
    <row r="783" spans="1:9" ht="12.75">
      <c r="A783" s="83"/>
      <c r="B783" s="83"/>
      <c r="C783" s="83"/>
      <c r="D783" s="83"/>
      <c r="E783" s="83"/>
      <c r="F783" s="83"/>
      <c r="G783" s="83"/>
      <c r="H783" s="83"/>
      <c r="I783" s="83"/>
    </row>
    <row r="784" spans="1:9" ht="12.75">
      <c r="A784" s="83"/>
      <c r="B784" s="83"/>
      <c r="C784" s="83"/>
      <c r="D784" s="83"/>
      <c r="E784" s="83"/>
      <c r="F784" s="83"/>
      <c r="G784" s="83"/>
      <c r="H784" s="83"/>
      <c r="I784" s="83"/>
    </row>
    <row r="785" spans="1:9" ht="12.75">
      <c r="A785" s="83"/>
      <c r="B785" s="83"/>
      <c r="C785" s="83"/>
      <c r="D785" s="83"/>
      <c r="E785" s="83"/>
      <c r="F785" s="83"/>
      <c r="G785" s="83"/>
      <c r="H785" s="83"/>
      <c r="I785" s="83"/>
    </row>
    <row r="786" spans="1:9" ht="12.75">
      <c r="A786" s="83"/>
      <c r="B786" s="83"/>
      <c r="C786" s="83"/>
      <c r="D786" s="83"/>
      <c r="E786" s="83"/>
      <c r="F786" s="83"/>
      <c r="G786" s="83"/>
      <c r="H786" s="83"/>
      <c r="I786" s="83"/>
    </row>
    <row r="787" spans="1:9" ht="12.75">
      <c r="A787" s="83"/>
      <c r="B787" s="83"/>
      <c r="C787" s="83"/>
      <c r="D787" s="83"/>
      <c r="E787" s="83"/>
      <c r="F787" s="83"/>
      <c r="G787" s="83"/>
      <c r="H787" s="83"/>
      <c r="I787" s="83"/>
    </row>
    <row r="788" spans="1:9" ht="12.75">
      <c r="A788" s="83"/>
      <c r="B788" s="83"/>
      <c r="C788" s="83"/>
      <c r="D788" s="83"/>
      <c r="E788" s="83"/>
      <c r="F788" s="83"/>
      <c r="G788" s="83"/>
      <c r="H788" s="83"/>
      <c r="I788" s="83"/>
    </row>
    <row r="789" spans="1:9" ht="12.75">
      <c r="A789" s="83"/>
      <c r="B789" s="83"/>
      <c r="C789" s="83"/>
      <c r="D789" s="83"/>
      <c r="E789" s="83"/>
      <c r="F789" s="83"/>
      <c r="G789" s="83"/>
      <c r="H789" s="83"/>
      <c r="I789" s="83"/>
    </row>
    <row r="790" spans="1:9" ht="12.75">
      <c r="A790" s="83"/>
      <c r="B790" s="83"/>
      <c r="C790" s="83"/>
      <c r="D790" s="83"/>
      <c r="E790" s="83"/>
      <c r="F790" s="83"/>
      <c r="G790" s="83"/>
      <c r="H790" s="83"/>
      <c r="I790" s="83"/>
    </row>
    <row r="791" spans="1:9" ht="12.75">
      <c r="A791" s="83"/>
      <c r="B791" s="83"/>
      <c r="C791" s="83"/>
      <c r="D791" s="83"/>
      <c r="E791" s="83"/>
      <c r="F791" s="83"/>
      <c r="G791" s="83"/>
      <c r="H791" s="83"/>
      <c r="I791" s="83"/>
    </row>
    <row r="792" spans="1:9" ht="12.75">
      <c r="A792" s="83"/>
      <c r="B792" s="83"/>
      <c r="C792" s="83"/>
      <c r="D792" s="83"/>
      <c r="E792" s="83"/>
      <c r="F792" s="83"/>
      <c r="G792" s="83"/>
      <c r="H792" s="83"/>
      <c r="I792" s="83"/>
    </row>
    <row r="793" spans="1:9" ht="12.75">
      <c r="A793" s="83"/>
      <c r="B793" s="83"/>
      <c r="C793" s="83"/>
      <c r="D793" s="83"/>
      <c r="E793" s="83"/>
      <c r="F793" s="83"/>
      <c r="G793" s="83"/>
      <c r="H793" s="83"/>
      <c r="I793" s="83"/>
    </row>
    <row r="794" spans="1:9" ht="12.75">
      <c r="A794" s="83"/>
      <c r="B794" s="83"/>
      <c r="C794" s="83"/>
      <c r="D794" s="83"/>
      <c r="E794" s="83"/>
      <c r="F794" s="83"/>
      <c r="G794" s="83"/>
      <c r="H794" s="83"/>
      <c r="I794" s="83"/>
    </row>
    <row r="795" spans="1:9" ht="12.75">
      <c r="A795" s="83"/>
      <c r="B795" s="83"/>
      <c r="C795" s="83"/>
      <c r="D795" s="83"/>
      <c r="E795" s="83"/>
      <c r="F795" s="83"/>
      <c r="G795" s="83"/>
      <c r="H795" s="83"/>
      <c r="I795" s="83"/>
    </row>
    <row r="796" spans="1:9" ht="12.75">
      <c r="A796" s="83"/>
      <c r="B796" s="83"/>
      <c r="C796" s="83"/>
      <c r="D796" s="83"/>
      <c r="E796" s="83"/>
      <c r="F796" s="83"/>
      <c r="G796" s="83"/>
      <c r="H796" s="83"/>
      <c r="I796" s="83"/>
    </row>
    <row r="797" spans="1:9" ht="12.75">
      <c r="A797" s="83"/>
      <c r="B797" s="83"/>
      <c r="C797" s="83"/>
      <c r="D797" s="83"/>
      <c r="E797" s="83"/>
      <c r="F797" s="83"/>
      <c r="G797" s="83"/>
      <c r="H797" s="83"/>
      <c r="I797" s="83"/>
    </row>
    <row r="798" spans="1:9" ht="12.75">
      <c r="A798" s="83"/>
      <c r="B798" s="83"/>
      <c r="C798" s="83"/>
      <c r="D798" s="83"/>
      <c r="E798" s="83"/>
      <c r="F798" s="83"/>
      <c r="G798" s="83"/>
      <c r="H798" s="83"/>
      <c r="I798" s="83"/>
    </row>
    <row r="799" spans="1:9" ht="12.75">
      <c r="A799" s="83"/>
      <c r="B799" s="83"/>
      <c r="C799" s="83"/>
      <c r="D799" s="83"/>
      <c r="E799" s="83"/>
      <c r="F799" s="83"/>
      <c r="G799" s="83"/>
      <c r="H799" s="83"/>
      <c r="I799" s="83"/>
    </row>
    <row r="800" spans="1:9" ht="12.75">
      <c r="A800" s="83"/>
      <c r="B800" s="83"/>
      <c r="C800" s="83"/>
      <c r="D800" s="83"/>
      <c r="E800" s="83"/>
      <c r="F800" s="83"/>
      <c r="G800" s="83"/>
      <c r="H800" s="83"/>
      <c r="I800" s="83"/>
    </row>
    <row r="801" spans="1:9" ht="12.75">
      <c r="A801" s="83"/>
      <c r="B801" s="83"/>
      <c r="C801" s="83"/>
      <c r="D801" s="83"/>
      <c r="E801" s="83"/>
      <c r="F801" s="83"/>
      <c r="G801" s="83"/>
      <c r="H801" s="83"/>
      <c r="I801" s="83"/>
    </row>
    <row r="802" spans="1:9" ht="12.75">
      <c r="A802" s="83"/>
      <c r="B802" s="83"/>
      <c r="C802" s="83"/>
      <c r="D802" s="83"/>
      <c r="E802" s="83"/>
      <c r="F802" s="83"/>
      <c r="G802" s="83"/>
      <c r="H802" s="83"/>
      <c r="I802" s="83"/>
    </row>
    <row r="803" spans="1:9" ht="12.75">
      <c r="A803" s="83"/>
      <c r="B803" s="83"/>
      <c r="C803" s="83"/>
      <c r="D803" s="83"/>
      <c r="E803" s="83"/>
      <c r="F803" s="83"/>
      <c r="G803" s="83"/>
      <c r="H803" s="83"/>
      <c r="I803" s="83"/>
    </row>
    <row r="804" spans="1:9" ht="12.75">
      <c r="A804" s="83"/>
      <c r="B804" s="83"/>
      <c r="C804" s="83"/>
      <c r="D804" s="83"/>
      <c r="E804" s="83"/>
      <c r="F804" s="83"/>
      <c r="G804" s="83"/>
      <c r="H804" s="83"/>
      <c r="I804" s="83"/>
    </row>
    <row r="805" spans="1:9" ht="12.75">
      <c r="A805" s="83"/>
      <c r="B805" s="83"/>
      <c r="C805" s="83"/>
      <c r="D805" s="83"/>
      <c r="E805" s="83"/>
      <c r="F805" s="83"/>
      <c r="G805" s="83"/>
      <c r="H805" s="83"/>
      <c r="I805" s="83"/>
    </row>
    <row r="806" spans="1:9" ht="12.75">
      <c r="A806" s="83"/>
      <c r="B806" s="83"/>
      <c r="C806" s="83"/>
      <c r="D806" s="83"/>
      <c r="E806" s="83"/>
      <c r="F806" s="83"/>
      <c r="G806" s="83"/>
      <c r="H806" s="83"/>
      <c r="I806" s="83"/>
    </row>
    <row r="807" spans="1:9" ht="12.75">
      <c r="A807" s="83"/>
      <c r="B807" s="83"/>
      <c r="C807" s="83"/>
      <c r="D807" s="83"/>
      <c r="E807" s="83"/>
      <c r="F807" s="83"/>
      <c r="G807" s="83"/>
      <c r="H807" s="83"/>
      <c r="I807" s="83"/>
    </row>
    <row r="808" spans="1:9" ht="12.75">
      <c r="A808" s="83"/>
      <c r="B808" s="83"/>
      <c r="C808" s="83"/>
      <c r="D808" s="83"/>
      <c r="E808" s="83"/>
      <c r="F808" s="83"/>
      <c r="G808" s="83"/>
      <c r="H808" s="83"/>
      <c r="I808" s="83"/>
    </row>
    <row r="809" spans="1:9" ht="12.75">
      <c r="A809" s="83"/>
      <c r="B809" s="83"/>
      <c r="C809" s="83"/>
      <c r="D809" s="83"/>
      <c r="E809" s="83"/>
      <c r="F809" s="83"/>
      <c r="G809" s="83"/>
      <c r="H809" s="83"/>
      <c r="I809" s="83"/>
    </row>
    <row r="810" spans="1:9" ht="12.75">
      <c r="A810" s="83"/>
      <c r="B810" s="83"/>
      <c r="C810" s="83"/>
      <c r="D810" s="83"/>
      <c r="E810" s="83"/>
      <c r="F810" s="83"/>
      <c r="G810" s="83"/>
      <c r="H810" s="83"/>
      <c r="I810" s="83"/>
    </row>
    <row r="811" spans="1:9" ht="12.75">
      <c r="A811" s="83"/>
      <c r="B811" s="83"/>
      <c r="C811" s="83"/>
      <c r="D811" s="83"/>
      <c r="E811" s="83"/>
      <c r="F811" s="83"/>
      <c r="G811" s="83"/>
      <c r="H811" s="83"/>
      <c r="I811" s="83"/>
    </row>
    <row r="812" spans="1:9" ht="12.75">
      <c r="A812" s="83"/>
      <c r="B812" s="83"/>
      <c r="C812" s="83"/>
      <c r="D812" s="83"/>
      <c r="E812" s="83"/>
      <c r="F812" s="83"/>
      <c r="G812" s="83"/>
      <c r="H812" s="83"/>
      <c r="I812" s="83"/>
    </row>
    <row r="813" spans="1:9" ht="12.75">
      <c r="A813" s="83"/>
      <c r="B813" s="83"/>
      <c r="C813" s="83"/>
      <c r="D813" s="83"/>
      <c r="E813" s="83"/>
      <c r="F813" s="83"/>
      <c r="G813" s="83"/>
      <c r="H813" s="83"/>
      <c r="I813" s="83"/>
    </row>
    <row r="814" spans="1:9" ht="12.75">
      <c r="A814" s="83"/>
      <c r="B814" s="83"/>
      <c r="C814" s="83"/>
      <c r="D814" s="83"/>
      <c r="E814" s="83"/>
      <c r="F814" s="83"/>
      <c r="G814" s="83"/>
      <c r="H814" s="83"/>
      <c r="I814" s="83"/>
    </row>
    <row r="815" spans="1:9" ht="12.75">
      <c r="A815" s="83"/>
      <c r="B815" s="83"/>
      <c r="C815" s="83"/>
      <c r="D815" s="83"/>
      <c r="E815" s="83"/>
      <c r="F815" s="83"/>
      <c r="G815" s="83"/>
      <c r="H815" s="83"/>
      <c r="I815" s="83"/>
    </row>
    <row r="816" spans="1:9" ht="12.75">
      <c r="A816" s="83"/>
      <c r="B816" s="83"/>
      <c r="C816" s="83"/>
      <c r="D816" s="83"/>
      <c r="E816" s="83"/>
      <c r="F816" s="83"/>
      <c r="G816" s="83"/>
      <c r="H816" s="83"/>
      <c r="I816" s="83"/>
    </row>
    <row r="817" spans="1:9" ht="12.75">
      <c r="A817" s="83"/>
      <c r="B817" s="83"/>
      <c r="C817" s="83"/>
      <c r="D817" s="83"/>
      <c r="E817" s="83"/>
      <c r="F817" s="83"/>
      <c r="G817" s="83"/>
      <c r="H817" s="83"/>
      <c r="I817" s="83"/>
    </row>
    <row r="818" spans="1:9" ht="12.75">
      <c r="A818" s="83"/>
      <c r="B818" s="83"/>
      <c r="C818" s="83"/>
      <c r="D818" s="83"/>
      <c r="E818" s="83"/>
      <c r="F818" s="83"/>
      <c r="G818" s="83"/>
      <c r="H818" s="83"/>
      <c r="I818" s="83"/>
    </row>
    <row r="819" spans="1:9" ht="12.75">
      <c r="A819" s="83"/>
      <c r="B819" s="83"/>
      <c r="C819" s="83"/>
      <c r="D819" s="83"/>
      <c r="E819" s="83"/>
      <c r="F819" s="83"/>
      <c r="G819" s="83"/>
      <c r="H819" s="83"/>
      <c r="I819" s="83"/>
    </row>
    <row r="820" spans="1:9" ht="12.75">
      <c r="A820" s="83"/>
      <c r="B820" s="83"/>
      <c r="C820" s="83"/>
      <c r="D820" s="83"/>
      <c r="E820" s="83"/>
      <c r="F820" s="83"/>
      <c r="G820" s="83"/>
      <c r="H820" s="83"/>
      <c r="I820" s="83"/>
    </row>
    <row r="821" spans="1:9" ht="12.75">
      <c r="A821" s="83"/>
      <c r="B821" s="83"/>
      <c r="C821" s="83"/>
      <c r="D821" s="83"/>
      <c r="E821" s="83"/>
      <c r="F821" s="83"/>
      <c r="G821" s="83"/>
      <c r="H821" s="83"/>
      <c r="I821" s="83"/>
    </row>
    <row r="822" spans="1:9" ht="12.75">
      <c r="A822" s="83"/>
      <c r="B822" s="83"/>
      <c r="C822" s="83"/>
      <c r="D822" s="83"/>
      <c r="E822" s="83"/>
      <c r="F822" s="83"/>
      <c r="G822" s="83"/>
      <c r="H822" s="83"/>
      <c r="I822" s="83"/>
    </row>
    <row r="823" spans="1:9" ht="12.75">
      <c r="A823" s="83"/>
      <c r="B823" s="83"/>
      <c r="C823" s="83"/>
      <c r="D823" s="83"/>
      <c r="E823" s="83"/>
      <c r="F823" s="83"/>
      <c r="G823" s="83"/>
      <c r="H823" s="83"/>
      <c r="I823" s="83"/>
    </row>
    <row r="824" spans="1:9" ht="12.75">
      <c r="A824" s="83"/>
      <c r="B824" s="83"/>
      <c r="C824" s="83"/>
      <c r="D824" s="83"/>
      <c r="E824" s="83"/>
      <c r="F824" s="83"/>
      <c r="G824" s="83"/>
      <c r="H824" s="83"/>
      <c r="I824" s="83"/>
    </row>
    <row r="825" spans="1:9" ht="12.75">
      <c r="A825" s="83"/>
      <c r="B825" s="83"/>
      <c r="C825" s="83"/>
      <c r="D825" s="83"/>
      <c r="E825" s="83"/>
      <c r="F825" s="83"/>
      <c r="G825" s="83"/>
      <c r="H825" s="83"/>
      <c r="I825" s="83"/>
    </row>
    <row r="826" spans="1:9" ht="12.75">
      <c r="A826" s="83"/>
      <c r="B826" s="83"/>
      <c r="C826" s="83"/>
      <c r="D826" s="83"/>
      <c r="E826" s="83"/>
      <c r="F826" s="83"/>
      <c r="G826" s="83"/>
      <c r="H826" s="83"/>
      <c r="I826" s="83"/>
    </row>
    <row r="827" spans="1:9" ht="12.75">
      <c r="A827" s="83"/>
      <c r="B827" s="83"/>
      <c r="C827" s="83"/>
      <c r="D827" s="83"/>
      <c r="E827" s="83"/>
      <c r="F827" s="83"/>
      <c r="G827" s="83"/>
      <c r="H827" s="83"/>
      <c r="I827" s="83"/>
    </row>
    <row r="828" spans="1:9" ht="12.75">
      <c r="A828" s="83"/>
      <c r="B828" s="83"/>
      <c r="C828" s="83"/>
      <c r="D828" s="83"/>
      <c r="E828" s="83"/>
      <c r="F828" s="83"/>
      <c r="G828" s="83"/>
      <c r="H828" s="83"/>
      <c r="I828" s="83"/>
    </row>
    <row r="829" spans="1:9" ht="12.75">
      <c r="A829" s="83"/>
      <c r="B829" s="83"/>
      <c r="C829" s="83"/>
      <c r="D829" s="83"/>
      <c r="E829" s="83"/>
      <c r="F829" s="83"/>
      <c r="G829" s="83"/>
      <c r="H829" s="83"/>
      <c r="I829" s="83"/>
    </row>
    <row r="830" spans="1:9" ht="12.75">
      <c r="A830" s="83"/>
      <c r="B830" s="83"/>
      <c r="C830" s="83"/>
      <c r="D830" s="83"/>
      <c r="E830" s="83"/>
      <c r="F830" s="83"/>
      <c r="G830" s="83"/>
      <c r="H830" s="83"/>
      <c r="I830" s="83"/>
    </row>
    <row r="831" spans="1:9" ht="12.75">
      <c r="A831" s="83"/>
      <c r="B831" s="83"/>
      <c r="C831" s="83"/>
      <c r="D831" s="83"/>
      <c r="E831" s="83"/>
      <c r="F831" s="83"/>
      <c r="G831" s="83"/>
      <c r="H831" s="83"/>
      <c r="I831" s="83"/>
    </row>
    <row r="832" spans="1:9" ht="12.75">
      <c r="A832" s="83"/>
      <c r="B832" s="83"/>
      <c r="C832" s="83"/>
      <c r="D832" s="83"/>
      <c r="E832" s="83"/>
      <c r="F832" s="83"/>
      <c r="G832" s="83"/>
      <c r="H832" s="83"/>
      <c r="I832" s="83"/>
    </row>
    <row r="833" spans="1:9" ht="12.75">
      <c r="A833" s="83"/>
      <c r="B833" s="83"/>
      <c r="C833" s="83"/>
      <c r="D833" s="83"/>
      <c r="E833" s="83"/>
      <c r="F833" s="83"/>
      <c r="G833" s="83"/>
      <c r="H833" s="83"/>
      <c r="I833" s="83"/>
    </row>
    <row r="834" spans="1:9" ht="12.75">
      <c r="A834" s="83"/>
      <c r="B834" s="83"/>
      <c r="C834" s="83"/>
      <c r="D834" s="83"/>
      <c r="E834" s="83"/>
      <c r="F834" s="83"/>
      <c r="G834" s="83"/>
      <c r="H834" s="83"/>
      <c r="I834" s="83"/>
    </row>
    <row r="835" spans="1:9" ht="12.75">
      <c r="A835" s="83"/>
      <c r="B835" s="83"/>
      <c r="C835" s="83"/>
      <c r="D835" s="83"/>
      <c r="E835" s="83"/>
      <c r="F835" s="83"/>
      <c r="G835" s="83"/>
      <c r="H835" s="83"/>
      <c r="I835" s="83"/>
    </row>
    <row r="836" spans="1:9" ht="12.75">
      <c r="A836" s="83"/>
      <c r="B836" s="83"/>
      <c r="C836" s="83"/>
      <c r="D836" s="83"/>
      <c r="E836" s="83"/>
      <c r="F836" s="83"/>
      <c r="G836" s="83"/>
      <c r="H836" s="83"/>
      <c r="I836" s="83"/>
    </row>
    <row r="837" spans="1:9" ht="12.75">
      <c r="A837" s="83"/>
      <c r="B837" s="83"/>
      <c r="C837" s="83"/>
      <c r="D837" s="83"/>
      <c r="E837" s="83"/>
      <c r="F837" s="83"/>
      <c r="G837" s="83"/>
      <c r="H837" s="83"/>
      <c r="I837" s="83"/>
    </row>
    <row r="838" spans="1:9" ht="12.75">
      <c r="A838" s="83"/>
      <c r="B838" s="83"/>
      <c r="C838" s="83"/>
      <c r="D838" s="83"/>
      <c r="E838" s="83"/>
      <c r="F838" s="83"/>
      <c r="G838" s="83"/>
      <c r="H838" s="83"/>
      <c r="I838" s="83"/>
    </row>
    <row r="839" spans="1:9" ht="12.75">
      <c r="A839" s="83"/>
      <c r="B839" s="83"/>
      <c r="C839" s="83"/>
      <c r="D839" s="83"/>
      <c r="E839" s="83"/>
      <c r="F839" s="83"/>
      <c r="G839" s="83"/>
      <c r="H839" s="83"/>
      <c r="I839" s="83"/>
    </row>
    <row r="840" spans="1:9" ht="12.75">
      <c r="A840" s="83"/>
      <c r="B840" s="83"/>
      <c r="C840" s="83"/>
      <c r="D840" s="83"/>
      <c r="E840" s="83"/>
      <c r="F840" s="83"/>
      <c r="G840" s="83"/>
      <c r="H840" s="83"/>
      <c r="I840" s="83"/>
    </row>
    <row r="841" spans="1:9" ht="12.75">
      <c r="A841" s="83"/>
      <c r="B841" s="83"/>
      <c r="C841" s="83"/>
      <c r="D841" s="83"/>
      <c r="E841" s="83"/>
      <c r="F841" s="83"/>
      <c r="G841" s="83"/>
      <c r="H841" s="83"/>
      <c r="I841" s="83"/>
    </row>
    <row r="842" spans="1:9" ht="12.75">
      <c r="A842" s="83"/>
      <c r="B842" s="83"/>
      <c r="C842" s="83"/>
      <c r="D842" s="83"/>
      <c r="E842" s="83"/>
      <c r="F842" s="83"/>
      <c r="G842" s="83"/>
      <c r="H842" s="83"/>
      <c r="I842" s="83"/>
    </row>
    <row r="843" spans="1:9" ht="12.75">
      <c r="A843" s="83"/>
      <c r="B843" s="83"/>
      <c r="C843" s="83"/>
      <c r="D843" s="83"/>
      <c r="E843" s="83"/>
      <c r="F843" s="83"/>
      <c r="G843" s="83"/>
      <c r="H843" s="83"/>
      <c r="I843" s="83"/>
    </row>
    <row r="844" spans="1:9" ht="12.75">
      <c r="A844" s="83"/>
      <c r="B844" s="83"/>
      <c r="C844" s="83"/>
      <c r="D844" s="83"/>
      <c r="E844" s="83"/>
      <c r="F844" s="83"/>
      <c r="G844" s="83"/>
      <c r="H844" s="83"/>
      <c r="I844" s="83"/>
    </row>
    <row r="845" spans="1:9" ht="12.75">
      <c r="A845" s="83"/>
      <c r="B845" s="83"/>
      <c r="C845" s="83"/>
      <c r="D845" s="83"/>
      <c r="E845" s="83"/>
      <c r="F845" s="83"/>
      <c r="G845" s="83"/>
      <c r="H845" s="83"/>
      <c r="I845" s="83"/>
    </row>
    <row r="846" spans="1:9" ht="12.75">
      <c r="A846" s="83"/>
      <c r="B846" s="83"/>
      <c r="C846" s="83"/>
      <c r="D846" s="83"/>
      <c r="E846" s="83"/>
      <c r="F846" s="83"/>
      <c r="G846" s="83"/>
      <c r="H846" s="83"/>
      <c r="I846" s="83"/>
    </row>
    <row r="847" spans="1:9" ht="12.75">
      <c r="A847" s="83"/>
      <c r="B847" s="83"/>
      <c r="C847" s="83"/>
      <c r="D847" s="83"/>
      <c r="E847" s="83"/>
      <c r="F847" s="83"/>
      <c r="G847" s="83"/>
      <c r="H847" s="83"/>
      <c r="I847" s="83"/>
    </row>
    <row r="848" spans="1:9" ht="12.75">
      <c r="A848" s="83"/>
      <c r="B848" s="83"/>
      <c r="C848" s="83"/>
      <c r="D848" s="83"/>
      <c r="E848" s="83"/>
      <c r="F848" s="83"/>
      <c r="G848" s="83"/>
      <c r="H848" s="83"/>
      <c r="I848" s="83"/>
    </row>
    <row r="849" spans="1:9" ht="12.75">
      <c r="A849" s="83"/>
      <c r="B849" s="83"/>
      <c r="C849" s="83"/>
      <c r="D849" s="83"/>
      <c r="E849" s="83"/>
      <c r="F849" s="83"/>
      <c r="G849" s="83"/>
      <c r="H849" s="83"/>
      <c r="I849" s="83"/>
    </row>
    <row r="850" spans="1:9" ht="12.75">
      <c r="A850" s="83"/>
      <c r="B850" s="83"/>
      <c r="C850" s="83"/>
      <c r="D850" s="83"/>
      <c r="E850" s="83"/>
      <c r="F850" s="83"/>
      <c r="G850" s="83"/>
      <c r="H850" s="83"/>
      <c r="I850" s="83"/>
    </row>
    <row r="851" spans="1:9" ht="12.75">
      <c r="A851" s="83"/>
      <c r="B851" s="83"/>
      <c r="C851" s="83"/>
      <c r="D851" s="83"/>
      <c r="E851" s="83"/>
      <c r="F851" s="83"/>
      <c r="G851" s="83"/>
      <c r="H851" s="83"/>
      <c r="I851" s="83"/>
    </row>
    <row r="852" spans="1:9" ht="12.75">
      <c r="A852" s="83"/>
      <c r="B852" s="83"/>
      <c r="C852" s="83"/>
      <c r="D852" s="83"/>
      <c r="E852" s="83"/>
      <c r="F852" s="83"/>
      <c r="G852" s="83"/>
      <c r="H852" s="83"/>
      <c r="I852" s="83"/>
    </row>
    <row r="853" spans="1:9" ht="12.75">
      <c r="A853" s="83"/>
      <c r="B853" s="83"/>
      <c r="C853" s="83"/>
      <c r="D853" s="83"/>
      <c r="E853" s="83"/>
      <c r="F853" s="83"/>
      <c r="G853" s="83"/>
      <c r="H853" s="83"/>
      <c r="I853" s="83"/>
    </row>
    <row r="854" spans="1:9" ht="12.75">
      <c r="A854" s="83"/>
      <c r="B854" s="83"/>
      <c r="C854" s="83"/>
      <c r="D854" s="83"/>
      <c r="E854" s="83"/>
      <c r="F854" s="83"/>
      <c r="G854" s="83"/>
      <c r="H854" s="83"/>
      <c r="I854" s="83"/>
    </row>
    <row r="855" spans="1:9" ht="12.75">
      <c r="A855" s="83"/>
      <c r="B855" s="83"/>
      <c r="C855" s="83"/>
      <c r="D855" s="83"/>
      <c r="E855" s="83"/>
      <c r="F855" s="83"/>
      <c r="G855" s="83"/>
      <c r="H855" s="83"/>
      <c r="I855" s="83"/>
    </row>
    <row r="856" spans="1:9" ht="12.75">
      <c r="A856" s="83"/>
      <c r="B856" s="83"/>
      <c r="C856" s="83"/>
      <c r="D856" s="83"/>
      <c r="E856" s="83"/>
      <c r="F856" s="83"/>
      <c r="G856" s="83"/>
      <c r="H856" s="83"/>
      <c r="I856" s="83"/>
    </row>
    <row r="857" spans="1:9" ht="12.75">
      <c r="A857" s="83"/>
      <c r="B857" s="83"/>
      <c r="C857" s="83"/>
      <c r="D857" s="83"/>
      <c r="E857" s="83"/>
      <c r="F857" s="83"/>
      <c r="G857" s="83"/>
      <c r="H857" s="83"/>
      <c r="I857" s="83"/>
    </row>
    <row r="858" spans="1:9" ht="12.75">
      <c r="A858" s="83"/>
      <c r="B858" s="83"/>
      <c r="C858" s="83"/>
      <c r="D858" s="83"/>
      <c r="E858" s="83"/>
      <c r="F858" s="83"/>
      <c r="G858" s="83"/>
      <c r="H858" s="83"/>
      <c r="I858" s="83"/>
    </row>
    <row r="859" spans="1:9" ht="12.75">
      <c r="A859" s="83"/>
      <c r="B859" s="83"/>
      <c r="C859" s="83"/>
      <c r="D859" s="83"/>
      <c r="E859" s="83"/>
      <c r="F859" s="83"/>
      <c r="G859" s="83"/>
      <c r="H859" s="83"/>
      <c r="I859" s="83"/>
    </row>
    <row r="860" spans="1:9" ht="12.75">
      <c r="A860" s="83"/>
      <c r="B860" s="83"/>
      <c r="C860" s="83"/>
      <c r="D860" s="83"/>
      <c r="E860" s="83"/>
      <c r="F860" s="83"/>
      <c r="G860" s="83"/>
      <c r="H860" s="83"/>
      <c r="I860" s="83"/>
    </row>
    <row r="861" spans="1:9" ht="12.75">
      <c r="A861" s="83"/>
      <c r="B861" s="83"/>
      <c r="C861" s="83"/>
      <c r="D861" s="83"/>
      <c r="E861" s="83"/>
      <c r="F861" s="83"/>
      <c r="G861" s="83"/>
      <c r="H861" s="83"/>
      <c r="I861" s="83"/>
    </row>
    <row r="862" spans="1:9" ht="12.75">
      <c r="A862" s="83"/>
      <c r="B862" s="83"/>
      <c r="C862" s="83"/>
      <c r="D862" s="83"/>
      <c r="E862" s="83"/>
      <c r="F862" s="83"/>
      <c r="G862" s="83"/>
      <c r="H862" s="83"/>
      <c r="I862" s="83"/>
    </row>
    <row r="863" spans="1:9" ht="12.75">
      <c r="A863" s="83"/>
      <c r="B863" s="83"/>
      <c r="C863" s="83"/>
      <c r="D863" s="83"/>
      <c r="E863" s="83"/>
      <c r="F863" s="83"/>
      <c r="G863" s="83"/>
      <c r="H863" s="83"/>
      <c r="I863" s="83"/>
    </row>
    <row r="864" spans="1:9" ht="12.75">
      <c r="A864" s="83"/>
      <c r="B864" s="83"/>
      <c r="C864" s="83"/>
      <c r="D864" s="83"/>
      <c r="E864" s="83"/>
      <c r="F864" s="83"/>
      <c r="G864" s="83"/>
      <c r="H864" s="83"/>
      <c r="I864" s="83"/>
    </row>
    <row r="865" spans="1:9" ht="12.75">
      <c r="A865" s="83"/>
      <c r="B865" s="83"/>
      <c r="C865" s="83"/>
      <c r="D865" s="83"/>
      <c r="E865" s="83"/>
      <c r="F865" s="83"/>
      <c r="G865" s="83"/>
      <c r="H865" s="83"/>
      <c r="I865" s="83"/>
    </row>
    <row r="866" spans="1:9" ht="12.75">
      <c r="A866" s="83"/>
      <c r="B866" s="83"/>
      <c r="C866" s="83"/>
      <c r="D866" s="83"/>
      <c r="E866" s="83"/>
      <c r="F866" s="83"/>
      <c r="G866" s="83"/>
      <c r="H866" s="83"/>
      <c r="I866" s="83"/>
    </row>
    <row r="867" spans="1:9" ht="12.75">
      <c r="A867" s="83"/>
      <c r="B867" s="83"/>
      <c r="C867" s="83"/>
      <c r="D867" s="83"/>
      <c r="E867" s="83"/>
      <c r="F867" s="83"/>
      <c r="G867" s="83"/>
      <c r="H867" s="83"/>
      <c r="I867" s="83"/>
    </row>
    <row r="868" spans="1:9" ht="12.75">
      <c r="A868" s="83"/>
      <c r="B868" s="83"/>
      <c r="C868" s="83"/>
      <c r="D868" s="83"/>
      <c r="E868" s="83"/>
      <c r="F868" s="83"/>
      <c r="G868" s="83"/>
      <c r="H868" s="83"/>
      <c r="I868" s="83"/>
    </row>
    <row r="869" spans="1:9" ht="12.75">
      <c r="A869" s="83"/>
      <c r="B869" s="83"/>
      <c r="C869" s="83"/>
      <c r="D869" s="83"/>
      <c r="E869" s="83"/>
      <c r="F869" s="83"/>
      <c r="G869" s="83"/>
      <c r="H869" s="83"/>
      <c r="I869" s="83"/>
    </row>
    <row r="870" spans="1:9" ht="12.75">
      <c r="A870" s="83"/>
      <c r="B870" s="83"/>
      <c r="C870" s="83"/>
      <c r="D870" s="83"/>
      <c r="E870" s="83"/>
      <c r="F870" s="83"/>
      <c r="G870" s="83"/>
      <c r="H870" s="83"/>
      <c r="I870" s="83"/>
    </row>
    <row r="871" spans="1:9" ht="12.75">
      <c r="A871" s="83"/>
      <c r="B871" s="83"/>
      <c r="C871" s="83"/>
      <c r="D871" s="83"/>
      <c r="E871" s="83"/>
      <c r="F871" s="83"/>
      <c r="G871" s="83"/>
      <c r="H871" s="83"/>
      <c r="I871" s="83"/>
    </row>
    <row r="872" spans="1:9" ht="12.75">
      <c r="A872" s="83"/>
      <c r="B872" s="83"/>
      <c r="C872" s="83"/>
      <c r="D872" s="83"/>
      <c r="E872" s="83"/>
      <c r="F872" s="83"/>
      <c r="G872" s="83"/>
      <c r="H872" s="83"/>
      <c r="I872" s="83"/>
    </row>
    <row r="873" spans="1:9" ht="12.75">
      <c r="A873" s="83"/>
      <c r="B873" s="83"/>
      <c r="C873" s="83"/>
      <c r="D873" s="83"/>
      <c r="E873" s="83"/>
      <c r="F873" s="83"/>
      <c r="G873" s="83"/>
      <c r="H873" s="83"/>
      <c r="I873" s="83"/>
    </row>
    <row r="874" spans="1:9" ht="12.75">
      <c r="A874" s="83"/>
      <c r="B874" s="83"/>
      <c r="C874" s="83"/>
      <c r="D874" s="83"/>
      <c r="E874" s="83"/>
      <c r="F874" s="83"/>
      <c r="G874" s="83"/>
      <c r="H874" s="83"/>
      <c r="I874" s="83"/>
    </row>
    <row r="875" spans="1:9" ht="12.75">
      <c r="A875" s="83"/>
      <c r="B875" s="83"/>
      <c r="C875" s="83"/>
      <c r="D875" s="83"/>
      <c r="E875" s="83"/>
      <c r="F875" s="83"/>
      <c r="G875" s="83"/>
      <c r="H875" s="83"/>
      <c r="I875" s="83"/>
    </row>
    <row r="876" spans="1:9" ht="12.75">
      <c r="A876" s="83"/>
      <c r="B876" s="83"/>
      <c r="C876" s="83"/>
      <c r="D876" s="83"/>
      <c r="E876" s="83"/>
      <c r="F876" s="83"/>
      <c r="G876" s="83"/>
      <c r="H876" s="83"/>
      <c r="I876" s="83"/>
    </row>
    <row r="877" spans="1:9" ht="12.75">
      <c r="A877" s="83"/>
      <c r="B877" s="83"/>
      <c r="C877" s="83"/>
      <c r="D877" s="83"/>
      <c r="E877" s="83"/>
      <c r="F877" s="83"/>
      <c r="G877" s="83"/>
      <c r="H877" s="83"/>
      <c r="I877" s="83"/>
    </row>
    <row r="878" spans="1:9" ht="12.75">
      <c r="A878" s="83"/>
      <c r="B878" s="83"/>
      <c r="C878" s="83"/>
      <c r="D878" s="83"/>
      <c r="E878" s="83"/>
      <c r="F878" s="83"/>
      <c r="G878" s="83"/>
      <c r="H878" s="83"/>
      <c r="I878" s="83"/>
    </row>
    <row r="879" spans="1:9" ht="12.75">
      <c r="A879" s="83"/>
      <c r="B879" s="83"/>
      <c r="C879" s="83"/>
      <c r="D879" s="83"/>
      <c r="E879" s="83"/>
      <c r="F879" s="83"/>
      <c r="G879" s="83"/>
      <c r="H879" s="83"/>
      <c r="I879" s="83"/>
    </row>
    <row r="880" spans="1:9" ht="12.75">
      <c r="A880" s="83"/>
      <c r="B880" s="83"/>
      <c r="C880" s="83"/>
      <c r="D880" s="83"/>
      <c r="E880" s="83"/>
      <c r="F880" s="83"/>
      <c r="G880" s="83"/>
      <c r="H880" s="83"/>
      <c r="I880" s="83"/>
    </row>
    <row r="881" spans="1:9" ht="12.75">
      <c r="A881" s="83"/>
      <c r="B881" s="83"/>
      <c r="C881" s="83"/>
      <c r="D881" s="83"/>
      <c r="E881" s="83"/>
      <c r="F881" s="83"/>
      <c r="G881" s="83"/>
      <c r="H881" s="83"/>
      <c r="I881" s="83"/>
    </row>
    <row r="882" spans="1:9" ht="12.75">
      <c r="A882" s="83"/>
      <c r="B882" s="83"/>
      <c r="C882" s="83"/>
      <c r="D882" s="83"/>
      <c r="E882" s="83"/>
      <c r="F882" s="83"/>
      <c r="G882" s="83"/>
      <c r="H882" s="83"/>
      <c r="I882" s="83"/>
    </row>
    <row r="883" spans="1:9" ht="12.75">
      <c r="A883" s="83"/>
      <c r="B883" s="83"/>
      <c r="C883" s="83"/>
      <c r="D883" s="83"/>
      <c r="E883" s="83"/>
      <c r="F883" s="83"/>
      <c r="G883" s="83"/>
      <c r="H883" s="83"/>
      <c r="I883" s="83"/>
    </row>
    <row r="884" spans="1:9" ht="12.75">
      <c r="A884" s="83"/>
      <c r="B884" s="83"/>
      <c r="C884" s="83"/>
      <c r="D884" s="83"/>
      <c r="E884" s="83"/>
      <c r="F884" s="83"/>
      <c r="G884" s="83"/>
      <c r="H884" s="83"/>
      <c r="I884" s="83"/>
    </row>
    <row r="885" spans="1:9" ht="12.75">
      <c r="A885" s="83"/>
      <c r="B885" s="83"/>
      <c r="C885" s="83"/>
      <c r="D885" s="83"/>
      <c r="E885" s="83"/>
      <c r="F885" s="83"/>
      <c r="G885" s="83"/>
      <c r="H885" s="83"/>
      <c r="I885" s="83"/>
    </row>
    <row r="886" spans="1:9" ht="12.75">
      <c r="A886" s="83"/>
      <c r="B886" s="83"/>
      <c r="C886" s="83"/>
      <c r="D886" s="83"/>
      <c r="E886" s="83"/>
      <c r="F886" s="83"/>
      <c r="G886" s="83"/>
      <c r="H886" s="83"/>
      <c r="I886" s="83"/>
    </row>
    <row r="887" spans="1:9" ht="12.75">
      <c r="A887" s="83"/>
      <c r="B887" s="83"/>
      <c r="C887" s="83"/>
      <c r="D887" s="83"/>
      <c r="E887" s="83"/>
      <c r="F887" s="83"/>
      <c r="G887" s="83"/>
      <c r="H887" s="83"/>
      <c r="I887" s="83"/>
    </row>
    <row r="888" spans="1:9" ht="12.75">
      <c r="A888" s="83"/>
      <c r="B888" s="83"/>
      <c r="C888" s="83"/>
      <c r="D888" s="83"/>
      <c r="E888" s="83"/>
      <c r="F888" s="83"/>
      <c r="G888" s="83"/>
      <c r="H888" s="83"/>
      <c r="I888" s="83"/>
    </row>
    <row r="889" spans="1:9" ht="12.75">
      <c r="A889" s="83"/>
      <c r="B889" s="83"/>
      <c r="C889" s="83"/>
      <c r="D889" s="83"/>
      <c r="E889" s="83"/>
      <c r="F889" s="83"/>
      <c r="G889" s="83"/>
      <c r="H889" s="83"/>
      <c r="I889" s="83"/>
    </row>
    <row r="890" spans="1:9" ht="12.75">
      <c r="A890" s="83"/>
      <c r="B890" s="83"/>
      <c r="C890" s="83"/>
      <c r="D890" s="83"/>
      <c r="E890" s="83"/>
      <c r="F890" s="83"/>
      <c r="G890" s="83"/>
      <c r="H890" s="83"/>
      <c r="I890" s="83"/>
    </row>
    <row r="891" spans="1:9" ht="12.75">
      <c r="A891" s="83"/>
      <c r="B891" s="83"/>
      <c r="C891" s="83"/>
      <c r="D891" s="83"/>
      <c r="E891" s="83"/>
      <c r="F891" s="83"/>
      <c r="G891" s="83"/>
      <c r="H891" s="83"/>
      <c r="I891" s="83"/>
    </row>
    <row r="892" spans="1:9" ht="12.75">
      <c r="A892" s="83"/>
      <c r="B892" s="83"/>
      <c r="C892" s="83"/>
      <c r="D892" s="83"/>
      <c r="E892" s="83"/>
      <c r="F892" s="83"/>
      <c r="G892" s="83"/>
      <c r="H892" s="83"/>
      <c r="I892" s="83"/>
    </row>
    <row r="893" spans="1:9" ht="12.75">
      <c r="A893" s="83"/>
      <c r="B893" s="83"/>
      <c r="C893" s="83"/>
      <c r="D893" s="83"/>
      <c r="E893" s="83"/>
      <c r="F893" s="83"/>
      <c r="G893" s="83"/>
      <c r="H893" s="83"/>
      <c r="I893" s="83"/>
    </row>
    <row r="894" spans="1:9" ht="12.75">
      <c r="A894" s="83"/>
      <c r="B894" s="83"/>
      <c r="C894" s="83"/>
      <c r="D894" s="83"/>
      <c r="E894" s="83"/>
      <c r="F894" s="83"/>
      <c r="G894" s="83"/>
      <c r="H894" s="83"/>
      <c r="I894" s="83"/>
    </row>
    <row r="895" spans="1:9" ht="12.75">
      <c r="A895" s="83"/>
      <c r="B895" s="83"/>
      <c r="C895" s="83"/>
      <c r="D895" s="83"/>
      <c r="E895" s="83"/>
      <c r="F895" s="83"/>
      <c r="G895" s="83"/>
      <c r="H895" s="83"/>
      <c r="I895" s="83"/>
    </row>
    <row r="896" spans="1:9" ht="12.75">
      <c r="A896" s="83"/>
      <c r="B896" s="83"/>
      <c r="C896" s="83"/>
      <c r="D896" s="83"/>
      <c r="E896" s="83"/>
      <c r="F896" s="83"/>
      <c r="G896" s="83"/>
      <c r="H896" s="83"/>
      <c r="I896" s="83"/>
    </row>
    <row r="897" spans="1:9" ht="12.75">
      <c r="A897" s="83"/>
      <c r="B897" s="83"/>
      <c r="C897" s="83"/>
      <c r="D897" s="83"/>
      <c r="E897" s="83"/>
      <c r="F897" s="83"/>
      <c r="G897" s="83"/>
      <c r="H897" s="83"/>
      <c r="I897" s="83"/>
    </row>
    <row r="898" spans="1:9" ht="12.75">
      <c r="A898" s="83"/>
      <c r="B898" s="83"/>
      <c r="C898" s="83"/>
      <c r="D898" s="83"/>
      <c r="E898" s="83"/>
      <c r="F898" s="83"/>
      <c r="G898" s="83"/>
      <c r="H898" s="83"/>
      <c r="I898" s="83"/>
    </row>
    <row r="899" spans="1:9" ht="12.75">
      <c r="A899" s="83"/>
      <c r="B899" s="83"/>
      <c r="C899" s="83"/>
      <c r="D899" s="83"/>
      <c r="E899" s="83"/>
      <c r="F899" s="83"/>
      <c r="G899" s="83"/>
      <c r="H899" s="83"/>
      <c r="I899" s="83"/>
    </row>
    <row r="900" spans="1:9" ht="12.75">
      <c r="A900" s="83"/>
      <c r="B900" s="83"/>
      <c r="C900" s="83"/>
      <c r="D900" s="83"/>
      <c r="E900" s="83"/>
      <c r="F900" s="83"/>
      <c r="G900" s="83"/>
      <c r="H900" s="83"/>
      <c r="I900" s="83"/>
    </row>
    <row r="901" spans="1:9" ht="12.75">
      <c r="A901" s="83"/>
      <c r="B901" s="83"/>
      <c r="C901" s="83"/>
      <c r="D901" s="83"/>
      <c r="E901" s="83"/>
      <c r="F901" s="83"/>
      <c r="G901" s="83"/>
      <c r="H901" s="83"/>
      <c r="I901" s="83"/>
    </row>
    <row r="902" spans="1:9" ht="12.75">
      <c r="A902" s="83"/>
      <c r="B902" s="83"/>
      <c r="C902" s="83"/>
      <c r="D902" s="83"/>
      <c r="E902" s="83"/>
      <c r="F902" s="83"/>
      <c r="G902" s="83"/>
      <c r="H902" s="83"/>
      <c r="I902" s="83"/>
    </row>
    <row r="903" spans="1:9" ht="12.75">
      <c r="A903" s="83"/>
      <c r="B903" s="83"/>
      <c r="C903" s="83"/>
      <c r="D903" s="83"/>
      <c r="E903" s="83"/>
      <c r="F903" s="83"/>
      <c r="G903" s="83"/>
      <c r="H903" s="83"/>
      <c r="I903" s="83"/>
    </row>
    <row r="904" spans="1:9" ht="12.75">
      <c r="A904" s="83"/>
      <c r="B904" s="83"/>
      <c r="C904" s="83"/>
      <c r="D904" s="83"/>
      <c r="E904" s="83"/>
      <c r="F904" s="83"/>
      <c r="G904" s="83"/>
      <c r="H904" s="83"/>
      <c r="I904" s="83"/>
    </row>
    <row r="905" spans="1:9" ht="12.75">
      <c r="A905" s="83"/>
      <c r="B905" s="83"/>
      <c r="C905" s="83"/>
      <c r="D905" s="83"/>
      <c r="E905" s="83"/>
      <c r="F905" s="83"/>
      <c r="G905" s="83"/>
      <c r="H905" s="83"/>
      <c r="I905" s="83"/>
    </row>
    <row r="906" spans="1:9" ht="12.75">
      <c r="A906" s="83"/>
      <c r="B906" s="83"/>
      <c r="C906" s="83"/>
      <c r="D906" s="83"/>
      <c r="E906" s="83"/>
      <c r="F906" s="83"/>
      <c r="G906" s="83"/>
      <c r="H906" s="83"/>
      <c r="I906" s="83"/>
    </row>
    <row r="907" spans="1:9" ht="12.75">
      <c r="A907" s="83"/>
      <c r="B907" s="83"/>
      <c r="C907" s="83"/>
      <c r="D907" s="83"/>
      <c r="E907" s="83"/>
      <c r="F907" s="83"/>
      <c r="G907" s="83"/>
      <c r="H907" s="83"/>
      <c r="I907" s="83"/>
    </row>
    <row r="908" spans="1:9" ht="12.75">
      <c r="A908" s="83"/>
      <c r="B908" s="83"/>
      <c r="C908" s="83"/>
      <c r="D908" s="83"/>
      <c r="E908" s="83"/>
      <c r="F908" s="83"/>
      <c r="G908" s="83"/>
      <c r="H908" s="83"/>
      <c r="I908" s="83"/>
    </row>
    <row r="909" spans="1:9" ht="12.75">
      <c r="A909" s="83"/>
      <c r="B909" s="83"/>
      <c r="C909" s="83"/>
      <c r="D909" s="83"/>
      <c r="E909" s="83"/>
      <c r="F909" s="83"/>
      <c r="G909" s="83"/>
      <c r="H909" s="83"/>
      <c r="I909" s="83"/>
    </row>
    <row r="910" spans="1:9" ht="12.75">
      <c r="A910" s="83"/>
      <c r="B910" s="83"/>
      <c r="C910" s="83"/>
      <c r="D910" s="83"/>
      <c r="E910" s="83"/>
      <c r="F910" s="83"/>
      <c r="G910" s="83"/>
      <c r="H910" s="83"/>
      <c r="I910" s="83"/>
    </row>
    <row r="911" spans="1:9" ht="12.75">
      <c r="A911" s="83"/>
      <c r="B911" s="83"/>
      <c r="C911" s="83"/>
      <c r="D911" s="83"/>
      <c r="E911" s="83"/>
      <c r="F911" s="83"/>
      <c r="G911" s="83"/>
      <c r="H911" s="83"/>
      <c r="I911" s="83"/>
    </row>
    <row r="912" spans="1:9" ht="12.75">
      <c r="A912" s="83"/>
      <c r="B912" s="83"/>
      <c r="C912" s="83"/>
      <c r="D912" s="83"/>
      <c r="E912" s="83"/>
      <c r="F912" s="83"/>
      <c r="G912" s="83"/>
      <c r="H912" s="83"/>
      <c r="I912" s="83"/>
    </row>
    <row r="913" spans="1:9" ht="12.75">
      <c r="A913" s="83"/>
      <c r="B913" s="83"/>
      <c r="C913" s="83"/>
      <c r="D913" s="83"/>
      <c r="E913" s="83"/>
      <c r="F913" s="83"/>
      <c r="G913" s="83"/>
      <c r="H913" s="83"/>
      <c r="I913" s="83"/>
    </row>
    <row r="914" spans="1:9" ht="12.75">
      <c r="A914" s="83"/>
      <c r="B914" s="83"/>
      <c r="C914" s="83"/>
      <c r="D914" s="83"/>
      <c r="E914" s="83"/>
      <c r="F914" s="83"/>
      <c r="G914" s="83"/>
      <c r="H914" s="83"/>
      <c r="I914" s="83"/>
    </row>
    <row r="915" spans="1:9" ht="12.75">
      <c r="A915" s="83"/>
      <c r="B915" s="83"/>
      <c r="C915" s="83"/>
      <c r="D915" s="83"/>
      <c r="E915" s="83"/>
      <c r="F915" s="83"/>
      <c r="G915" s="83"/>
      <c r="H915" s="83"/>
      <c r="I915" s="83"/>
    </row>
    <row r="916" spans="1:9" ht="12.75">
      <c r="A916" s="83"/>
      <c r="B916" s="83"/>
      <c r="C916" s="83"/>
      <c r="D916" s="83"/>
      <c r="E916" s="83"/>
      <c r="F916" s="83"/>
      <c r="G916" s="83"/>
      <c r="H916" s="83"/>
      <c r="I916" s="83"/>
    </row>
    <row r="917" spans="1:9" ht="12.75">
      <c r="A917" s="83"/>
      <c r="B917" s="83"/>
      <c r="C917" s="83"/>
      <c r="D917" s="83"/>
      <c r="E917" s="83"/>
      <c r="F917" s="83"/>
      <c r="G917" s="83"/>
      <c r="H917" s="83"/>
      <c r="I917" s="83"/>
    </row>
    <row r="918" spans="1:9" ht="12.75">
      <c r="A918" s="83"/>
      <c r="B918" s="83"/>
      <c r="C918" s="83"/>
      <c r="D918" s="83"/>
      <c r="E918" s="83"/>
      <c r="F918" s="83"/>
      <c r="G918" s="83"/>
      <c r="H918" s="83"/>
      <c r="I918" s="83"/>
    </row>
    <row r="919" spans="1:9" ht="12.75">
      <c r="A919" s="83"/>
      <c r="B919" s="83"/>
      <c r="C919" s="83"/>
      <c r="D919" s="83"/>
      <c r="E919" s="83"/>
      <c r="F919" s="83"/>
      <c r="G919" s="83"/>
      <c r="H919" s="83"/>
      <c r="I919" s="83"/>
    </row>
    <row r="920" spans="1:9" ht="12.75">
      <c r="A920" s="83"/>
      <c r="B920" s="83"/>
      <c r="C920" s="83"/>
      <c r="D920" s="83"/>
      <c r="E920" s="83"/>
      <c r="F920" s="83"/>
      <c r="G920" s="83"/>
      <c r="H920" s="83"/>
      <c r="I920" s="83"/>
    </row>
    <row r="921" spans="1:9" ht="12.75">
      <c r="A921" s="83"/>
      <c r="B921" s="83"/>
      <c r="C921" s="83"/>
      <c r="D921" s="83"/>
      <c r="E921" s="83"/>
      <c r="F921" s="83"/>
      <c r="G921" s="83"/>
      <c r="H921" s="83"/>
      <c r="I921" s="83"/>
    </row>
    <row r="922" spans="1:9" ht="12.75">
      <c r="A922" s="83"/>
      <c r="B922" s="83"/>
      <c r="C922" s="83"/>
      <c r="D922" s="83"/>
      <c r="E922" s="83"/>
      <c r="F922" s="83"/>
      <c r="G922" s="83"/>
      <c r="H922" s="83"/>
      <c r="I922" s="83"/>
    </row>
    <row r="923" spans="1:9" ht="12.75">
      <c r="A923" s="83"/>
      <c r="B923" s="83"/>
      <c r="C923" s="83"/>
      <c r="D923" s="83"/>
      <c r="E923" s="83"/>
      <c r="F923" s="83"/>
      <c r="G923" s="83"/>
      <c r="H923" s="83"/>
      <c r="I923" s="83"/>
    </row>
    <row r="924" spans="1:9" ht="12.75">
      <c r="A924" s="83"/>
      <c r="B924" s="83"/>
      <c r="C924" s="83"/>
      <c r="D924" s="83"/>
      <c r="E924" s="83"/>
      <c r="F924" s="83"/>
      <c r="G924" s="83"/>
      <c r="H924" s="83"/>
      <c r="I924" s="83"/>
    </row>
    <row r="925" spans="1:9" ht="12.75">
      <c r="A925" s="83"/>
      <c r="B925" s="83"/>
      <c r="C925" s="83"/>
      <c r="D925" s="83"/>
      <c r="E925" s="83"/>
      <c r="F925" s="83"/>
      <c r="G925" s="83"/>
      <c r="H925" s="83"/>
      <c r="I925" s="83"/>
    </row>
    <row r="926" spans="1:9" ht="12.75">
      <c r="A926" s="83"/>
      <c r="B926" s="83"/>
      <c r="C926" s="83"/>
      <c r="D926" s="83"/>
      <c r="E926" s="83"/>
      <c r="F926" s="83"/>
      <c r="G926" s="83"/>
      <c r="H926" s="83"/>
      <c r="I926" s="83"/>
    </row>
    <row r="927" spans="1:9" ht="12.75">
      <c r="A927" s="83"/>
      <c r="B927" s="83"/>
      <c r="C927" s="83"/>
      <c r="D927" s="83"/>
      <c r="E927" s="83"/>
      <c r="F927" s="83"/>
      <c r="G927" s="83"/>
      <c r="H927" s="83"/>
      <c r="I927" s="83"/>
    </row>
    <row r="928" spans="1:9" ht="12.75">
      <c r="A928" s="83"/>
      <c r="B928" s="83"/>
      <c r="C928" s="83"/>
      <c r="D928" s="83"/>
      <c r="E928" s="83"/>
      <c r="F928" s="83"/>
      <c r="G928" s="83"/>
      <c r="H928" s="83"/>
      <c r="I928" s="83"/>
    </row>
    <row r="929" spans="1:9" ht="12.75">
      <c r="A929" s="83"/>
      <c r="B929" s="83"/>
      <c r="C929" s="83"/>
      <c r="D929" s="83"/>
      <c r="E929" s="83"/>
      <c r="F929" s="83"/>
      <c r="G929" s="83"/>
      <c r="H929" s="83"/>
      <c r="I929" s="83"/>
    </row>
    <row r="930" spans="1:9" ht="12.75">
      <c r="A930" s="83"/>
      <c r="B930" s="83"/>
      <c r="C930" s="83"/>
      <c r="D930" s="83"/>
      <c r="E930" s="83"/>
      <c r="F930" s="83"/>
      <c r="G930" s="83"/>
      <c r="H930" s="83"/>
      <c r="I930" s="83"/>
    </row>
    <row r="931" spans="1:9" ht="12.75">
      <c r="A931" s="83"/>
      <c r="B931" s="83"/>
      <c r="C931" s="83"/>
      <c r="D931" s="83"/>
      <c r="E931" s="83"/>
      <c r="F931" s="83"/>
      <c r="G931" s="83"/>
      <c r="H931" s="83"/>
      <c r="I931" s="83"/>
    </row>
    <row r="932" spans="1:9" ht="12.75">
      <c r="A932" s="83"/>
      <c r="B932" s="83"/>
      <c r="C932" s="83"/>
      <c r="D932" s="83"/>
      <c r="E932" s="83"/>
      <c r="F932" s="83"/>
      <c r="G932" s="83"/>
      <c r="H932" s="83"/>
      <c r="I932" s="83"/>
    </row>
    <row r="933" spans="1:9" ht="12.75">
      <c r="A933" s="83"/>
      <c r="B933" s="83"/>
      <c r="C933" s="83"/>
      <c r="D933" s="83"/>
      <c r="E933" s="83"/>
      <c r="F933" s="83"/>
      <c r="G933" s="83"/>
      <c r="H933" s="83"/>
      <c r="I933" s="83"/>
    </row>
    <row r="934" spans="1:9" ht="12.75">
      <c r="A934" s="83"/>
      <c r="B934" s="83"/>
      <c r="C934" s="83"/>
      <c r="D934" s="83"/>
      <c r="E934" s="83"/>
      <c r="F934" s="83"/>
      <c r="G934" s="83"/>
      <c r="H934" s="83"/>
      <c r="I934" s="83"/>
    </row>
    <row r="935" spans="1:9" ht="12.75">
      <c r="A935" s="83"/>
      <c r="B935" s="83"/>
      <c r="C935" s="83"/>
      <c r="D935" s="83"/>
      <c r="E935" s="83"/>
      <c r="F935" s="83"/>
      <c r="G935" s="83"/>
      <c r="H935" s="83"/>
      <c r="I935" s="83"/>
    </row>
    <row r="936" spans="1:9" ht="12.75">
      <c r="A936" s="83"/>
      <c r="B936" s="83"/>
      <c r="C936" s="83"/>
      <c r="D936" s="83"/>
      <c r="E936" s="83"/>
      <c r="F936" s="83"/>
      <c r="G936" s="83"/>
      <c r="H936" s="83"/>
      <c r="I936" s="83"/>
    </row>
    <row r="937" spans="1:9" ht="12.75">
      <c r="A937" s="83"/>
      <c r="B937" s="83"/>
      <c r="C937" s="83"/>
      <c r="D937" s="83"/>
      <c r="E937" s="83"/>
      <c r="F937" s="83"/>
      <c r="G937" s="83"/>
      <c r="H937" s="83"/>
      <c r="I937" s="83"/>
    </row>
    <row r="938" spans="1:9" ht="12.75">
      <c r="A938" s="83"/>
      <c r="B938" s="83"/>
      <c r="C938" s="83"/>
      <c r="D938" s="83"/>
      <c r="E938" s="83"/>
      <c r="F938" s="83"/>
      <c r="G938" s="83"/>
      <c r="H938" s="83"/>
      <c r="I938" s="83"/>
    </row>
    <row r="939" spans="1:9" ht="12.75">
      <c r="A939" s="83"/>
      <c r="B939" s="83"/>
      <c r="C939" s="83"/>
      <c r="D939" s="83"/>
      <c r="E939" s="83"/>
      <c r="F939" s="83"/>
      <c r="G939" s="83"/>
      <c r="H939" s="83"/>
      <c r="I939" s="83"/>
    </row>
    <row r="940" spans="1:9" ht="12.75">
      <c r="A940" s="83"/>
      <c r="B940" s="83"/>
      <c r="C940" s="83"/>
      <c r="D940" s="83"/>
      <c r="E940" s="83"/>
      <c r="F940" s="83"/>
      <c r="G940" s="83"/>
      <c r="H940" s="83"/>
      <c r="I940" s="83"/>
    </row>
    <row r="941" spans="1:9" ht="12.75">
      <c r="A941" s="83"/>
      <c r="B941" s="83"/>
      <c r="C941" s="83"/>
      <c r="D941" s="83"/>
      <c r="E941" s="83"/>
      <c r="F941" s="83"/>
      <c r="G941" s="83"/>
      <c r="H941" s="83"/>
      <c r="I941" s="83"/>
    </row>
    <row r="942" spans="1:9" ht="12.75">
      <c r="A942" s="83"/>
      <c r="B942" s="83"/>
      <c r="C942" s="83"/>
      <c r="D942" s="83"/>
      <c r="E942" s="83"/>
      <c r="F942" s="83"/>
      <c r="G942" s="83"/>
      <c r="H942" s="83"/>
      <c r="I942" s="83"/>
    </row>
    <row r="943" spans="1:9" ht="12.75">
      <c r="A943" s="83"/>
      <c r="B943" s="83"/>
      <c r="C943" s="83"/>
      <c r="D943" s="83"/>
      <c r="E943" s="83"/>
      <c r="F943" s="83"/>
      <c r="G943" s="83"/>
      <c r="H943" s="83"/>
      <c r="I943" s="83"/>
    </row>
    <row r="944" spans="1:9" ht="12.75">
      <c r="A944" s="83"/>
      <c r="B944" s="83"/>
      <c r="C944" s="83"/>
      <c r="D944" s="83"/>
      <c r="E944" s="83"/>
      <c r="F944" s="83"/>
      <c r="G944" s="83"/>
      <c r="H944" s="83"/>
      <c r="I944" s="83"/>
    </row>
    <row r="945" spans="1:9" ht="12.75">
      <c r="A945" s="83"/>
      <c r="B945" s="83"/>
      <c r="C945" s="83"/>
      <c r="D945" s="83"/>
      <c r="E945" s="83"/>
      <c r="F945" s="83"/>
      <c r="G945" s="83"/>
      <c r="H945" s="83"/>
      <c r="I945" s="83"/>
    </row>
    <row r="946" spans="1:9" ht="12.75">
      <c r="A946" s="83"/>
      <c r="B946" s="83"/>
      <c r="C946" s="83"/>
      <c r="D946" s="83"/>
      <c r="E946" s="83"/>
      <c r="F946" s="83"/>
      <c r="G946" s="83"/>
      <c r="H946" s="83"/>
      <c r="I946" s="83"/>
    </row>
    <row r="947" spans="1:9" ht="12.75">
      <c r="A947" s="83"/>
      <c r="B947" s="83"/>
      <c r="C947" s="83"/>
      <c r="D947" s="83"/>
      <c r="E947" s="83"/>
      <c r="F947" s="83"/>
      <c r="G947" s="83"/>
      <c r="H947" s="83"/>
      <c r="I947" s="83"/>
    </row>
    <row r="948" spans="1:9" ht="12.75">
      <c r="A948" s="83"/>
      <c r="B948" s="83"/>
      <c r="C948" s="83"/>
      <c r="D948" s="83"/>
      <c r="E948" s="83"/>
      <c r="F948" s="83"/>
      <c r="G948" s="83"/>
      <c r="H948" s="83"/>
      <c r="I948" s="83"/>
    </row>
    <row r="949" spans="1:9" ht="12.75">
      <c r="A949" s="83"/>
      <c r="B949" s="83"/>
      <c r="C949" s="83"/>
      <c r="D949" s="83"/>
      <c r="E949" s="83"/>
      <c r="F949" s="83"/>
      <c r="G949" s="83"/>
      <c r="H949" s="83"/>
      <c r="I949" s="83"/>
    </row>
    <row r="950" spans="1:9" ht="12.75">
      <c r="A950" s="83"/>
      <c r="B950" s="83"/>
      <c r="C950" s="83"/>
      <c r="D950" s="83"/>
      <c r="E950" s="83"/>
      <c r="F950" s="83"/>
      <c r="G950" s="83"/>
      <c r="H950" s="83"/>
      <c r="I950" s="83"/>
    </row>
    <row r="951" spans="1:9" ht="12.75">
      <c r="A951" s="83"/>
      <c r="B951" s="83"/>
      <c r="C951" s="83"/>
      <c r="D951" s="83"/>
      <c r="E951" s="83"/>
      <c r="F951" s="83"/>
      <c r="G951" s="83"/>
      <c r="H951" s="83"/>
      <c r="I951" s="83"/>
    </row>
    <row r="952" spans="1:9" ht="12.75">
      <c r="A952" s="83"/>
      <c r="B952" s="83"/>
      <c r="C952" s="83"/>
      <c r="D952" s="83"/>
      <c r="E952" s="83"/>
      <c r="F952" s="83"/>
      <c r="G952" s="83"/>
      <c r="H952" s="83"/>
      <c r="I952" s="83"/>
    </row>
    <row r="953" spans="1:9" ht="12.75">
      <c r="A953" s="83"/>
      <c r="B953" s="83"/>
      <c r="C953" s="83"/>
      <c r="D953" s="83"/>
      <c r="E953" s="83"/>
      <c r="F953" s="83"/>
      <c r="G953" s="83"/>
      <c r="H953" s="83"/>
      <c r="I953" s="83"/>
    </row>
    <row r="954" spans="1:9" ht="12.75">
      <c r="A954" s="83"/>
      <c r="B954" s="83"/>
      <c r="C954" s="83"/>
      <c r="D954" s="83"/>
      <c r="E954" s="83"/>
      <c r="F954" s="83"/>
      <c r="G954" s="83"/>
      <c r="H954" s="83"/>
      <c r="I954" s="83"/>
    </row>
    <row r="955" spans="1:9" ht="12.75">
      <c r="A955" s="83"/>
      <c r="B955" s="83"/>
      <c r="C955" s="83"/>
      <c r="D955" s="83"/>
      <c r="E955" s="83"/>
      <c r="F955" s="83"/>
      <c r="G955" s="83"/>
      <c r="H955" s="83"/>
      <c r="I955" s="83"/>
    </row>
    <row r="956" spans="1:9" ht="12.75">
      <c r="A956" s="83"/>
      <c r="B956" s="83"/>
      <c r="C956" s="83"/>
      <c r="D956" s="83"/>
      <c r="E956" s="83"/>
      <c r="F956" s="83"/>
      <c r="G956" s="83"/>
      <c r="H956" s="83"/>
      <c r="I956" s="83"/>
    </row>
    <row r="957" spans="1:9" ht="12.75">
      <c r="A957" s="83"/>
      <c r="B957" s="83"/>
      <c r="C957" s="83"/>
      <c r="D957" s="83"/>
      <c r="E957" s="83"/>
      <c r="F957" s="83"/>
      <c r="G957" s="83"/>
      <c r="H957" s="83"/>
      <c r="I957" s="83"/>
    </row>
    <row r="958" spans="1:9" ht="12.75">
      <c r="A958" s="83"/>
      <c r="B958" s="83"/>
      <c r="C958" s="83"/>
      <c r="D958" s="83"/>
      <c r="E958" s="83"/>
      <c r="F958" s="83"/>
      <c r="G958" s="83"/>
      <c r="H958" s="83"/>
      <c r="I958" s="83"/>
    </row>
    <row r="959" spans="1:9" ht="12.75">
      <c r="A959" s="83"/>
      <c r="B959" s="83"/>
      <c r="C959" s="83"/>
      <c r="D959" s="83"/>
      <c r="E959" s="83"/>
      <c r="F959" s="83"/>
      <c r="G959" s="83"/>
      <c r="H959" s="83"/>
      <c r="I959" s="83"/>
    </row>
    <row r="960" spans="1:9" ht="12.75">
      <c r="A960" s="83"/>
      <c r="B960" s="83"/>
      <c r="C960" s="83"/>
      <c r="D960" s="83"/>
      <c r="E960" s="83"/>
      <c r="F960" s="83"/>
      <c r="G960" s="83"/>
      <c r="H960" s="83"/>
      <c r="I960" s="83"/>
    </row>
    <row r="961" spans="1:9" ht="12.75">
      <c r="A961" s="83"/>
      <c r="B961" s="83"/>
      <c r="C961" s="83"/>
      <c r="D961" s="83"/>
      <c r="E961" s="83"/>
      <c r="F961" s="83"/>
      <c r="G961" s="83"/>
      <c r="H961" s="83"/>
      <c r="I961" s="83"/>
    </row>
    <row r="962" spans="1:9" ht="12.75">
      <c r="A962" s="83"/>
      <c r="B962" s="83"/>
      <c r="C962" s="83"/>
      <c r="D962" s="83"/>
      <c r="E962" s="83"/>
      <c r="F962" s="83"/>
      <c r="G962" s="83"/>
      <c r="H962" s="83"/>
      <c r="I962" s="83"/>
    </row>
    <row r="963" spans="1:9" ht="12.75">
      <c r="A963" s="83"/>
      <c r="B963" s="83"/>
      <c r="C963" s="83"/>
      <c r="D963" s="83"/>
      <c r="E963" s="83"/>
      <c r="F963" s="83"/>
      <c r="G963" s="83"/>
      <c r="H963" s="83"/>
      <c r="I963" s="83"/>
    </row>
    <row r="964" spans="1:9" ht="12.75">
      <c r="A964" s="83"/>
      <c r="B964" s="83"/>
      <c r="C964" s="83"/>
      <c r="D964" s="83"/>
      <c r="E964" s="83"/>
      <c r="F964" s="83"/>
      <c r="G964" s="83"/>
      <c r="H964" s="83"/>
      <c r="I964" s="83"/>
    </row>
    <row r="965" spans="1:9" ht="12.75">
      <c r="A965" s="83"/>
      <c r="B965" s="83"/>
      <c r="C965" s="83"/>
      <c r="D965" s="83"/>
      <c r="E965" s="83"/>
      <c r="F965" s="83"/>
      <c r="G965" s="83"/>
      <c r="H965" s="83"/>
      <c r="I965" s="83"/>
    </row>
    <row r="966" spans="1:9" ht="12.75">
      <c r="A966" s="83"/>
      <c r="B966" s="83"/>
      <c r="C966" s="83"/>
      <c r="D966" s="83"/>
      <c r="E966" s="83"/>
      <c r="F966" s="83"/>
      <c r="G966" s="83"/>
      <c r="H966" s="83"/>
      <c r="I966" s="83"/>
    </row>
    <row r="967" spans="1:9" ht="12.75">
      <c r="A967" s="83"/>
      <c r="B967" s="83"/>
      <c r="C967" s="83"/>
      <c r="D967" s="83"/>
      <c r="E967" s="83"/>
      <c r="F967" s="83"/>
      <c r="G967" s="83"/>
      <c r="H967" s="83"/>
      <c r="I967" s="83"/>
    </row>
    <row r="968" spans="1:9" ht="12.75">
      <c r="A968" s="83"/>
      <c r="B968" s="83"/>
      <c r="C968" s="83"/>
      <c r="D968" s="83"/>
      <c r="E968" s="83"/>
      <c r="F968" s="83"/>
      <c r="G968" s="83"/>
      <c r="H968" s="83"/>
      <c r="I968" s="83"/>
    </row>
    <row r="969" spans="1:9" ht="12.75">
      <c r="A969" s="83"/>
      <c r="B969" s="83"/>
      <c r="C969" s="83"/>
      <c r="D969" s="83"/>
      <c r="E969" s="83"/>
      <c r="F969" s="83"/>
      <c r="G969" s="83"/>
      <c r="H969" s="83"/>
      <c r="I969" s="83"/>
    </row>
    <row r="970" spans="1:9" ht="12.75">
      <c r="A970" s="83"/>
      <c r="B970" s="83"/>
      <c r="C970" s="83"/>
      <c r="D970" s="83"/>
      <c r="E970" s="83"/>
      <c r="F970" s="83"/>
      <c r="G970" s="83"/>
      <c r="H970" s="83"/>
      <c r="I970" s="83"/>
    </row>
    <row r="971" spans="1:9" ht="12.75">
      <c r="A971" s="83"/>
      <c r="B971" s="83"/>
      <c r="C971" s="83"/>
      <c r="D971" s="83"/>
      <c r="E971" s="83"/>
      <c r="F971" s="83"/>
      <c r="G971" s="83"/>
      <c r="H971" s="83"/>
      <c r="I971" s="83"/>
    </row>
    <row r="972" spans="1:9" ht="12.75">
      <c r="A972" s="83"/>
      <c r="B972" s="83"/>
      <c r="C972" s="83"/>
      <c r="D972" s="83"/>
      <c r="E972" s="83"/>
      <c r="F972" s="83"/>
      <c r="G972" s="83"/>
      <c r="H972" s="83"/>
      <c r="I972" s="83"/>
    </row>
    <row r="973" spans="1:9" ht="12.75">
      <c r="A973" s="83"/>
      <c r="B973" s="83"/>
      <c r="C973" s="83"/>
      <c r="D973" s="83"/>
      <c r="E973" s="83"/>
      <c r="F973" s="83"/>
      <c r="G973" s="83"/>
      <c r="H973" s="83"/>
      <c r="I973" s="83"/>
    </row>
    <row r="974" spans="1:9" ht="12.75">
      <c r="A974" s="83"/>
      <c r="B974" s="83"/>
      <c r="C974" s="83"/>
      <c r="D974" s="83"/>
      <c r="E974" s="83"/>
      <c r="F974" s="83"/>
      <c r="G974" s="83"/>
      <c r="H974" s="83"/>
      <c r="I974" s="83"/>
    </row>
    <row r="975" spans="1:9" ht="12.75">
      <c r="A975" s="83"/>
      <c r="B975" s="83"/>
      <c r="C975" s="83"/>
      <c r="D975" s="83"/>
      <c r="E975" s="83"/>
      <c r="F975" s="83"/>
      <c r="G975" s="83"/>
      <c r="H975" s="83"/>
      <c r="I975" s="83"/>
    </row>
    <row r="976" spans="1:9" ht="12.75">
      <c r="A976" s="83"/>
      <c r="B976" s="83"/>
      <c r="C976" s="83"/>
      <c r="D976" s="83"/>
      <c r="E976" s="83"/>
      <c r="F976" s="83"/>
      <c r="G976" s="83"/>
      <c r="H976" s="83"/>
      <c r="I976" s="83"/>
    </row>
    <row r="977" spans="1:9" ht="12.75">
      <c r="A977" s="83"/>
      <c r="B977" s="83"/>
      <c r="C977" s="83"/>
      <c r="D977" s="83"/>
      <c r="E977" s="83"/>
      <c r="F977" s="83"/>
      <c r="G977" s="83"/>
      <c r="H977" s="83"/>
      <c r="I977" s="83"/>
    </row>
    <row r="978" spans="1:9" ht="12.75">
      <c r="A978" s="83"/>
      <c r="B978" s="83"/>
      <c r="C978" s="83"/>
      <c r="D978" s="83"/>
      <c r="E978" s="83"/>
      <c r="F978" s="83"/>
      <c r="G978" s="83"/>
      <c r="H978" s="83"/>
      <c r="I978" s="83"/>
    </row>
    <row r="979" spans="1:9" ht="12.75">
      <c r="A979" s="83"/>
      <c r="B979" s="83"/>
      <c r="C979" s="83"/>
      <c r="D979" s="83"/>
      <c r="E979" s="83"/>
      <c r="F979" s="83"/>
      <c r="G979" s="83"/>
      <c r="H979" s="83"/>
      <c r="I979" s="83"/>
    </row>
    <row r="980" spans="1:9" ht="12.75">
      <c r="A980" s="83"/>
      <c r="B980" s="83"/>
      <c r="C980" s="83"/>
      <c r="D980" s="83"/>
      <c r="E980" s="83"/>
      <c r="F980" s="83"/>
      <c r="G980" s="83"/>
      <c r="H980" s="83"/>
      <c r="I980" s="83"/>
    </row>
    <row r="981" spans="1:9" ht="12.75">
      <c r="A981" s="83"/>
      <c r="B981" s="83"/>
      <c r="C981" s="83"/>
      <c r="D981" s="83"/>
      <c r="E981" s="83"/>
      <c r="F981" s="83"/>
      <c r="G981" s="83"/>
      <c r="H981" s="83"/>
      <c r="I981" s="83"/>
    </row>
    <row r="982" spans="1:9" ht="12.75">
      <c r="A982" s="83"/>
      <c r="B982" s="83"/>
      <c r="C982" s="83"/>
      <c r="D982" s="83"/>
      <c r="E982" s="83"/>
      <c r="F982" s="83"/>
      <c r="G982" s="83"/>
      <c r="H982" s="83"/>
      <c r="I982" s="83"/>
    </row>
    <row r="983" spans="1:9" ht="12.75">
      <c r="A983" s="83"/>
      <c r="B983" s="83"/>
      <c r="C983" s="83"/>
      <c r="D983" s="83"/>
      <c r="E983" s="83"/>
      <c r="F983" s="83"/>
      <c r="G983" s="83"/>
      <c r="H983" s="83"/>
      <c r="I983" s="83"/>
    </row>
    <row r="984" spans="1:9" ht="12.75">
      <c r="A984" s="83"/>
      <c r="B984" s="83"/>
      <c r="C984" s="83"/>
      <c r="D984" s="83"/>
      <c r="E984" s="83"/>
      <c r="F984" s="83"/>
      <c r="G984" s="83"/>
      <c r="H984" s="83"/>
      <c r="I984" s="83"/>
    </row>
    <row r="985" spans="1:9" ht="12.75">
      <c r="A985" s="83"/>
      <c r="B985" s="83"/>
      <c r="C985" s="83"/>
      <c r="D985" s="83"/>
      <c r="E985" s="83"/>
      <c r="F985" s="83"/>
      <c r="G985" s="83"/>
      <c r="H985" s="83"/>
      <c r="I985" s="83"/>
    </row>
    <row r="986" spans="1:9" ht="12.75">
      <c r="A986" s="83"/>
      <c r="B986" s="83"/>
      <c r="C986" s="83"/>
      <c r="D986" s="83"/>
      <c r="E986" s="83"/>
      <c r="F986" s="83"/>
      <c r="G986" s="83"/>
      <c r="H986" s="83"/>
      <c r="I986" s="83"/>
    </row>
    <row r="987" spans="1:9" ht="12.75">
      <c r="A987" s="83"/>
      <c r="B987" s="83"/>
      <c r="C987" s="83"/>
      <c r="D987" s="83"/>
      <c r="E987" s="83"/>
      <c r="F987" s="83"/>
      <c r="G987" s="83"/>
      <c r="H987" s="83"/>
      <c r="I987" s="83"/>
    </row>
    <row r="988" spans="1:9" ht="12.75">
      <c r="A988" s="83"/>
      <c r="B988" s="83"/>
      <c r="C988" s="83"/>
      <c r="D988" s="83"/>
      <c r="E988" s="83"/>
      <c r="F988" s="83"/>
      <c r="G988" s="83"/>
      <c r="H988" s="83"/>
      <c r="I988" s="83"/>
    </row>
    <row r="989" spans="1:9" ht="12.75">
      <c r="A989" s="83"/>
      <c r="B989" s="83"/>
      <c r="C989" s="83"/>
      <c r="D989" s="83"/>
      <c r="E989" s="83"/>
      <c r="F989" s="83"/>
      <c r="G989" s="83"/>
      <c r="H989" s="83"/>
      <c r="I989" s="83"/>
    </row>
    <row r="990" spans="1:9" ht="12.75">
      <c r="A990" s="83"/>
      <c r="B990" s="83"/>
      <c r="C990" s="83"/>
      <c r="D990" s="83"/>
      <c r="E990" s="83"/>
      <c r="F990" s="83"/>
      <c r="G990" s="83"/>
      <c r="H990" s="83"/>
      <c r="I990" s="83"/>
    </row>
    <row r="991" spans="1:9" ht="12.75">
      <c r="A991" s="83"/>
      <c r="B991" s="83"/>
      <c r="C991" s="83"/>
      <c r="D991" s="83"/>
      <c r="E991" s="83"/>
      <c r="F991" s="83"/>
      <c r="G991" s="83"/>
      <c r="H991" s="83"/>
      <c r="I991" s="83"/>
    </row>
    <row r="992" spans="1:9" ht="12.75">
      <c r="A992" s="83"/>
      <c r="B992" s="83"/>
      <c r="C992" s="83"/>
      <c r="D992" s="83"/>
      <c r="E992" s="83"/>
      <c r="F992" s="83"/>
      <c r="G992" s="83"/>
      <c r="H992" s="83"/>
      <c r="I992" s="83"/>
    </row>
    <row r="993" spans="1:9" ht="12.75">
      <c r="A993" s="83"/>
      <c r="B993" s="83"/>
      <c r="C993" s="83"/>
      <c r="D993" s="83"/>
      <c r="E993" s="83"/>
      <c r="F993" s="83"/>
      <c r="G993" s="83"/>
      <c r="H993" s="83"/>
      <c r="I993" s="83"/>
    </row>
  </sheetData>
  <mergeCells count="17">
    <mergeCell ref="B24:H24"/>
    <mergeCell ref="B27:B28"/>
    <mergeCell ref="C27:C28"/>
    <mergeCell ref="B30:H30"/>
    <mergeCell ref="B16:H16"/>
    <mergeCell ref="B20:H20"/>
    <mergeCell ref="B7:H7"/>
    <mergeCell ref="B12:H12"/>
    <mergeCell ref="B1:H1"/>
    <mergeCell ref="B2:H2"/>
    <mergeCell ref="B39:H39"/>
    <mergeCell ref="B46:B47"/>
    <mergeCell ref="C46:C47"/>
    <mergeCell ref="B43:H43"/>
    <mergeCell ref="B34:H34"/>
    <mergeCell ref="B37:B38"/>
    <mergeCell ref="C37:C38"/>
  </mergeCells>
  <hyperlinks>
    <hyperlink ref="G10" r:id="rId1"/>
    <hyperlink ref="G18" r:id="rId2"/>
    <hyperlink ref="G25" r:id="rId3"/>
    <hyperlink ref="G27" r:id="rId4"/>
    <hyperlink ref="G36" r:id="rId5"/>
    <hyperlink ref="G37" r:id="rId6"/>
    <hyperlink ref="G44" r:id="rId7"/>
    <hyperlink ref="G47" r:id="rId8"/>
    <hyperlink ref="G48" r:id="rId9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</sheetPr>
  <dimension ref="A1:I895"/>
  <sheetViews>
    <sheetView topLeftCell="H1" workbookViewId="0">
      <selection activeCell="J4" sqref="J1:X1048576"/>
    </sheetView>
  </sheetViews>
  <sheetFormatPr defaultColWidth="14.42578125" defaultRowHeight="15.75" customHeight="1"/>
  <cols>
    <col min="1" max="1" width="8" customWidth="1"/>
    <col min="2" max="2" width="11.28515625" customWidth="1"/>
    <col min="3" max="3" width="14.7109375" customWidth="1"/>
    <col min="4" max="4" width="18" customWidth="1"/>
    <col min="5" max="5" width="22.140625" customWidth="1"/>
    <col min="6" max="6" width="44.7109375" customWidth="1"/>
    <col min="7" max="7" width="56.140625" customWidth="1"/>
    <col min="8" max="8" width="39.85546875" customWidth="1"/>
    <col min="9" max="9" width="22.85546875" customWidth="1"/>
  </cols>
  <sheetData>
    <row r="1" spans="1:9" ht="23.25" customHeight="1">
      <c r="A1" s="1"/>
      <c r="B1" s="878" t="s">
        <v>3110</v>
      </c>
      <c r="C1" s="864"/>
      <c r="D1" s="864"/>
      <c r="E1" s="864"/>
      <c r="F1" s="864"/>
      <c r="G1" s="864"/>
      <c r="H1" s="865"/>
      <c r="I1" s="1"/>
    </row>
    <row r="2" spans="1:9" ht="18" customHeight="1">
      <c r="A2" s="16"/>
      <c r="B2" s="942" t="s">
        <v>37</v>
      </c>
      <c r="C2" s="943"/>
      <c r="D2" s="943"/>
      <c r="E2" s="943"/>
      <c r="F2" s="943"/>
      <c r="G2" s="943"/>
      <c r="H2" s="944"/>
      <c r="I2" s="85"/>
    </row>
    <row r="3" spans="1:9" ht="18">
      <c r="A3" s="179"/>
      <c r="B3" s="945"/>
      <c r="C3" s="905"/>
      <c r="D3" s="905"/>
      <c r="E3" s="905"/>
      <c r="F3" s="905"/>
      <c r="G3" s="905"/>
      <c r="H3" s="903"/>
      <c r="I3" s="85"/>
    </row>
    <row r="4" spans="1:9" ht="25.5">
      <c r="A4" s="179"/>
      <c r="B4" s="172" t="s">
        <v>61</v>
      </c>
      <c r="C4" s="172" t="s">
        <v>65</v>
      </c>
      <c r="D4" s="172" t="s">
        <v>67</v>
      </c>
      <c r="E4" s="172" t="s">
        <v>2511</v>
      </c>
      <c r="F4" s="172" t="s">
        <v>72</v>
      </c>
      <c r="G4" s="5" t="s">
        <v>704</v>
      </c>
      <c r="H4" s="172" t="s">
        <v>75</v>
      </c>
      <c r="I4" s="179"/>
    </row>
    <row r="5" spans="1:9" ht="32.25" customHeight="1">
      <c r="A5" s="148"/>
      <c r="B5" s="5" t="s">
        <v>16</v>
      </c>
      <c r="C5" s="5" t="s">
        <v>17</v>
      </c>
      <c r="D5" s="10" t="s">
        <v>2996</v>
      </c>
      <c r="E5" s="38" t="s">
        <v>3113</v>
      </c>
      <c r="F5" s="175" t="s">
        <v>2998</v>
      </c>
      <c r="G5" s="642" t="str">
        <f t="shared" ref="G5:G6" si="0">HYPERLINK("https://edu.skysmart.ru/teacher/homework/runosexivu","Выполнить вариант назначенный в https://edu.skysmart.ru/ Все возникающие вопросы писать в беседу ВК.Прямая ссылка на задание предоставлена в беседе ВК ")</f>
        <v xml:space="preserve">Выполнить вариант назначенный в https://edu.skysmart.ru/ Все возникающие вопросы писать в беседу ВК.Прямая ссылка на задание предоставлена в беседе ВК </v>
      </c>
      <c r="H5" s="642" t="str">
        <f t="shared" ref="H5:H6" si="1">HYPERLINK("https://edu.skysmart.ru/teacher/homework/runosexivu","Выполнить вариант назначенный в https://edu.skysmart.ru/Задание будет доступно с 15:00 до 20:00 12 мая. Прямая ссылка на задание предоставлена в беседе ВК")</f>
        <v>Выполнить вариант назначенный в https://edu.skysmart.ru/Задание будет доступно с 15:00 до 20:00 12 мая. Прямая ссылка на задание предоставлена в беседе ВК</v>
      </c>
      <c r="I5" s="148"/>
    </row>
    <row r="6" spans="1:9" ht="63.75">
      <c r="A6" s="25"/>
      <c r="B6" s="5" t="s">
        <v>31</v>
      </c>
      <c r="C6" s="5" t="s">
        <v>34</v>
      </c>
      <c r="D6" s="10" t="s">
        <v>2996</v>
      </c>
      <c r="E6" s="38" t="s">
        <v>3119</v>
      </c>
      <c r="F6" s="175" t="s">
        <v>2998</v>
      </c>
      <c r="G6" s="642" t="str">
        <f t="shared" si="0"/>
        <v xml:space="preserve">Выполнить вариант назначенный в https://edu.skysmart.ru/ Все возникающие вопросы писать в беседу ВК.Прямая ссылка на задание предоставлена в беседе ВК </v>
      </c>
      <c r="H6" s="642" t="str">
        <f t="shared" si="1"/>
        <v>Выполнить вариант назначенный в https://edu.skysmart.ru/Задание будет доступно с 15:00 до 20:00 12 мая. Прямая ссылка на задание предоставлена в беседе ВК</v>
      </c>
      <c r="I6" s="25"/>
    </row>
    <row r="7" spans="1:9" ht="38.25">
      <c r="A7" s="100"/>
      <c r="B7" s="5" t="s">
        <v>146</v>
      </c>
      <c r="C7" s="5" t="s">
        <v>148</v>
      </c>
      <c r="D7" s="18" t="s">
        <v>255</v>
      </c>
      <c r="E7" s="38" t="s">
        <v>3123</v>
      </c>
      <c r="F7" s="18" t="s">
        <v>2993</v>
      </c>
      <c r="G7" s="18" t="s">
        <v>3124</v>
      </c>
      <c r="H7" s="18" t="s">
        <v>2995</v>
      </c>
      <c r="I7" s="100"/>
    </row>
    <row r="8" spans="1:9" ht="15.75" customHeight="1">
      <c r="A8" s="546"/>
      <c r="B8" s="940" t="s">
        <v>160</v>
      </c>
      <c r="C8" s="864"/>
      <c r="D8" s="864"/>
      <c r="E8" s="864"/>
      <c r="F8" s="864"/>
      <c r="G8" s="864"/>
      <c r="H8" s="865"/>
      <c r="I8" s="546"/>
    </row>
    <row r="9" spans="1:9" ht="38.25">
      <c r="A9" s="25"/>
      <c r="B9" s="5" t="s">
        <v>170</v>
      </c>
      <c r="C9" s="5" t="s">
        <v>173</v>
      </c>
      <c r="D9" s="10" t="s">
        <v>1586</v>
      </c>
      <c r="E9" s="42" t="s">
        <v>3125</v>
      </c>
      <c r="F9" s="18" t="s">
        <v>3004</v>
      </c>
      <c r="G9" s="97" t="e">
        <f>HYPERLINK("https://yandex.ru/video/preview/?filmId=14291769534187001&amp;text=%D0%9F%D0%B5%D1%81%D0%BD%D0%B8%20%D0%B8%20%D1%80%D0%BE%D0%BC%D0%B0%D0%BD%D1%81%D1%8B%20%D0%BD%D0%B0%20%D1%81%D1%82%D0%B8%D1%85%D0%B8%20%D0%BF%D0%BE%D1%8D%D1%82%D0%BE%D0%B2%20XIX%20%D0%B8%20XX%"&amp;"20%D0%B2%D0%B5%D0%BA%D0%BE%D0%B2%209%20%D0%BA%D0%BB%D0%B0%D1%81%D1%81%20%D0%B2%D0%B8%D0%B4%D0%B5%D0%BE%D1%83%D1%80%D0%BE%D0%BA&amp;text=%D0%BF%D0%B5%D1%81%D0%BD%D0%B8%209%20%D1%81%D0%B5%D1%80%D0%B8%D1%8F%20&amp;path=wizard&amp;parent-reqid=1589047960458379-4131387487"&amp;"33400029300251-production-app-host-vla-web-yp-293&amp;redircnt=1589047963.1","Просмотрите видеоурок по ссылке и выполните конспект на основе просмотренного материал, фото работ пришлите  в беседу ВК ")</f>
        <v>#VALUE!</v>
      </c>
      <c r="H9" s="18" t="s">
        <v>97</v>
      </c>
      <c r="I9" s="25"/>
    </row>
    <row r="10" spans="1:9" ht="25.5">
      <c r="A10" s="114"/>
      <c r="B10" s="5" t="s">
        <v>202</v>
      </c>
      <c r="C10" s="5" t="s">
        <v>203</v>
      </c>
      <c r="D10" s="18" t="s">
        <v>174</v>
      </c>
      <c r="E10" s="28" t="s">
        <v>3126</v>
      </c>
      <c r="F10" s="18" t="s">
        <v>3127</v>
      </c>
      <c r="G10" s="97" t="str">
        <f>HYPERLINK("https://resh.edu.ru/subject/lesson/3259/start/","Изучить материал, выполнить тренировочные задания. Учителю отправлять ничего не нужно")</f>
        <v>Изучить материал, выполнить тренировочные задания. Учителю отправлять ничего не нужно</v>
      </c>
      <c r="H10" s="18" t="s">
        <v>97</v>
      </c>
      <c r="I10" s="114"/>
    </row>
    <row r="11" spans="1:9" ht="25.5">
      <c r="A11" s="25"/>
      <c r="B11" s="5" t="s">
        <v>214</v>
      </c>
      <c r="C11" s="5" t="s">
        <v>215</v>
      </c>
      <c r="D11" s="18" t="s">
        <v>174</v>
      </c>
      <c r="E11" s="28" t="s">
        <v>3128</v>
      </c>
      <c r="F11" s="18" t="s">
        <v>3129</v>
      </c>
      <c r="G11" s="97" t="str">
        <f>HYPERLINK("https://resh.edu.ru/subject/lesson/3321/start/","Изучить материал, выполнить контрольные задания В1 и В2 и скриншоты прислать учителю в ВК")</f>
        <v>Изучить материал, выполнить контрольные задания В1 и В2 и скриншоты прислать учителю в ВК</v>
      </c>
      <c r="H11" s="18" t="s">
        <v>97</v>
      </c>
      <c r="I11" s="25"/>
    </row>
    <row r="12" spans="1:9" ht="46.5" customHeight="1">
      <c r="A12" s="25"/>
      <c r="B12" s="867" t="s">
        <v>239</v>
      </c>
      <c r="C12" s="867" t="s">
        <v>240</v>
      </c>
      <c r="D12" s="18" t="s">
        <v>174</v>
      </c>
      <c r="E12" s="42" t="s">
        <v>3130</v>
      </c>
      <c r="F12" s="516" t="s">
        <v>3007</v>
      </c>
      <c r="G12" s="334" t="s">
        <v>3008</v>
      </c>
      <c r="H12" s="24" t="s">
        <v>104</v>
      </c>
      <c r="I12" s="25"/>
    </row>
    <row r="13" spans="1:9" ht="63.75">
      <c r="A13" s="25"/>
      <c r="B13" s="887"/>
      <c r="C13" s="887"/>
      <c r="D13" s="18" t="s">
        <v>174</v>
      </c>
      <c r="E13" s="587" t="s">
        <v>3131</v>
      </c>
      <c r="F13" s="24" t="s">
        <v>3010</v>
      </c>
      <c r="G13" s="465" t="s">
        <v>3011</v>
      </c>
      <c r="H13" s="18" t="s">
        <v>104</v>
      </c>
      <c r="I13" s="25"/>
    </row>
    <row r="14" spans="1:9" ht="63.75">
      <c r="A14" s="25"/>
      <c r="B14" s="887"/>
      <c r="C14" s="887"/>
      <c r="D14" s="18" t="s">
        <v>174</v>
      </c>
      <c r="E14" s="42" t="s">
        <v>3132</v>
      </c>
      <c r="F14" s="24" t="s">
        <v>3013</v>
      </c>
      <c r="G14" s="112" t="s">
        <v>3014</v>
      </c>
      <c r="H14" s="24" t="s">
        <v>104</v>
      </c>
      <c r="I14" s="25"/>
    </row>
    <row r="15" spans="1:9" ht="12.75">
      <c r="A15" s="25"/>
      <c r="B15" s="887"/>
      <c r="C15" s="887"/>
      <c r="D15" s="18"/>
      <c r="E15" s="647"/>
      <c r="F15" s="24"/>
      <c r="G15" s="112"/>
      <c r="H15" s="24"/>
      <c r="I15" s="25"/>
    </row>
    <row r="16" spans="1:9" ht="63.75">
      <c r="A16" s="25"/>
      <c r="B16" s="868"/>
      <c r="C16" s="868"/>
      <c r="D16" s="18" t="s">
        <v>174</v>
      </c>
      <c r="E16" s="647" t="s">
        <v>3133</v>
      </c>
      <c r="F16" s="24" t="s">
        <v>3016</v>
      </c>
      <c r="G16" s="236" t="str">
        <f>HYPERLINK("https://yandex.ru/video/preview/?filmId=2863380479174044820&amp;text=инфракрасное+и+ультрафиолетовое+излучение+9+класс","https://yandex.ru/video/preview/?filmId=2863380479174044820&amp;text=инфракрасное+и+ультрафиолетовое+излучение+9+класс")</f>
        <v>https://yandex.ru/video/preview/?filmId=2863380479174044820&amp;text=инфракрасное+и+ультрафиолетовое+излучение+9+класс</v>
      </c>
      <c r="H16" s="24" t="s">
        <v>104</v>
      </c>
      <c r="I16" s="25"/>
    </row>
    <row r="17" spans="1:9" ht="25.5">
      <c r="A17" s="25"/>
      <c r="B17" s="5" t="s">
        <v>1166</v>
      </c>
      <c r="C17" s="5" t="s">
        <v>1167</v>
      </c>
      <c r="D17" s="18" t="s">
        <v>174</v>
      </c>
      <c r="E17" s="23" t="s">
        <v>3134</v>
      </c>
      <c r="F17" s="24" t="s">
        <v>3035</v>
      </c>
      <c r="G17" s="112" t="s">
        <v>3036</v>
      </c>
      <c r="H17" s="24" t="s">
        <v>3037</v>
      </c>
      <c r="I17" s="25"/>
    </row>
    <row r="18" spans="1:9" ht="51" customHeight="1">
      <c r="A18" s="339"/>
      <c r="B18" s="5" t="s">
        <v>1530</v>
      </c>
      <c r="C18" s="5" t="s">
        <v>1532</v>
      </c>
      <c r="D18" s="24" t="s">
        <v>3135</v>
      </c>
      <c r="E18" s="42" t="s">
        <v>3136</v>
      </c>
      <c r="F18" s="24" t="s">
        <v>3137</v>
      </c>
      <c r="G18" s="236" t="str">
        <f>HYPERLINK("https://www.youtube.com/watch?reload=9&amp;v=s9NlhJ57Zkg","Просмотрите видеоурок,перейдя по ссылке, запишите наиболее важные сведения в тетрадь ")</f>
        <v xml:space="preserve">Просмотрите видеоурок,перейдя по ссылке, запишите наиболее важные сведения в тетрадь </v>
      </c>
      <c r="H18" s="24" t="s">
        <v>97</v>
      </c>
      <c r="I18" s="339"/>
    </row>
    <row r="19" spans="1:9" ht="13.5">
      <c r="A19" s="148"/>
      <c r="B19" s="876" t="s">
        <v>245</v>
      </c>
      <c r="C19" s="864"/>
      <c r="D19" s="864"/>
      <c r="E19" s="864"/>
      <c r="F19" s="864"/>
      <c r="G19" s="864"/>
      <c r="H19" s="865"/>
      <c r="I19" s="148"/>
    </row>
    <row r="20" spans="1:9" ht="63.75">
      <c r="A20" s="148"/>
      <c r="B20" s="513" t="s">
        <v>16</v>
      </c>
      <c r="C20" s="513" t="s">
        <v>17</v>
      </c>
      <c r="D20" s="10" t="s">
        <v>2996</v>
      </c>
      <c r="E20" s="40" t="s">
        <v>3138</v>
      </c>
      <c r="F20" s="644" t="s">
        <v>3029</v>
      </c>
      <c r="G20" s="642" t="str">
        <f>HYPERLINK("https://edu.skysmart.ru/teacher/homework/runosexivu","Выполнить вариант назначенный в https://edu.skysmart.ru/ Все возникающие вопросы писать в беседу ВК.Прямая ссылка на задание предоставлена в беседе ВК ")</f>
        <v xml:space="preserve">Выполнить вариант назначенный в https://edu.skysmart.ru/ Все возникающие вопросы писать в беседу ВК.Прямая ссылка на задание предоставлена в беседе ВК </v>
      </c>
      <c r="H20" s="642" t="str">
        <f>HYPERLINK("https://edu.skysmart.ru/teacher/homework/runosexivu","Выполнить вариант назначенный в https://edu.skysmart.ru/Задание будет доступно с 15:00 до 20:00 13 мая. Прямая ссылка на задание предоставлена в беседе ВК")</f>
        <v>Выполнить вариант назначенный в https://edu.skysmart.ru/Задание будет доступно с 15:00 до 20:00 13 мая. Прямая ссылка на задание предоставлена в беседе ВК</v>
      </c>
      <c r="I20" s="148"/>
    </row>
    <row r="21" spans="1:9" ht="46.5" customHeight="1">
      <c r="A21" s="86"/>
      <c r="B21" s="513" t="s">
        <v>31</v>
      </c>
      <c r="C21" s="513" t="s">
        <v>34</v>
      </c>
      <c r="D21" s="24" t="s">
        <v>3139</v>
      </c>
      <c r="E21" s="23" t="s">
        <v>3140</v>
      </c>
      <c r="F21" s="32" t="s">
        <v>3141</v>
      </c>
      <c r="G21" s="24" t="s">
        <v>3027</v>
      </c>
      <c r="H21" s="24" t="s">
        <v>3142</v>
      </c>
      <c r="I21" s="86"/>
    </row>
    <row r="22" spans="1:9" ht="17.25" customHeight="1">
      <c r="A22" s="546"/>
      <c r="B22" s="513" t="s">
        <v>146</v>
      </c>
      <c r="C22" s="513" t="s">
        <v>148</v>
      </c>
      <c r="D22" s="24" t="s">
        <v>174</v>
      </c>
      <c r="E22" s="23" t="s">
        <v>3143</v>
      </c>
      <c r="F22" s="24" t="s">
        <v>3035</v>
      </c>
      <c r="G22" s="112" t="s">
        <v>3036</v>
      </c>
      <c r="H22" s="24" t="s">
        <v>3037</v>
      </c>
      <c r="I22" s="546"/>
    </row>
    <row r="23" spans="1:9" ht="12.75">
      <c r="A23" s="86"/>
      <c r="B23" s="940" t="s">
        <v>160</v>
      </c>
      <c r="C23" s="864"/>
      <c r="D23" s="864"/>
      <c r="E23" s="864"/>
      <c r="F23" s="864"/>
      <c r="G23" s="864"/>
      <c r="H23" s="865"/>
      <c r="I23" s="86"/>
    </row>
    <row r="24" spans="1:9" ht="51">
      <c r="A24" s="86"/>
      <c r="B24" s="513" t="s">
        <v>170</v>
      </c>
      <c r="C24" s="513" t="s">
        <v>173</v>
      </c>
      <c r="D24" s="66" t="s">
        <v>174</v>
      </c>
      <c r="E24" s="42" t="s">
        <v>3144</v>
      </c>
      <c r="F24" s="18" t="s">
        <v>3031</v>
      </c>
      <c r="G24" s="18" t="s">
        <v>3032</v>
      </c>
      <c r="H24" s="24" t="s">
        <v>104</v>
      </c>
      <c r="I24" s="86"/>
    </row>
    <row r="25" spans="1:9" ht="51">
      <c r="A25" s="86"/>
      <c r="B25" s="513" t="s">
        <v>202</v>
      </c>
      <c r="C25" s="513" t="s">
        <v>203</v>
      </c>
      <c r="D25" s="24" t="s">
        <v>3135</v>
      </c>
      <c r="E25" s="42" t="s">
        <v>3145</v>
      </c>
      <c r="F25" s="24" t="s">
        <v>3137</v>
      </c>
      <c r="G25" s="236" t="str">
        <f>HYPERLINK("https://www.youtube.com/watch?reload=9&amp;v=s9NlhJ57Zkg","Просмотрите видеоурок,перейдя по ссылке, запишите наиболее важные сведения в тетрадь ")</f>
        <v xml:space="preserve">Просмотрите видеоурок,перейдя по ссылке, запишите наиболее важные сведения в тетрадь </v>
      </c>
      <c r="H25" s="24" t="s">
        <v>97</v>
      </c>
      <c r="I25" s="86"/>
    </row>
    <row r="26" spans="1:9" ht="37.5" customHeight="1">
      <c r="A26" s="100"/>
      <c r="B26" s="513" t="s">
        <v>214</v>
      </c>
      <c r="C26" s="513" t="s">
        <v>215</v>
      </c>
      <c r="D26" s="24" t="s">
        <v>174</v>
      </c>
      <c r="E26" s="23" t="s">
        <v>3147</v>
      </c>
      <c r="F26" s="24" t="s">
        <v>3148</v>
      </c>
      <c r="G26" s="112" t="s">
        <v>3149</v>
      </c>
      <c r="H26" s="112" t="s">
        <v>3041</v>
      </c>
      <c r="I26" s="100"/>
    </row>
    <row r="27" spans="1:9" ht="49.5" customHeight="1">
      <c r="A27" s="86"/>
      <c r="B27" s="513" t="s">
        <v>239</v>
      </c>
      <c r="C27" s="513" t="s">
        <v>240</v>
      </c>
      <c r="D27" s="24" t="s">
        <v>255</v>
      </c>
      <c r="E27" s="342" t="s">
        <v>3150</v>
      </c>
      <c r="F27" s="18" t="s">
        <v>3104</v>
      </c>
      <c r="G27" s="18" t="s">
        <v>3032</v>
      </c>
      <c r="H27" s="24" t="s">
        <v>104</v>
      </c>
      <c r="I27" s="86"/>
    </row>
    <row r="28" spans="1:9" ht="44.25" customHeight="1">
      <c r="A28" s="100"/>
      <c r="B28" s="513" t="s">
        <v>1166</v>
      </c>
      <c r="C28" s="520" t="s">
        <v>1167</v>
      </c>
      <c r="D28" s="24" t="s">
        <v>174</v>
      </c>
      <c r="E28" s="519" t="s">
        <v>3152</v>
      </c>
      <c r="F28" s="40" t="s">
        <v>3153</v>
      </c>
      <c r="G28" s="551" t="s">
        <v>3154</v>
      </c>
      <c r="H28" s="40" t="s">
        <v>104</v>
      </c>
      <c r="I28" s="100"/>
    </row>
    <row r="29" spans="1:9" ht="47.25" customHeight="1">
      <c r="A29" s="100"/>
      <c r="B29" s="900" t="s">
        <v>273</v>
      </c>
      <c r="C29" s="864"/>
      <c r="D29" s="864"/>
      <c r="E29" s="864"/>
      <c r="F29" s="864"/>
      <c r="G29" s="864"/>
      <c r="H29" s="865"/>
      <c r="I29" s="100"/>
    </row>
    <row r="30" spans="1:9" ht="27" customHeight="1">
      <c r="A30" s="100"/>
      <c r="B30" s="955" t="s">
        <v>16</v>
      </c>
      <c r="C30" s="883" t="s">
        <v>17</v>
      </c>
      <c r="D30" s="20" t="s">
        <v>174</v>
      </c>
      <c r="E30" s="20" t="s">
        <v>3157</v>
      </c>
      <c r="F30" s="124" t="s">
        <v>1476</v>
      </c>
      <c r="G30" s="556" t="s">
        <v>2881</v>
      </c>
      <c r="H30" s="251" t="s">
        <v>97</v>
      </c>
      <c r="I30" s="100"/>
    </row>
    <row r="31" spans="1:9" ht="22.5" customHeight="1">
      <c r="A31" s="466"/>
      <c r="B31" s="887"/>
      <c r="C31" s="887"/>
      <c r="D31" s="18" t="s">
        <v>2560</v>
      </c>
      <c r="E31" s="10" t="s">
        <v>3158</v>
      </c>
      <c r="F31" s="18" t="s">
        <v>3045</v>
      </c>
      <c r="G31" s="19" t="s">
        <v>3159</v>
      </c>
      <c r="H31" s="19" t="s">
        <v>3160</v>
      </c>
      <c r="I31" s="466"/>
    </row>
    <row r="32" spans="1:9" ht="38.25">
      <c r="A32" s="148"/>
      <c r="B32" s="868"/>
      <c r="C32" s="868"/>
      <c r="D32" s="10" t="s">
        <v>526</v>
      </c>
      <c r="E32" s="31" t="s">
        <v>3163</v>
      </c>
      <c r="F32" s="581" t="s">
        <v>3164</v>
      </c>
      <c r="G32" s="10" t="s">
        <v>3165</v>
      </c>
      <c r="H32" s="40" t="s">
        <v>3166</v>
      </c>
      <c r="I32" s="148"/>
    </row>
    <row r="33" spans="1:9" ht="25.5">
      <c r="A33" s="100"/>
      <c r="B33" s="652" t="s">
        <v>31</v>
      </c>
      <c r="C33" s="513" t="s">
        <v>34</v>
      </c>
      <c r="D33" s="20" t="s">
        <v>174</v>
      </c>
      <c r="E33" s="28" t="s">
        <v>3168</v>
      </c>
      <c r="F33" s="24" t="s">
        <v>3169</v>
      </c>
      <c r="G33" s="460" t="s">
        <v>3170</v>
      </c>
      <c r="H33" s="24" t="s">
        <v>97</v>
      </c>
      <c r="I33" s="100"/>
    </row>
    <row r="34" spans="1:9" ht="51">
      <c r="A34" s="100"/>
      <c r="B34" s="652" t="s">
        <v>146</v>
      </c>
      <c r="C34" s="513" t="s">
        <v>148</v>
      </c>
      <c r="D34" s="24" t="s">
        <v>1804</v>
      </c>
      <c r="E34" s="23" t="s">
        <v>3171</v>
      </c>
      <c r="F34" s="24" t="s">
        <v>3063</v>
      </c>
      <c r="G34" s="112" t="s">
        <v>3064</v>
      </c>
      <c r="H34" s="24" t="s">
        <v>3065</v>
      </c>
      <c r="I34" s="100"/>
    </row>
    <row r="35" spans="1:9" ht="15.75" customHeight="1">
      <c r="A35" s="546"/>
      <c r="B35" s="940" t="s">
        <v>160</v>
      </c>
      <c r="C35" s="864"/>
      <c r="D35" s="864"/>
      <c r="E35" s="864"/>
      <c r="F35" s="864"/>
      <c r="G35" s="864"/>
      <c r="H35" s="865"/>
      <c r="I35" s="546"/>
    </row>
    <row r="36" spans="1:9" ht="63.75">
      <c r="A36" s="100"/>
      <c r="B36" s="652" t="s">
        <v>170</v>
      </c>
      <c r="C36" s="652" t="s">
        <v>173</v>
      </c>
      <c r="D36" s="10" t="s">
        <v>2996</v>
      </c>
      <c r="E36" s="38" t="s">
        <v>3172</v>
      </c>
      <c r="F36" s="175" t="s">
        <v>3054</v>
      </c>
      <c r="G36" s="642" t="str">
        <f t="shared" ref="G36:G37" si="2">HYPERLINK("https://edu.skysmart.ru/teacher/homework/runosexivu","Выполнить вариант назначенный в https://edu.skysmart.ru/ Все возникающие вопросы писать в беседу ВК.Прямая ссылка на задание предоставлена в беседе ВК ")</f>
        <v xml:space="preserve">Выполнить вариант назначенный в https://edu.skysmart.ru/ Все возникающие вопросы писать в беседу ВК.Прямая ссылка на задание предоставлена в беседе ВК </v>
      </c>
      <c r="H36" s="642" t="str">
        <f t="shared" ref="H36:H37" si="3">HYPERLINK("https://edu.skysmart.ru/teacher/homework/runosexivu","Выполнить вариант назначенный в https://edu.skysmart.ru/Задание будет доступно с 15:00 до 20:00 14 мая. Прямая ссылка на задание предоставлена в беседе ВК")</f>
        <v>Выполнить вариант назначенный в https://edu.skysmart.ru/Задание будет доступно с 15:00 до 20:00 14 мая. Прямая ссылка на задание предоставлена в беседе ВК</v>
      </c>
      <c r="I36" s="100"/>
    </row>
    <row r="37" spans="1:9" ht="63.75">
      <c r="A37" s="100"/>
      <c r="B37" s="652" t="s">
        <v>202</v>
      </c>
      <c r="C37" s="652" t="s">
        <v>203</v>
      </c>
      <c r="D37" s="10" t="s">
        <v>2996</v>
      </c>
      <c r="E37" s="38" t="s">
        <v>3176</v>
      </c>
      <c r="F37" s="175" t="s">
        <v>3054</v>
      </c>
      <c r="G37" s="642" t="str">
        <f t="shared" si="2"/>
        <v xml:space="preserve">Выполнить вариант назначенный в https://edu.skysmart.ru/ Все возникающие вопросы писать в беседу ВК.Прямая ссылка на задание предоставлена в беседе ВК </v>
      </c>
      <c r="H37" s="642" t="str">
        <f t="shared" si="3"/>
        <v>Выполнить вариант назначенный в https://edu.skysmart.ru/Задание будет доступно с 15:00 до 20:00 14 мая. Прямая ссылка на задание предоставлена в беседе ВК</v>
      </c>
      <c r="I37" s="100"/>
    </row>
    <row r="38" spans="1:9" ht="38.25">
      <c r="A38" s="454"/>
      <c r="B38" s="652" t="s">
        <v>214</v>
      </c>
      <c r="C38" s="513" t="s">
        <v>215</v>
      </c>
      <c r="D38" s="24" t="s">
        <v>3058</v>
      </c>
      <c r="E38" s="23" t="s">
        <v>3177</v>
      </c>
      <c r="F38" s="24" t="s">
        <v>3178</v>
      </c>
      <c r="G38" s="112" t="s">
        <v>3179</v>
      </c>
      <c r="H38" s="112" t="s">
        <v>97</v>
      </c>
      <c r="I38" s="454"/>
    </row>
    <row r="39" spans="1:9" ht="25.5">
      <c r="A39" s="100"/>
      <c r="B39" s="955" t="s">
        <v>239</v>
      </c>
      <c r="C39" s="955" t="s">
        <v>240</v>
      </c>
      <c r="D39" s="20" t="s">
        <v>174</v>
      </c>
      <c r="E39" s="20" t="s">
        <v>3192</v>
      </c>
      <c r="F39" s="124" t="s">
        <v>1476</v>
      </c>
      <c r="G39" s="556" t="s">
        <v>2881</v>
      </c>
      <c r="H39" s="251" t="s">
        <v>97</v>
      </c>
      <c r="I39" s="100"/>
    </row>
    <row r="40" spans="1:9" ht="25.5">
      <c r="A40" s="100"/>
      <c r="B40" s="887"/>
      <c r="C40" s="887"/>
      <c r="D40" s="24" t="s">
        <v>255</v>
      </c>
      <c r="E40" s="23" t="s">
        <v>3195</v>
      </c>
      <c r="F40" s="24" t="s">
        <v>3071</v>
      </c>
      <c r="G40" s="112" t="s">
        <v>3072</v>
      </c>
      <c r="H40" s="24" t="s">
        <v>3073</v>
      </c>
      <c r="I40" s="100"/>
    </row>
    <row r="41" spans="1:9" ht="38.25">
      <c r="A41" s="100"/>
      <c r="B41" s="868"/>
      <c r="C41" s="868"/>
      <c r="D41" s="10" t="s">
        <v>526</v>
      </c>
      <c r="E41" s="167" t="s">
        <v>3196</v>
      </c>
      <c r="F41" s="581" t="s">
        <v>3197</v>
      </c>
      <c r="G41" s="112" t="s">
        <v>3198</v>
      </c>
      <c r="H41" s="112" t="s">
        <v>3199</v>
      </c>
      <c r="I41" s="100"/>
    </row>
    <row r="42" spans="1:9" ht="25.5">
      <c r="A42" s="100"/>
      <c r="B42" s="914" t="s">
        <v>1166</v>
      </c>
      <c r="C42" s="895" t="s">
        <v>1167</v>
      </c>
      <c r="D42" s="18" t="s">
        <v>174</v>
      </c>
      <c r="E42" s="171" t="s">
        <v>3203</v>
      </c>
      <c r="F42" s="18" t="s">
        <v>3204</v>
      </c>
      <c r="G42" s="97" t="str">
        <f>HYPERLINK("https://resh.edu.ru/subject/lesson/6370/start/217124/","Изучить материал")</f>
        <v>Изучить материал</v>
      </c>
      <c r="H42" s="24" t="s">
        <v>104</v>
      </c>
      <c r="I42" s="100"/>
    </row>
    <row r="43" spans="1:9" ht="38.25">
      <c r="A43" s="100"/>
      <c r="B43" s="887"/>
      <c r="C43" s="887"/>
      <c r="D43" s="18" t="s">
        <v>174</v>
      </c>
      <c r="E43" s="171" t="s">
        <v>3205</v>
      </c>
      <c r="F43" s="18" t="s">
        <v>3206</v>
      </c>
      <c r="G43" s="214" t="s">
        <v>3207</v>
      </c>
      <c r="H43" s="24" t="s">
        <v>104</v>
      </c>
      <c r="I43" s="100"/>
    </row>
    <row r="44" spans="1:9" ht="25.5">
      <c r="A44" s="100"/>
      <c r="B44" s="868"/>
      <c r="C44" s="868"/>
      <c r="D44" s="18" t="s">
        <v>174</v>
      </c>
      <c r="E44" s="448" t="s">
        <v>3211</v>
      </c>
      <c r="F44" s="18" t="s">
        <v>3212</v>
      </c>
      <c r="G44" s="97" t="s">
        <v>2834</v>
      </c>
      <c r="H44" s="24" t="s">
        <v>97</v>
      </c>
      <c r="I44" s="100"/>
    </row>
    <row r="45" spans="1:9" ht="18">
      <c r="A45" s="321"/>
      <c r="B45" s="900" t="s">
        <v>3219</v>
      </c>
      <c r="C45" s="864"/>
      <c r="D45" s="864"/>
      <c r="E45" s="864"/>
      <c r="F45" s="864"/>
      <c r="G45" s="864"/>
      <c r="H45" s="865"/>
      <c r="I45" s="321"/>
    </row>
    <row r="46" spans="1:9" ht="25.5">
      <c r="A46" s="540"/>
      <c r="B46" s="914" t="s">
        <v>16</v>
      </c>
      <c r="C46" s="867" t="s">
        <v>17</v>
      </c>
      <c r="D46" s="18" t="s">
        <v>255</v>
      </c>
      <c r="E46" s="42" t="s">
        <v>3223</v>
      </c>
      <c r="F46" s="18" t="s">
        <v>3077</v>
      </c>
      <c r="G46" s="19" t="s">
        <v>3078</v>
      </c>
      <c r="H46" s="18" t="s">
        <v>3079</v>
      </c>
      <c r="I46" s="540"/>
    </row>
    <row r="47" spans="1:9" ht="51.75" customHeight="1">
      <c r="A47" s="148"/>
      <c r="B47" s="887"/>
      <c r="C47" s="887"/>
      <c r="D47" s="18" t="s">
        <v>255</v>
      </c>
      <c r="E47" s="167" t="s">
        <v>3225</v>
      </c>
      <c r="F47" s="581" t="s">
        <v>3226</v>
      </c>
      <c r="G47" s="364" t="s">
        <v>3227</v>
      </c>
      <c r="H47" s="18" t="s">
        <v>3228</v>
      </c>
      <c r="I47" s="148"/>
    </row>
    <row r="48" spans="1:9" ht="39" customHeight="1">
      <c r="A48" s="148"/>
      <c r="B48" s="868"/>
      <c r="C48" s="868"/>
      <c r="D48" s="18" t="s">
        <v>255</v>
      </c>
      <c r="E48" s="167" t="s">
        <v>3229</v>
      </c>
      <c r="F48" s="18" t="s">
        <v>3067</v>
      </c>
      <c r="G48" s="19" t="s">
        <v>3068</v>
      </c>
      <c r="H48" s="18" t="s">
        <v>3069</v>
      </c>
      <c r="I48" s="148"/>
    </row>
    <row r="49" spans="1:9" ht="33.75" customHeight="1">
      <c r="A49" s="100"/>
      <c r="B49" s="406" t="s">
        <v>31</v>
      </c>
      <c r="C49" s="37" t="s">
        <v>34</v>
      </c>
      <c r="D49" s="66"/>
      <c r="E49" s="42" t="s">
        <v>3234</v>
      </c>
      <c r="F49" s="18" t="s">
        <v>3087</v>
      </c>
      <c r="G49" s="364" t="s">
        <v>3235</v>
      </c>
      <c r="H49" s="18" t="s">
        <v>97</v>
      </c>
      <c r="I49" s="100"/>
    </row>
    <row r="50" spans="1:9" ht="30.75" customHeight="1">
      <c r="A50" s="100"/>
      <c r="B50" s="406" t="s">
        <v>146</v>
      </c>
      <c r="C50" s="37" t="s">
        <v>148</v>
      </c>
      <c r="D50" s="18" t="s">
        <v>174</v>
      </c>
      <c r="E50" s="28" t="s">
        <v>3241</v>
      </c>
      <c r="F50" s="38" t="s">
        <v>3242</v>
      </c>
      <c r="G50" s="388" t="s">
        <v>3170</v>
      </c>
      <c r="H50" s="38" t="s">
        <v>97</v>
      </c>
      <c r="I50" s="100"/>
    </row>
    <row r="51" spans="1:9" ht="15.75" customHeight="1">
      <c r="A51" s="546"/>
      <c r="B51" s="940" t="s">
        <v>160</v>
      </c>
      <c r="C51" s="864"/>
      <c r="D51" s="864"/>
      <c r="E51" s="864"/>
      <c r="F51" s="864"/>
      <c r="G51" s="864"/>
      <c r="H51" s="865"/>
      <c r="I51" s="546"/>
    </row>
    <row r="52" spans="1:9" ht="25.5">
      <c r="A52" s="148"/>
      <c r="B52" s="406" t="s">
        <v>170</v>
      </c>
      <c r="C52" s="406" t="s">
        <v>173</v>
      </c>
      <c r="D52" s="66" t="s">
        <v>3254</v>
      </c>
      <c r="E52" s="23" t="s">
        <v>3255</v>
      </c>
      <c r="F52" s="18" t="s">
        <v>3084</v>
      </c>
      <c r="G52" s="320" t="e">
        <f>HYPERLINK("https://yandex.ru/video/preview/?filmId=7089577818692337576&amp;text=%D0%BE%D1%80%D1%84%D0%BE%D0%B3%D1%80%D0%B0%D0%BC%D0%BC%D1%8B%20%D0%B2%20%D0%BF%D1%80%D0%B8%D1%87%D0%B0%D1%81%D1%82%D0%B8%D1%8F%D1%85%209%20%D0%BA%D0%BB%D0%B0%D1%81%D1%81%20%D0%B2%D0%B8%D0%B4"&amp;"%D0%B5%D0%BE%D1%83%D1%80%D0%BE%D0%BA&amp;path=wizard&amp;parent-reqid=1589050134533277-1805913870357750894100287-production-app-host-man-web-yp-279&amp;redircnt=1589050156.1","Внимательно изучите материал видеоурока, перейдя по ссылке и выполните задание, размещенное в беседе ВК, фото выполненных работ пришлите на проверку ")</f>
        <v>#VALUE!</v>
      </c>
      <c r="H52" s="18" t="s">
        <v>3085</v>
      </c>
      <c r="I52" s="148"/>
    </row>
    <row r="53" spans="1:9" ht="38.25">
      <c r="A53" s="148"/>
      <c r="B53" s="406" t="s">
        <v>202</v>
      </c>
      <c r="C53" s="406" t="s">
        <v>203</v>
      </c>
      <c r="D53" s="10"/>
      <c r="E53" s="42" t="s">
        <v>3258</v>
      </c>
      <c r="F53" s="18" t="s">
        <v>3082</v>
      </c>
      <c r="G53" s="18" t="s">
        <v>2691</v>
      </c>
      <c r="H53" s="18" t="s">
        <v>97</v>
      </c>
      <c r="I53" s="148"/>
    </row>
    <row r="54" spans="1:9" ht="38.25">
      <c r="A54" s="454"/>
      <c r="B54" s="914" t="s">
        <v>214</v>
      </c>
      <c r="C54" s="867" t="s">
        <v>215</v>
      </c>
      <c r="D54" s="18" t="s">
        <v>3260</v>
      </c>
      <c r="E54" s="167" t="s">
        <v>3261</v>
      </c>
      <c r="F54" s="581" t="s">
        <v>3262</v>
      </c>
      <c r="G54" s="38" t="s">
        <v>3263</v>
      </c>
      <c r="H54" s="38" t="s">
        <v>3264</v>
      </c>
      <c r="I54" s="454"/>
    </row>
    <row r="55" spans="1:9" ht="25.5">
      <c r="A55" s="540"/>
      <c r="B55" s="887"/>
      <c r="C55" s="887"/>
      <c r="D55" s="20" t="s">
        <v>174</v>
      </c>
      <c r="E55" s="20" t="s">
        <v>3273</v>
      </c>
      <c r="F55" s="124" t="s">
        <v>1476</v>
      </c>
      <c r="G55" s="556" t="s">
        <v>2881</v>
      </c>
      <c r="H55" s="251" t="s">
        <v>97</v>
      </c>
      <c r="I55" s="540"/>
    </row>
    <row r="56" spans="1:9" ht="25.5">
      <c r="A56" s="100"/>
      <c r="B56" s="868"/>
      <c r="C56" s="868"/>
      <c r="D56" s="20"/>
      <c r="E56" s="42" t="s">
        <v>3275</v>
      </c>
      <c r="F56" s="124"/>
      <c r="G56" s="556"/>
      <c r="H56" s="251"/>
      <c r="I56" s="100"/>
    </row>
    <row r="57" spans="1:9" ht="25.5">
      <c r="A57" s="100"/>
      <c r="B57" s="406" t="s">
        <v>239</v>
      </c>
      <c r="C57" s="406" t="s">
        <v>240</v>
      </c>
      <c r="D57" s="18" t="s">
        <v>3280</v>
      </c>
      <c r="E57" s="23" t="s">
        <v>3281</v>
      </c>
      <c r="F57" s="18" t="s">
        <v>3084</v>
      </c>
      <c r="G57" s="18" t="s">
        <v>3284</v>
      </c>
      <c r="H57" s="18"/>
      <c r="I57" s="100"/>
    </row>
    <row r="58" spans="1:9" ht="51">
      <c r="A58" s="321"/>
      <c r="B58" s="406" t="s">
        <v>1166</v>
      </c>
      <c r="C58" s="588" t="s">
        <v>1167</v>
      </c>
      <c r="D58" s="66" t="s">
        <v>174</v>
      </c>
      <c r="E58" s="191" t="s">
        <v>3290</v>
      </c>
      <c r="F58" s="18" t="s">
        <v>3291</v>
      </c>
      <c r="G58" s="364" t="s">
        <v>3170</v>
      </c>
      <c r="H58" s="18" t="s">
        <v>104</v>
      </c>
      <c r="I58" s="321"/>
    </row>
    <row r="59" spans="1:9" ht="25.5">
      <c r="A59" s="86"/>
      <c r="B59" s="172" t="s">
        <v>1530</v>
      </c>
      <c r="C59" s="172" t="s">
        <v>1532</v>
      </c>
      <c r="D59" s="18"/>
      <c r="E59" s="171" t="s">
        <v>3297</v>
      </c>
      <c r="F59" s="38" t="s">
        <v>3298</v>
      </c>
      <c r="G59" s="678" t="s">
        <v>3021</v>
      </c>
      <c r="H59" s="38" t="s">
        <v>104</v>
      </c>
      <c r="I59" s="86"/>
    </row>
    <row r="60" spans="1:9" ht="13.5">
      <c r="A60" s="86"/>
      <c r="B60" s="876" t="s">
        <v>3300</v>
      </c>
      <c r="C60" s="864"/>
      <c r="D60" s="864"/>
      <c r="E60" s="864"/>
      <c r="F60" s="864"/>
      <c r="G60" s="864"/>
      <c r="H60" s="865"/>
      <c r="I60" s="86"/>
    </row>
    <row r="61" spans="1:9" ht="25.5">
      <c r="A61" s="86"/>
      <c r="B61" s="914">
        <v>1</v>
      </c>
      <c r="C61" s="867" t="s">
        <v>17</v>
      </c>
      <c r="D61" s="681" t="s">
        <v>255</v>
      </c>
      <c r="E61" s="167" t="s">
        <v>3304</v>
      </c>
      <c r="F61" s="18" t="s">
        <v>3305</v>
      </c>
      <c r="G61" s="364" t="s">
        <v>3306</v>
      </c>
      <c r="H61" s="18" t="s">
        <v>3308</v>
      </c>
      <c r="I61" s="86"/>
    </row>
    <row r="62" spans="1:9" ht="25.5">
      <c r="A62" s="86"/>
      <c r="B62" s="887"/>
      <c r="C62" s="887"/>
      <c r="D62" s="66"/>
      <c r="E62" s="42" t="s">
        <v>3310</v>
      </c>
      <c r="F62" s="18"/>
      <c r="G62" s="18"/>
      <c r="H62" s="18"/>
      <c r="I62" s="86"/>
    </row>
    <row r="63" spans="1:9" ht="25.5" customHeight="1">
      <c r="A63" s="546"/>
      <c r="B63" s="868"/>
      <c r="C63" s="868"/>
      <c r="D63" s="684" t="s">
        <v>255</v>
      </c>
      <c r="E63" s="167" t="s">
        <v>3314</v>
      </c>
      <c r="F63" s="581" t="s">
        <v>3315</v>
      </c>
      <c r="G63" s="381" t="s">
        <v>3316</v>
      </c>
      <c r="H63" s="18"/>
      <c r="I63" s="546"/>
    </row>
    <row r="64" spans="1:9" ht="25.5">
      <c r="A64" s="86"/>
      <c r="B64" s="406" t="s">
        <v>31</v>
      </c>
      <c r="C64" s="37" t="s">
        <v>34</v>
      </c>
      <c r="D64" s="66"/>
      <c r="E64" s="585" t="s">
        <v>3318</v>
      </c>
      <c r="F64" s="18" t="s">
        <v>1675</v>
      </c>
      <c r="G64" s="18" t="s">
        <v>3099</v>
      </c>
      <c r="H64" s="18" t="s">
        <v>3319</v>
      </c>
      <c r="I64" s="86"/>
    </row>
    <row r="65" spans="1:9" ht="38.25">
      <c r="A65" s="86"/>
      <c r="B65" s="406" t="s">
        <v>146</v>
      </c>
      <c r="C65" s="37" t="s">
        <v>148</v>
      </c>
      <c r="D65" s="18"/>
      <c r="E65" s="42" t="s">
        <v>3323</v>
      </c>
      <c r="F65" s="18" t="s">
        <v>3112</v>
      </c>
      <c r="G65" s="320" t="str">
        <f>HYPERLINK("https://www.youtube.com/watch?v=4oYc13544xM","Просмотрите видеоурок, перейдя по ссылке ")</f>
        <v xml:space="preserve">Просмотрите видеоурок, перейдя по ссылке </v>
      </c>
      <c r="H65" s="18" t="s">
        <v>97</v>
      </c>
      <c r="I65" s="86"/>
    </row>
    <row r="66" spans="1:9" ht="12.75">
      <c r="A66" s="86"/>
      <c r="B66" s="940" t="s">
        <v>160</v>
      </c>
      <c r="C66" s="864"/>
      <c r="D66" s="864"/>
      <c r="E66" s="864"/>
      <c r="F66" s="864"/>
      <c r="G66" s="864"/>
      <c r="H66" s="865"/>
      <c r="I66" s="86"/>
    </row>
    <row r="67" spans="1:9" ht="38.25">
      <c r="A67" s="86"/>
      <c r="B67" s="406" t="s">
        <v>170</v>
      </c>
      <c r="C67" s="406" t="s">
        <v>173</v>
      </c>
      <c r="D67" s="66"/>
      <c r="E67" s="342" t="s">
        <v>3328</v>
      </c>
      <c r="F67" s="18" t="s">
        <v>3104</v>
      </c>
      <c r="G67" s="18" t="s">
        <v>3032</v>
      </c>
      <c r="H67" s="24" t="s">
        <v>104</v>
      </c>
      <c r="I67" s="86"/>
    </row>
    <row r="68" spans="1:9" ht="25.5">
      <c r="A68" s="86"/>
      <c r="B68" s="406" t="s">
        <v>202</v>
      </c>
      <c r="C68" s="406" t="s">
        <v>203</v>
      </c>
      <c r="D68" s="10" t="s">
        <v>255</v>
      </c>
      <c r="E68" s="43" t="s">
        <v>3331</v>
      </c>
      <c r="F68" s="31" t="s">
        <v>3333</v>
      </c>
      <c r="G68" s="34" t="s">
        <v>3334</v>
      </c>
      <c r="H68" s="10" t="s">
        <v>3335</v>
      </c>
      <c r="I68" s="86"/>
    </row>
    <row r="69" spans="1:9" ht="25.5">
      <c r="A69" s="86"/>
      <c r="B69" s="406" t="s">
        <v>214</v>
      </c>
      <c r="C69" s="406" t="s">
        <v>215</v>
      </c>
      <c r="D69" s="47"/>
      <c r="E69" s="42" t="s">
        <v>3336</v>
      </c>
      <c r="F69" s="66" t="s">
        <v>3337</v>
      </c>
      <c r="G69" s="390" t="s">
        <v>3338</v>
      </c>
      <c r="H69" s="66" t="s">
        <v>97</v>
      </c>
      <c r="I69" s="86"/>
    </row>
    <row r="70" spans="1:9" ht="12.75">
      <c r="A70" s="86"/>
      <c r="B70" s="172" t="s">
        <v>239</v>
      </c>
      <c r="C70" s="172" t="s">
        <v>240</v>
      </c>
      <c r="D70" s="47"/>
      <c r="E70" s="342" t="s">
        <v>3341</v>
      </c>
      <c r="F70" s="248"/>
      <c r="G70" s="248"/>
      <c r="H70" s="248"/>
      <c r="I70" s="86"/>
    </row>
    <row r="71" spans="1:9" ht="38.25" customHeight="1">
      <c r="A71" s="466"/>
      <c r="B71" s="377" t="s">
        <v>1166</v>
      </c>
      <c r="C71" s="420" t="s">
        <v>1167</v>
      </c>
      <c r="D71" s="66" t="s">
        <v>174</v>
      </c>
      <c r="E71" s="574" t="s">
        <v>3342</v>
      </c>
      <c r="F71" s="278" t="s">
        <v>3020</v>
      </c>
      <c r="G71" s="568" t="s">
        <v>3021</v>
      </c>
      <c r="H71" s="278" t="s">
        <v>104</v>
      </c>
      <c r="I71" s="466"/>
    </row>
    <row r="72" spans="1:9" ht="12.75">
      <c r="A72" s="86"/>
      <c r="I72" s="86"/>
    </row>
    <row r="73" spans="1:9" ht="12.75">
      <c r="A73" s="86"/>
      <c r="I73" s="86"/>
    </row>
    <row r="74" spans="1:9" ht="12.75">
      <c r="A74" s="86"/>
      <c r="I74" s="86"/>
    </row>
    <row r="75" spans="1:9" ht="12.75">
      <c r="A75" s="86"/>
      <c r="I75" s="86"/>
    </row>
    <row r="76" spans="1:9" ht="15.75" customHeight="1">
      <c r="A76" s="546"/>
      <c r="I76" s="546"/>
    </row>
    <row r="77" spans="1:9" ht="12.75">
      <c r="A77" s="100"/>
      <c r="I77" s="100"/>
    </row>
    <row r="78" spans="1:9" ht="12.75">
      <c r="A78" s="266"/>
      <c r="I78" s="266"/>
    </row>
    <row r="79" spans="1:9" ht="12.75">
      <c r="A79" s="120"/>
      <c r="I79" s="120"/>
    </row>
    <row r="80" spans="1:9" ht="12.75">
      <c r="A80" s="120"/>
      <c r="I80" s="120"/>
    </row>
    <row r="81" spans="1:9" ht="12.75">
      <c r="A81" s="120"/>
      <c r="I81" s="120"/>
    </row>
    <row r="82" spans="1:9" ht="12.75">
      <c r="A82" s="120"/>
      <c r="I82" s="120"/>
    </row>
    <row r="83" spans="1:9" ht="12.75">
      <c r="A83" s="120"/>
      <c r="I83" s="120"/>
    </row>
    <row r="84" spans="1:9" ht="12.75">
      <c r="A84" s="120"/>
      <c r="I84" s="120"/>
    </row>
    <row r="85" spans="1:9" ht="12.75">
      <c r="A85" s="120"/>
      <c r="I85" s="120"/>
    </row>
    <row r="86" spans="1:9" ht="12.75">
      <c r="A86" s="120"/>
      <c r="I86" s="120"/>
    </row>
    <row r="87" spans="1:9" ht="12.75">
      <c r="A87" s="120"/>
      <c r="I87" s="120"/>
    </row>
    <row r="88" spans="1:9" ht="12.75">
      <c r="A88" s="120"/>
      <c r="I88" s="120"/>
    </row>
    <row r="89" spans="1:9" ht="12.75">
      <c r="A89" s="120"/>
      <c r="I89" s="120"/>
    </row>
    <row r="90" spans="1:9" ht="12.75">
      <c r="A90" s="120"/>
      <c r="I90" s="120"/>
    </row>
    <row r="91" spans="1:9" ht="12.75">
      <c r="A91" s="120"/>
      <c r="I91" s="120"/>
    </row>
    <row r="92" spans="1:9" ht="12.75">
      <c r="A92" s="120"/>
      <c r="I92" s="120"/>
    </row>
    <row r="93" spans="1:9" ht="12.75">
      <c r="A93" s="120"/>
      <c r="I93" s="120"/>
    </row>
    <row r="94" spans="1:9" ht="12.75">
      <c r="A94" s="120"/>
      <c r="I94" s="120"/>
    </row>
    <row r="95" spans="1:9" ht="12.75">
      <c r="A95" s="120"/>
      <c r="I95" s="120"/>
    </row>
    <row r="96" spans="1:9" ht="12.75">
      <c r="A96" s="120"/>
      <c r="I96" s="120"/>
    </row>
    <row r="97" spans="1:9" ht="12.75">
      <c r="A97" s="120"/>
      <c r="I97" s="120"/>
    </row>
    <row r="98" spans="1:9" ht="12.75">
      <c r="A98" s="120"/>
      <c r="I98" s="120"/>
    </row>
    <row r="99" spans="1:9" ht="12.75">
      <c r="A99" s="120"/>
      <c r="I99" s="120"/>
    </row>
    <row r="100" spans="1:9" ht="12.75">
      <c r="A100" s="120"/>
      <c r="I100" s="120"/>
    </row>
    <row r="101" spans="1:9" ht="12.75">
      <c r="A101" s="120"/>
      <c r="I101" s="120"/>
    </row>
    <row r="102" spans="1:9" ht="12.75">
      <c r="A102" s="120"/>
      <c r="I102" s="120"/>
    </row>
    <row r="103" spans="1:9" ht="12.75">
      <c r="A103" s="120"/>
      <c r="I103" s="120"/>
    </row>
    <row r="104" spans="1:9" ht="12.75">
      <c r="A104" s="120"/>
      <c r="I104" s="120"/>
    </row>
    <row r="105" spans="1:9" ht="12.75">
      <c r="A105" s="120"/>
      <c r="I105" s="120"/>
    </row>
    <row r="106" spans="1:9" ht="12.75">
      <c r="A106" s="120"/>
      <c r="I106" s="120"/>
    </row>
    <row r="107" spans="1:9" ht="12.75">
      <c r="A107" s="120"/>
      <c r="I107" s="120"/>
    </row>
    <row r="108" spans="1:9" ht="12.75">
      <c r="A108" s="120"/>
      <c r="I108" s="120"/>
    </row>
    <row r="109" spans="1:9" ht="12.75">
      <c r="A109" s="120"/>
      <c r="I109" s="120"/>
    </row>
    <row r="110" spans="1:9" ht="12.75">
      <c r="A110" s="120"/>
      <c r="I110" s="120"/>
    </row>
    <row r="111" spans="1:9" ht="12.75">
      <c r="A111" s="120"/>
      <c r="I111" s="120"/>
    </row>
    <row r="112" spans="1:9" ht="12.75">
      <c r="A112" s="120"/>
      <c r="I112" s="120"/>
    </row>
    <row r="113" spans="1:9" ht="12.75">
      <c r="A113" s="120"/>
      <c r="I113" s="120"/>
    </row>
    <row r="114" spans="1:9" ht="12.75">
      <c r="A114" s="120"/>
      <c r="I114" s="120"/>
    </row>
    <row r="115" spans="1:9" ht="12.75">
      <c r="A115" s="120"/>
      <c r="I115" s="120"/>
    </row>
    <row r="116" spans="1:9" ht="12.75">
      <c r="A116" s="120"/>
      <c r="I116" s="120"/>
    </row>
    <row r="117" spans="1:9" ht="12.75">
      <c r="A117" s="120"/>
      <c r="I117" s="120"/>
    </row>
    <row r="118" spans="1:9" ht="12.75">
      <c r="A118" s="120"/>
      <c r="I118" s="120"/>
    </row>
    <row r="119" spans="1:9" ht="12.75">
      <c r="A119" s="120"/>
      <c r="I119" s="120"/>
    </row>
    <row r="120" spans="1:9" ht="12.75">
      <c r="A120" s="120"/>
      <c r="I120" s="120"/>
    </row>
    <row r="121" spans="1:9" ht="12.75">
      <c r="A121" s="120"/>
      <c r="I121" s="120"/>
    </row>
    <row r="122" spans="1:9" ht="12.75">
      <c r="A122" s="120"/>
      <c r="I122" s="120"/>
    </row>
    <row r="123" spans="1:9" ht="12.75">
      <c r="A123" s="120"/>
      <c r="I123" s="120"/>
    </row>
    <row r="124" spans="1:9" ht="12.75">
      <c r="A124" s="120"/>
      <c r="I124" s="120"/>
    </row>
    <row r="125" spans="1:9" ht="12.75">
      <c r="A125" s="120"/>
      <c r="I125" s="120"/>
    </row>
    <row r="126" spans="1:9" ht="12.75">
      <c r="A126" s="120"/>
      <c r="I126" s="120"/>
    </row>
    <row r="127" spans="1:9" ht="12.75">
      <c r="A127" s="120"/>
      <c r="I127" s="120"/>
    </row>
    <row r="128" spans="1:9" ht="12.75">
      <c r="A128" s="120"/>
      <c r="I128" s="120"/>
    </row>
    <row r="129" spans="1:9" ht="12.75">
      <c r="A129" s="120"/>
      <c r="I129" s="120"/>
    </row>
    <row r="130" spans="1:9" ht="12.75">
      <c r="A130" s="120"/>
      <c r="I130" s="120"/>
    </row>
    <row r="131" spans="1:9" ht="12.75">
      <c r="A131" s="120"/>
      <c r="I131" s="120"/>
    </row>
    <row r="132" spans="1:9" ht="12.75">
      <c r="A132" s="120"/>
      <c r="I132" s="120"/>
    </row>
    <row r="133" spans="1:9" ht="12.75">
      <c r="A133" s="120"/>
      <c r="I133" s="120"/>
    </row>
    <row r="134" spans="1:9" ht="12.75">
      <c r="A134" s="120"/>
      <c r="I134" s="120"/>
    </row>
    <row r="135" spans="1:9" ht="12.75">
      <c r="A135" s="120"/>
      <c r="I135" s="120"/>
    </row>
    <row r="136" spans="1:9" ht="12.75">
      <c r="A136" s="120"/>
      <c r="I136" s="120"/>
    </row>
    <row r="137" spans="1:9" ht="12.75">
      <c r="A137" s="120"/>
      <c r="I137" s="120"/>
    </row>
    <row r="138" spans="1:9" ht="12.75">
      <c r="A138" s="120"/>
      <c r="I138" s="120"/>
    </row>
    <row r="139" spans="1:9" ht="12.75">
      <c r="A139" s="120"/>
      <c r="I139" s="120"/>
    </row>
    <row r="140" spans="1:9" ht="12.75">
      <c r="A140" s="120"/>
      <c r="I140" s="120"/>
    </row>
    <row r="141" spans="1:9" ht="12.75">
      <c r="A141" s="120"/>
      <c r="I141" s="120"/>
    </row>
    <row r="142" spans="1:9" ht="12.75">
      <c r="A142" s="120"/>
      <c r="I142" s="120"/>
    </row>
    <row r="143" spans="1:9" ht="12.75">
      <c r="A143" s="120"/>
      <c r="I143" s="120"/>
    </row>
    <row r="144" spans="1:9" ht="12.75">
      <c r="A144" s="120"/>
      <c r="I144" s="120"/>
    </row>
    <row r="145" spans="1:9" ht="12.75">
      <c r="A145" s="120"/>
      <c r="I145" s="120"/>
    </row>
    <row r="146" spans="1:9" ht="12.75">
      <c r="A146" s="120"/>
      <c r="I146" s="120"/>
    </row>
    <row r="147" spans="1:9" ht="12.75">
      <c r="A147" s="120"/>
      <c r="I147" s="120"/>
    </row>
    <row r="148" spans="1:9" ht="12.75">
      <c r="A148" s="120"/>
      <c r="I148" s="120"/>
    </row>
    <row r="149" spans="1:9" ht="12.75">
      <c r="A149" s="120"/>
      <c r="I149" s="120"/>
    </row>
    <row r="150" spans="1:9" ht="12.75">
      <c r="A150" s="120"/>
      <c r="I150" s="120"/>
    </row>
    <row r="151" spans="1:9" ht="12.75">
      <c r="A151" s="120"/>
      <c r="I151" s="120"/>
    </row>
    <row r="152" spans="1:9" ht="12.75">
      <c r="A152" s="120"/>
      <c r="I152" s="120"/>
    </row>
    <row r="153" spans="1:9" ht="12.75">
      <c r="A153" s="120"/>
      <c r="I153" s="120"/>
    </row>
    <row r="154" spans="1:9" ht="12.75">
      <c r="A154" s="120"/>
      <c r="I154" s="120"/>
    </row>
    <row r="155" spans="1:9" ht="12.75">
      <c r="A155" s="120"/>
      <c r="I155" s="120"/>
    </row>
    <row r="156" spans="1:9" ht="12.75">
      <c r="A156" s="120"/>
      <c r="I156" s="120"/>
    </row>
    <row r="157" spans="1:9" ht="12.75">
      <c r="A157" s="120"/>
      <c r="I157" s="120"/>
    </row>
    <row r="158" spans="1:9" ht="12.75">
      <c r="A158" s="120"/>
      <c r="I158" s="120"/>
    </row>
    <row r="159" spans="1:9" ht="12.75">
      <c r="A159" s="120"/>
      <c r="I159" s="120"/>
    </row>
    <row r="160" spans="1:9" ht="12.75">
      <c r="A160" s="120"/>
      <c r="I160" s="120"/>
    </row>
    <row r="161" spans="1:9" ht="12.75">
      <c r="A161" s="120"/>
      <c r="I161" s="120"/>
    </row>
    <row r="162" spans="1:9" ht="12.75">
      <c r="A162" s="120"/>
      <c r="I162" s="120"/>
    </row>
    <row r="163" spans="1:9" ht="12.75">
      <c r="A163" s="120"/>
      <c r="I163" s="120"/>
    </row>
    <row r="164" spans="1:9" ht="12.75">
      <c r="A164" s="120"/>
      <c r="I164" s="120"/>
    </row>
    <row r="165" spans="1:9" ht="12.75">
      <c r="A165" s="120"/>
      <c r="I165" s="120"/>
    </row>
    <row r="166" spans="1:9" ht="12.75">
      <c r="A166" s="120"/>
      <c r="I166" s="120"/>
    </row>
    <row r="167" spans="1:9" ht="12.75">
      <c r="A167" s="120"/>
      <c r="I167" s="120"/>
    </row>
    <row r="168" spans="1:9" ht="12.75">
      <c r="A168" s="120"/>
      <c r="I168" s="120"/>
    </row>
    <row r="169" spans="1:9" ht="12.75">
      <c r="A169" s="120"/>
      <c r="I169" s="120"/>
    </row>
    <row r="170" spans="1:9" ht="12.75">
      <c r="A170" s="120"/>
      <c r="I170" s="120"/>
    </row>
    <row r="171" spans="1:9" ht="12.75">
      <c r="A171" s="120"/>
      <c r="I171" s="120"/>
    </row>
    <row r="172" spans="1:9" ht="12.75">
      <c r="A172" s="120"/>
      <c r="I172" s="120"/>
    </row>
    <row r="173" spans="1:9" ht="12.75">
      <c r="A173" s="120"/>
      <c r="I173" s="120"/>
    </row>
    <row r="174" spans="1:9" ht="12.75">
      <c r="A174" s="120"/>
      <c r="I174" s="120"/>
    </row>
    <row r="175" spans="1:9" ht="12.75">
      <c r="A175" s="120"/>
      <c r="I175" s="120"/>
    </row>
    <row r="176" spans="1:9" ht="12.75">
      <c r="A176" s="120"/>
      <c r="I176" s="120"/>
    </row>
    <row r="177" spans="1:9" ht="12.75">
      <c r="A177" s="120"/>
      <c r="I177" s="120"/>
    </row>
    <row r="178" spans="1:9" ht="12.75">
      <c r="A178" s="120"/>
      <c r="I178" s="120"/>
    </row>
    <row r="179" spans="1:9" ht="12.75">
      <c r="A179" s="120"/>
      <c r="I179" s="120"/>
    </row>
    <row r="180" spans="1:9" ht="12.75">
      <c r="A180" s="120"/>
      <c r="I180" s="120"/>
    </row>
    <row r="181" spans="1:9" ht="12.75">
      <c r="A181" s="120"/>
      <c r="I181" s="120"/>
    </row>
    <row r="182" spans="1:9" ht="12.75">
      <c r="A182" s="120"/>
      <c r="I182" s="120"/>
    </row>
    <row r="183" spans="1:9" ht="12.75">
      <c r="A183" s="120"/>
      <c r="I183" s="120"/>
    </row>
    <row r="184" spans="1:9" ht="12.75">
      <c r="A184" s="120"/>
      <c r="I184" s="120"/>
    </row>
    <row r="185" spans="1:9" ht="12.75">
      <c r="A185" s="120"/>
      <c r="I185" s="120"/>
    </row>
    <row r="186" spans="1:9" ht="12.75">
      <c r="A186" s="120"/>
      <c r="I186" s="120"/>
    </row>
    <row r="187" spans="1:9" ht="12.75">
      <c r="A187" s="120"/>
      <c r="I187" s="120"/>
    </row>
    <row r="188" spans="1:9" ht="12.75">
      <c r="A188" s="120"/>
      <c r="I188" s="120"/>
    </row>
    <row r="189" spans="1:9" ht="12.75">
      <c r="A189" s="120"/>
      <c r="I189" s="120"/>
    </row>
    <row r="190" spans="1:9" ht="12.75">
      <c r="A190" s="120"/>
      <c r="I190" s="120"/>
    </row>
    <row r="191" spans="1:9" ht="12.75">
      <c r="A191" s="120"/>
      <c r="I191" s="120"/>
    </row>
    <row r="192" spans="1:9" ht="12.75">
      <c r="A192" s="120"/>
      <c r="I192" s="120"/>
    </row>
    <row r="193" spans="1:9" ht="12.75">
      <c r="A193" s="120"/>
      <c r="I193" s="120"/>
    </row>
    <row r="194" spans="1:9" ht="12.75">
      <c r="A194" s="120"/>
      <c r="I194" s="120"/>
    </row>
    <row r="195" spans="1:9" ht="12.75">
      <c r="A195" s="120"/>
      <c r="I195" s="120"/>
    </row>
    <row r="196" spans="1:9" ht="12.75">
      <c r="A196" s="120"/>
      <c r="I196" s="120"/>
    </row>
    <row r="197" spans="1:9" ht="12.75">
      <c r="A197" s="120"/>
      <c r="I197" s="120"/>
    </row>
    <row r="198" spans="1:9" ht="12.75">
      <c r="A198" s="120"/>
      <c r="I198" s="120"/>
    </row>
    <row r="199" spans="1:9" ht="12.75">
      <c r="A199" s="120"/>
      <c r="I199" s="120"/>
    </row>
    <row r="200" spans="1:9" ht="12.75">
      <c r="A200" s="120"/>
      <c r="I200" s="120"/>
    </row>
    <row r="201" spans="1:9" ht="12.75">
      <c r="A201" s="120"/>
      <c r="I201" s="120"/>
    </row>
    <row r="202" spans="1:9" ht="12.75">
      <c r="A202" s="120"/>
      <c r="I202" s="120"/>
    </row>
    <row r="203" spans="1:9" ht="12.75">
      <c r="A203" s="120"/>
      <c r="I203" s="120"/>
    </row>
    <row r="204" spans="1:9" ht="12.75">
      <c r="A204" s="120"/>
      <c r="I204" s="120"/>
    </row>
    <row r="205" spans="1:9" ht="12.75">
      <c r="A205" s="120"/>
      <c r="I205" s="120"/>
    </row>
    <row r="206" spans="1:9" ht="12.75">
      <c r="A206" s="120"/>
      <c r="I206" s="120"/>
    </row>
    <row r="207" spans="1:9" ht="12.75">
      <c r="A207" s="120"/>
      <c r="I207" s="120"/>
    </row>
    <row r="208" spans="1:9" ht="12.75">
      <c r="A208" s="120"/>
      <c r="I208" s="120"/>
    </row>
    <row r="209" spans="1:9" ht="12.75">
      <c r="A209" s="120"/>
      <c r="I209" s="120"/>
    </row>
    <row r="210" spans="1:9" ht="12.75">
      <c r="A210" s="120"/>
      <c r="I210" s="120"/>
    </row>
    <row r="211" spans="1:9" ht="12.75">
      <c r="A211" s="120"/>
      <c r="I211" s="120"/>
    </row>
    <row r="212" spans="1:9" ht="12.75">
      <c r="A212" s="120"/>
      <c r="I212" s="120"/>
    </row>
    <row r="213" spans="1:9" ht="12.75">
      <c r="A213" s="120"/>
      <c r="I213" s="120"/>
    </row>
    <row r="214" spans="1:9" ht="12.75">
      <c r="A214" s="120"/>
      <c r="I214" s="120"/>
    </row>
    <row r="215" spans="1:9" ht="12.75">
      <c r="A215" s="120"/>
      <c r="I215" s="120"/>
    </row>
    <row r="216" spans="1:9" ht="12.75">
      <c r="A216" s="120"/>
      <c r="I216" s="120"/>
    </row>
    <row r="217" spans="1:9" ht="12.75">
      <c r="A217" s="120"/>
      <c r="I217" s="120"/>
    </row>
    <row r="218" spans="1:9" ht="12.75">
      <c r="A218" s="120"/>
      <c r="I218" s="120"/>
    </row>
    <row r="219" spans="1:9" ht="12.75">
      <c r="A219" s="120"/>
      <c r="I219" s="120"/>
    </row>
    <row r="220" spans="1:9" ht="12.75">
      <c r="A220" s="120"/>
      <c r="I220" s="120"/>
    </row>
    <row r="221" spans="1:9" ht="12.75">
      <c r="A221" s="120"/>
      <c r="I221" s="120"/>
    </row>
    <row r="222" spans="1:9" ht="12.75">
      <c r="A222" s="120"/>
      <c r="I222" s="120"/>
    </row>
    <row r="223" spans="1:9" ht="12.75">
      <c r="A223" s="120"/>
      <c r="I223" s="120"/>
    </row>
    <row r="224" spans="1:9" ht="12.75">
      <c r="A224" s="120"/>
      <c r="I224" s="120"/>
    </row>
    <row r="225" spans="1:9" ht="12.75">
      <c r="A225" s="120"/>
      <c r="I225" s="120"/>
    </row>
    <row r="226" spans="1:9" ht="12.75">
      <c r="A226" s="120"/>
      <c r="I226" s="120"/>
    </row>
    <row r="227" spans="1:9" ht="12.75">
      <c r="A227" s="120"/>
      <c r="I227" s="120"/>
    </row>
    <row r="228" spans="1:9" ht="12.75">
      <c r="A228" s="120"/>
      <c r="I228" s="120"/>
    </row>
    <row r="229" spans="1:9" ht="12.75">
      <c r="A229" s="120"/>
      <c r="I229" s="120"/>
    </row>
    <row r="230" spans="1:9" ht="12.75">
      <c r="A230" s="120"/>
      <c r="I230" s="120"/>
    </row>
    <row r="231" spans="1:9" ht="12.75">
      <c r="A231" s="120"/>
      <c r="I231" s="120"/>
    </row>
    <row r="232" spans="1:9" ht="12.75">
      <c r="A232" s="120"/>
      <c r="I232" s="120"/>
    </row>
    <row r="233" spans="1:9" ht="12.75">
      <c r="A233" s="120"/>
      <c r="I233" s="120"/>
    </row>
    <row r="234" spans="1:9" ht="12.75">
      <c r="A234" s="120"/>
      <c r="I234" s="120"/>
    </row>
    <row r="235" spans="1:9" ht="12.75">
      <c r="A235" s="120"/>
      <c r="I235" s="120"/>
    </row>
    <row r="236" spans="1:9" ht="12.75">
      <c r="A236" s="120"/>
      <c r="I236" s="120"/>
    </row>
    <row r="237" spans="1:9" ht="12.75">
      <c r="A237" s="120"/>
      <c r="I237" s="120"/>
    </row>
    <row r="238" spans="1:9" ht="12.75">
      <c r="A238" s="120"/>
      <c r="I238" s="120"/>
    </row>
    <row r="239" spans="1:9" ht="12.75">
      <c r="A239" s="120"/>
      <c r="I239" s="120"/>
    </row>
    <row r="240" spans="1:9" ht="12.75">
      <c r="A240" s="120"/>
      <c r="I240" s="120"/>
    </row>
    <row r="241" spans="1:9" ht="12.75">
      <c r="A241" s="120"/>
      <c r="I241" s="120"/>
    </row>
    <row r="242" spans="1:9" ht="12.75">
      <c r="A242" s="120"/>
      <c r="I242" s="120"/>
    </row>
    <row r="243" spans="1:9" ht="12.75">
      <c r="A243" s="120"/>
      <c r="I243" s="120"/>
    </row>
    <row r="244" spans="1:9" ht="12.75">
      <c r="A244" s="120"/>
      <c r="I244" s="120"/>
    </row>
    <row r="245" spans="1:9" ht="12.75">
      <c r="A245" s="120"/>
      <c r="I245" s="120"/>
    </row>
    <row r="246" spans="1:9" ht="12.75">
      <c r="A246" s="120"/>
      <c r="I246" s="120"/>
    </row>
    <row r="247" spans="1:9" ht="12.75">
      <c r="A247" s="120"/>
      <c r="I247" s="120"/>
    </row>
    <row r="248" spans="1:9" ht="12.75">
      <c r="A248" s="120"/>
      <c r="I248" s="120"/>
    </row>
    <row r="249" spans="1:9" ht="12.75">
      <c r="A249" s="120"/>
      <c r="I249" s="120"/>
    </row>
    <row r="250" spans="1:9" ht="12.75">
      <c r="A250" s="120"/>
      <c r="I250" s="120"/>
    </row>
    <row r="251" spans="1:9" ht="12.75">
      <c r="A251" s="120"/>
      <c r="I251" s="120"/>
    </row>
    <row r="252" spans="1:9" ht="12.75">
      <c r="A252" s="120"/>
      <c r="I252" s="120"/>
    </row>
    <row r="253" spans="1:9" ht="12.75">
      <c r="A253" s="120"/>
      <c r="I253" s="120"/>
    </row>
    <row r="254" spans="1:9" ht="12.75">
      <c r="A254" s="120"/>
      <c r="I254" s="120"/>
    </row>
    <row r="255" spans="1:9" ht="12.75">
      <c r="A255" s="120"/>
      <c r="I255" s="120"/>
    </row>
    <row r="256" spans="1:9" ht="12.75">
      <c r="A256" s="120"/>
      <c r="I256" s="120"/>
    </row>
    <row r="257" spans="1:9" ht="12.75">
      <c r="A257" s="120"/>
      <c r="I257" s="120"/>
    </row>
    <row r="258" spans="1:9" ht="12.75">
      <c r="A258" s="120"/>
      <c r="I258" s="120"/>
    </row>
    <row r="259" spans="1:9" ht="12.75">
      <c r="A259" s="120"/>
      <c r="I259" s="120"/>
    </row>
    <row r="260" spans="1:9" ht="12.75">
      <c r="A260" s="120"/>
      <c r="I260" s="120"/>
    </row>
    <row r="261" spans="1:9" ht="12.75">
      <c r="A261" s="120"/>
      <c r="I261" s="120"/>
    </row>
    <row r="262" spans="1:9" ht="12.75">
      <c r="A262" s="120"/>
      <c r="I262" s="120"/>
    </row>
    <row r="263" spans="1:9" ht="12.75">
      <c r="A263" s="120"/>
      <c r="I263" s="120"/>
    </row>
    <row r="264" spans="1:9" ht="12.75">
      <c r="A264" s="120"/>
      <c r="I264" s="120"/>
    </row>
    <row r="265" spans="1:9" ht="12.75">
      <c r="A265" s="120"/>
      <c r="I265" s="120"/>
    </row>
    <row r="266" spans="1:9" ht="12.75">
      <c r="A266" s="120"/>
      <c r="I266" s="120"/>
    </row>
    <row r="267" spans="1:9" ht="12.75">
      <c r="A267" s="120"/>
      <c r="I267" s="120"/>
    </row>
    <row r="268" spans="1:9" ht="12.75">
      <c r="A268" s="120"/>
      <c r="I268" s="120"/>
    </row>
    <row r="269" spans="1:9" ht="12.75">
      <c r="A269" s="120"/>
      <c r="I269" s="120"/>
    </row>
    <row r="270" spans="1:9" ht="12.75">
      <c r="A270" s="120"/>
      <c r="I270" s="120"/>
    </row>
    <row r="271" spans="1:9" ht="12.75">
      <c r="A271" s="120"/>
      <c r="I271" s="120"/>
    </row>
    <row r="272" spans="1:9" ht="12.75">
      <c r="A272" s="120"/>
      <c r="I272" s="120"/>
    </row>
    <row r="273" spans="1:9" ht="12.75">
      <c r="A273" s="120"/>
      <c r="I273" s="120"/>
    </row>
    <row r="274" spans="1:9" ht="12.75">
      <c r="A274" s="120"/>
      <c r="I274" s="120"/>
    </row>
    <row r="275" spans="1:9" ht="12.75">
      <c r="A275" s="120"/>
      <c r="I275" s="120"/>
    </row>
    <row r="276" spans="1:9" ht="12.75">
      <c r="A276" s="120"/>
      <c r="I276" s="120"/>
    </row>
    <row r="277" spans="1:9" ht="12.75">
      <c r="A277" s="120"/>
      <c r="I277" s="120"/>
    </row>
    <row r="278" spans="1:9" ht="12.75">
      <c r="A278" s="120"/>
      <c r="I278" s="120"/>
    </row>
    <row r="279" spans="1:9" ht="12.75">
      <c r="A279" s="120"/>
      <c r="I279" s="120"/>
    </row>
    <row r="280" spans="1:9" ht="12.75">
      <c r="A280" s="120"/>
      <c r="I280" s="120"/>
    </row>
    <row r="281" spans="1:9" ht="12.75">
      <c r="A281" s="120"/>
      <c r="I281" s="120"/>
    </row>
    <row r="282" spans="1:9" ht="12.75">
      <c r="A282" s="120"/>
      <c r="I282" s="120"/>
    </row>
    <row r="283" spans="1:9" ht="12.75">
      <c r="A283" s="120"/>
      <c r="I283" s="120"/>
    </row>
    <row r="284" spans="1:9" ht="12.75">
      <c r="A284" s="120"/>
      <c r="I284" s="120"/>
    </row>
    <row r="285" spans="1:9" ht="12.75">
      <c r="A285" s="120"/>
      <c r="I285" s="120"/>
    </row>
    <row r="286" spans="1:9" ht="12.75">
      <c r="A286" s="120"/>
      <c r="I286" s="120"/>
    </row>
    <row r="287" spans="1:9" ht="12.75">
      <c r="A287" s="120"/>
      <c r="I287" s="120"/>
    </row>
    <row r="288" spans="1:9" ht="12.75">
      <c r="A288" s="120"/>
      <c r="I288" s="120"/>
    </row>
    <row r="289" spans="1:9" ht="12.75">
      <c r="A289" s="120"/>
      <c r="I289" s="120"/>
    </row>
    <row r="290" spans="1:9" ht="12.75">
      <c r="A290" s="120"/>
      <c r="I290" s="120"/>
    </row>
    <row r="291" spans="1:9" ht="12.75">
      <c r="A291" s="120"/>
      <c r="I291" s="120"/>
    </row>
    <row r="292" spans="1:9" ht="12.75">
      <c r="A292" s="120"/>
      <c r="I292" s="120"/>
    </row>
    <row r="293" spans="1:9" ht="12.75">
      <c r="A293" s="120"/>
      <c r="I293" s="120"/>
    </row>
    <row r="294" spans="1:9" ht="12.75">
      <c r="A294" s="120"/>
      <c r="I294" s="120"/>
    </row>
    <row r="295" spans="1:9" ht="12.75">
      <c r="A295" s="120"/>
      <c r="I295" s="120"/>
    </row>
    <row r="296" spans="1:9" ht="12.75">
      <c r="A296" s="120"/>
      <c r="I296" s="120"/>
    </row>
    <row r="297" spans="1:9" ht="12.75">
      <c r="A297" s="120"/>
      <c r="I297" s="120"/>
    </row>
    <row r="298" spans="1:9" ht="12.75">
      <c r="A298" s="120"/>
      <c r="I298" s="120"/>
    </row>
    <row r="299" spans="1:9" ht="12.75">
      <c r="A299" s="120"/>
      <c r="I299" s="120"/>
    </row>
    <row r="300" spans="1:9" ht="12.75">
      <c r="A300" s="120"/>
      <c r="I300" s="120"/>
    </row>
    <row r="301" spans="1:9" ht="12.75">
      <c r="A301" s="120"/>
      <c r="I301" s="120"/>
    </row>
    <row r="302" spans="1:9" ht="12.75">
      <c r="A302" s="120"/>
      <c r="I302" s="120"/>
    </row>
    <row r="303" spans="1:9" ht="12.75">
      <c r="A303" s="120"/>
      <c r="I303" s="120"/>
    </row>
    <row r="304" spans="1:9" ht="12.75">
      <c r="A304" s="120"/>
      <c r="I304" s="120"/>
    </row>
    <row r="305" spans="1:9" ht="12.75">
      <c r="A305" s="120"/>
      <c r="I305" s="120"/>
    </row>
    <row r="306" spans="1:9" ht="12.75">
      <c r="A306" s="120"/>
      <c r="I306" s="120"/>
    </row>
    <row r="307" spans="1:9" ht="12.75">
      <c r="A307" s="120"/>
      <c r="I307" s="120"/>
    </row>
    <row r="308" spans="1:9" ht="12.75">
      <c r="A308" s="120"/>
      <c r="I308" s="120"/>
    </row>
    <row r="309" spans="1:9" ht="12.75">
      <c r="A309" s="120"/>
      <c r="I309" s="120"/>
    </row>
    <row r="310" spans="1:9" ht="12.75">
      <c r="A310" s="120"/>
      <c r="I310" s="120"/>
    </row>
    <row r="311" spans="1:9" ht="12.75">
      <c r="A311" s="120"/>
      <c r="I311" s="120"/>
    </row>
    <row r="312" spans="1:9" ht="12.75">
      <c r="A312" s="120"/>
      <c r="I312" s="120"/>
    </row>
    <row r="313" spans="1:9" ht="12.75">
      <c r="A313" s="120"/>
      <c r="I313" s="120"/>
    </row>
    <row r="314" spans="1:9" ht="12.75">
      <c r="A314" s="120"/>
      <c r="I314" s="120"/>
    </row>
    <row r="315" spans="1:9" ht="12.75">
      <c r="A315" s="120"/>
      <c r="I315" s="120"/>
    </row>
    <row r="316" spans="1:9" ht="12.75">
      <c r="A316" s="120"/>
      <c r="I316" s="120"/>
    </row>
    <row r="317" spans="1:9" ht="12.75">
      <c r="A317" s="120"/>
      <c r="I317" s="120"/>
    </row>
    <row r="318" spans="1:9" ht="12.75">
      <c r="A318" s="120"/>
      <c r="I318" s="120"/>
    </row>
    <row r="319" spans="1:9" ht="12.75">
      <c r="A319" s="120"/>
      <c r="I319" s="120"/>
    </row>
    <row r="320" spans="1:9" ht="12.75">
      <c r="A320" s="120"/>
      <c r="I320" s="120"/>
    </row>
    <row r="321" spans="1:9" ht="12.75">
      <c r="A321" s="120"/>
      <c r="I321" s="120"/>
    </row>
    <row r="322" spans="1:9" ht="12.75">
      <c r="A322" s="120"/>
      <c r="I322" s="120"/>
    </row>
    <row r="323" spans="1:9" ht="12.75">
      <c r="A323" s="120"/>
      <c r="I323" s="120"/>
    </row>
    <row r="324" spans="1:9" ht="12.75">
      <c r="A324" s="120"/>
      <c r="I324" s="120"/>
    </row>
    <row r="325" spans="1:9" ht="12.75">
      <c r="A325" s="120"/>
      <c r="I325" s="120"/>
    </row>
    <row r="326" spans="1:9" ht="12.75">
      <c r="A326" s="120"/>
      <c r="I326" s="120"/>
    </row>
    <row r="327" spans="1:9" ht="12.75">
      <c r="A327" s="120"/>
      <c r="I327" s="120"/>
    </row>
    <row r="328" spans="1:9" ht="12.75">
      <c r="A328" s="120"/>
      <c r="I328" s="120"/>
    </row>
    <row r="329" spans="1:9" ht="12.75">
      <c r="A329" s="120"/>
      <c r="I329" s="120"/>
    </row>
    <row r="330" spans="1:9" ht="12.75">
      <c r="A330" s="120"/>
      <c r="I330" s="120"/>
    </row>
    <row r="331" spans="1:9" ht="12.75">
      <c r="A331" s="120"/>
      <c r="I331" s="120"/>
    </row>
    <row r="332" spans="1:9" ht="12.75">
      <c r="A332" s="120"/>
      <c r="I332" s="120"/>
    </row>
    <row r="333" spans="1:9" ht="12.75">
      <c r="A333" s="120"/>
      <c r="I333" s="120"/>
    </row>
    <row r="334" spans="1:9" ht="12.75">
      <c r="A334" s="120"/>
      <c r="I334" s="120"/>
    </row>
    <row r="335" spans="1:9" ht="12.75">
      <c r="A335" s="120"/>
      <c r="I335" s="120"/>
    </row>
    <row r="336" spans="1:9" ht="12.75">
      <c r="A336" s="120"/>
      <c r="I336" s="120"/>
    </row>
    <row r="337" spans="1:9" ht="12.75">
      <c r="A337" s="120"/>
      <c r="I337" s="120"/>
    </row>
    <row r="338" spans="1:9" ht="12.75">
      <c r="A338" s="120"/>
      <c r="I338" s="120"/>
    </row>
    <row r="339" spans="1:9" ht="12.75">
      <c r="A339" s="120"/>
      <c r="I339" s="120"/>
    </row>
    <row r="340" spans="1:9" ht="12.75">
      <c r="A340" s="120"/>
      <c r="I340" s="120"/>
    </row>
    <row r="341" spans="1:9" ht="12.75">
      <c r="A341" s="120"/>
      <c r="I341" s="120"/>
    </row>
    <row r="342" spans="1:9" ht="12.75">
      <c r="A342" s="120"/>
      <c r="I342" s="120"/>
    </row>
    <row r="343" spans="1:9" ht="12.75">
      <c r="A343" s="120"/>
      <c r="I343" s="120"/>
    </row>
    <row r="344" spans="1:9" ht="12.75">
      <c r="A344" s="120"/>
      <c r="I344" s="120"/>
    </row>
    <row r="345" spans="1:9" ht="12.75">
      <c r="A345" s="120"/>
      <c r="I345" s="120"/>
    </row>
    <row r="346" spans="1:9" ht="12.75">
      <c r="A346" s="120"/>
      <c r="I346" s="120"/>
    </row>
    <row r="347" spans="1:9" ht="12.75">
      <c r="A347" s="120"/>
      <c r="I347" s="120"/>
    </row>
    <row r="348" spans="1:9" ht="12.75">
      <c r="A348" s="120"/>
      <c r="I348" s="120"/>
    </row>
    <row r="349" spans="1:9" ht="12.75">
      <c r="A349" s="120"/>
      <c r="I349" s="120"/>
    </row>
    <row r="350" spans="1:9" ht="12.75">
      <c r="A350" s="120"/>
      <c r="I350" s="120"/>
    </row>
    <row r="351" spans="1:9" ht="12.75">
      <c r="A351" s="120"/>
      <c r="I351" s="120"/>
    </row>
    <row r="352" spans="1:9" ht="12.75">
      <c r="A352" s="120"/>
      <c r="I352" s="120"/>
    </row>
    <row r="353" spans="1:9" ht="12.75">
      <c r="A353" s="120"/>
      <c r="I353" s="120"/>
    </row>
    <row r="354" spans="1:9" ht="12.75">
      <c r="A354" s="120"/>
      <c r="I354" s="120"/>
    </row>
    <row r="355" spans="1:9" ht="12.75">
      <c r="A355" s="120"/>
      <c r="I355" s="120"/>
    </row>
    <row r="356" spans="1:9" ht="12.75">
      <c r="A356" s="120"/>
      <c r="I356" s="120"/>
    </row>
    <row r="357" spans="1:9" ht="12.75">
      <c r="A357" s="120"/>
      <c r="I357" s="120"/>
    </row>
    <row r="358" spans="1:9" ht="12.75">
      <c r="A358" s="120"/>
      <c r="I358" s="120"/>
    </row>
    <row r="359" spans="1:9" ht="12.75">
      <c r="A359" s="120"/>
      <c r="I359" s="120"/>
    </row>
    <row r="360" spans="1:9" ht="12.75">
      <c r="A360" s="120"/>
      <c r="I360" s="120"/>
    </row>
    <row r="361" spans="1:9" ht="12.75">
      <c r="A361" s="120"/>
      <c r="I361" s="120"/>
    </row>
    <row r="362" spans="1:9" ht="12.75">
      <c r="A362" s="120"/>
      <c r="I362" s="120"/>
    </row>
    <row r="363" spans="1:9" ht="12.75">
      <c r="A363" s="120"/>
      <c r="I363" s="120"/>
    </row>
    <row r="364" spans="1:9" ht="12.75">
      <c r="A364" s="120"/>
      <c r="I364" s="120"/>
    </row>
    <row r="365" spans="1:9" ht="12.75">
      <c r="A365" s="120"/>
      <c r="I365" s="120"/>
    </row>
    <row r="366" spans="1:9" ht="12.75">
      <c r="A366" s="120"/>
      <c r="I366" s="120"/>
    </row>
    <row r="367" spans="1:9" ht="12.75">
      <c r="A367" s="120"/>
      <c r="I367" s="120"/>
    </row>
    <row r="368" spans="1:9" ht="12.75">
      <c r="A368" s="120"/>
      <c r="I368" s="120"/>
    </row>
    <row r="369" spans="1:9" ht="12.75">
      <c r="A369" s="120"/>
      <c r="I369" s="120"/>
    </row>
    <row r="370" spans="1:9" ht="12.75">
      <c r="A370" s="120"/>
      <c r="I370" s="120"/>
    </row>
    <row r="371" spans="1:9" ht="12.75">
      <c r="A371" s="120"/>
      <c r="I371" s="120"/>
    </row>
    <row r="372" spans="1:9" ht="12.75">
      <c r="A372" s="120"/>
      <c r="I372" s="120"/>
    </row>
    <row r="373" spans="1:9" ht="12.75">
      <c r="A373" s="120"/>
      <c r="I373" s="120"/>
    </row>
    <row r="374" spans="1:9" ht="12.75">
      <c r="A374" s="120"/>
      <c r="I374" s="120"/>
    </row>
    <row r="375" spans="1:9" ht="12.75">
      <c r="A375" s="120"/>
      <c r="I375" s="120"/>
    </row>
    <row r="376" spans="1:9" ht="12.75">
      <c r="A376" s="120"/>
      <c r="I376" s="120"/>
    </row>
    <row r="377" spans="1:9" ht="12.75">
      <c r="A377" s="120"/>
      <c r="I377" s="120"/>
    </row>
    <row r="378" spans="1:9" ht="12.75">
      <c r="A378" s="120"/>
      <c r="I378" s="120"/>
    </row>
    <row r="379" spans="1:9" ht="12.75">
      <c r="A379" s="120"/>
      <c r="I379" s="120"/>
    </row>
    <row r="380" spans="1:9" ht="12.75">
      <c r="A380" s="120"/>
      <c r="I380" s="120"/>
    </row>
    <row r="381" spans="1:9" ht="12.75">
      <c r="A381" s="120"/>
      <c r="I381" s="120"/>
    </row>
    <row r="382" spans="1:9" ht="12.75">
      <c r="A382" s="120"/>
      <c r="I382" s="120"/>
    </row>
    <row r="383" spans="1:9" ht="12.75">
      <c r="A383" s="120"/>
      <c r="I383" s="120"/>
    </row>
    <row r="384" spans="1:9" ht="12.75">
      <c r="A384" s="120"/>
      <c r="I384" s="120"/>
    </row>
    <row r="385" spans="1:9" ht="12.75">
      <c r="A385" s="120"/>
      <c r="I385" s="120"/>
    </row>
    <row r="386" spans="1:9" ht="12.75">
      <c r="A386" s="120"/>
      <c r="I386" s="120"/>
    </row>
    <row r="387" spans="1:9" ht="12.75">
      <c r="A387" s="120"/>
      <c r="I387" s="120"/>
    </row>
    <row r="388" spans="1:9" ht="12.75">
      <c r="A388" s="120"/>
      <c r="I388" s="120"/>
    </row>
    <row r="389" spans="1:9" ht="12.75">
      <c r="A389" s="120"/>
      <c r="I389" s="120"/>
    </row>
    <row r="390" spans="1:9" ht="12.75">
      <c r="A390" s="120"/>
      <c r="I390" s="120"/>
    </row>
    <row r="391" spans="1:9" ht="12.75">
      <c r="A391" s="120"/>
      <c r="I391" s="120"/>
    </row>
    <row r="392" spans="1:9" ht="12.75">
      <c r="A392" s="120"/>
      <c r="I392" s="120"/>
    </row>
    <row r="393" spans="1:9" ht="12.75">
      <c r="A393" s="120"/>
      <c r="I393" s="120"/>
    </row>
    <row r="394" spans="1:9" ht="12.75">
      <c r="A394" s="120"/>
      <c r="I394" s="120"/>
    </row>
    <row r="395" spans="1:9" ht="12.75">
      <c r="A395" s="120"/>
      <c r="I395" s="120"/>
    </row>
    <row r="396" spans="1:9" ht="12.75">
      <c r="A396" s="120"/>
      <c r="I396" s="120"/>
    </row>
    <row r="397" spans="1:9" ht="12.75">
      <c r="A397" s="120"/>
      <c r="I397" s="120"/>
    </row>
    <row r="398" spans="1:9" ht="12.75">
      <c r="A398" s="120"/>
      <c r="I398" s="120"/>
    </row>
    <row r="399" spans="1:9" ht="12.75">
      <c r="A399" s="120"/>
      <c r="I399" s="120"/>
    </row>
    <row r="400" spans="1:9" ht="12.75">
      <c r="A400" s="120"/>
      <c r="I400" s="120"/>
    </row>
    <row r="401" spans="1:9" ht="12.75">
      <c r="A401" s="120"/>
      <c r="I401" s="120"/>
    </row>
    <row r="402" spans="1:9" ht="12.75">
      <c r="A402" s="120"/>
      <c r="I402" s="120"/>
    </row>
    <row r="403" spans="1:9" ht="12.75">
      <c r="A403" s="120"/>
      <c r="I403" s="120"/>
    </row>
    <row r="404" spans="1:9" ht="12.75">
      <c r="A404" s="120"/>
      <c r="I404" s="120"/>
    </row>
    <row r="405" spans="1:9" ht="12.75">
      <c r="A405" s="120"/>
      <c r="I405" s="120"/>
    </row>
    <row r="406" spans="1:9" ht="12.75">
      <c r="A406" s="120"/>
      <c r="I406" s="120"/>
    </row>
    <row r="407" spans="1:9" ht="12.75">
      <c r="A407" s="120"/>
      <c r="I407" s="120"/>
    </row>
    <row r="408" spans="1:9" ht="12.75">
      <c r="A408" s="120"/>
      <c r="I408" s="120"/>
    </row>
    <row r="409" spans="1:9" ht="12.75">
      <c r="A409" s="120"/>
      <c r="I409" s="120"/>
    </row>
    <row r="410" spans="1:9" ht="12.75">
      <c r="A410" s="120"/>
      <c r="I410" s="120"/>
    </row>
    <row r="411" spans="1:9" ht="12.75">
      <c r="A411" s="120"/>
      <c r="I411" s="120"/>
    </row>
    <row r="412" spans="1:9" ht="12.75">
      <c r="A412" s="120"/>
      <c r="I412" s="120"/>
    </row>
    <row r="413" spans="1:9" ht="12.75">
      <c r="A413" s="120"/>
      <c r="I413" s="120"/>
    </row>
    <row r="414" spans="1:9" ht="12.75">
      <c r="A414" s="120"/>
      <c r="I414" s="120"/>
    </row>
    <row r="415" spans="1:9" ht="12.75">
      <c r="A415" s="120"/>
      <c r="I415" s="120"/>
    </row>
    <row r="416" spans="1:9" ht="12.75">
      <c r="A416" s="120"/>
      <c r="I416" s="120"/>
    </row>
    <row r="417" spans="1:9" ht="12.75">
      <c r="A417" s="120"/>
      <c r="I417" s="120"/>
    </row>
    <row r="418" spans="1:9" ht="12.75">
      <c r="A418" s="120"/>
      <c r="I418" s="120"/>
    </row>
    <row r="419" spans="1:9" ht="12.75">
      <c r="A419" s="120"/>
      <c r="I419" s="120"/>
    </row>
    <row r="420" spans="1:9" ht="12.75">
      <c r="A420" s="120"/>
      <c r="I420" s="120"/>
    </row>
    <row r="421" spans="1:9" ht="12.75">
      <c r="A421" s="120"/>
      <c r="I421" s="120"/>
    </row>
    <row r="422" spans="1:9" ht="12.75">
      <c r="A422" s="120"/>
      <c r="I422" s="120"/>
    </row>
    <row r="423" spans="1:9" ht="12.75">
      <c r="A423" s="120"/>
      <c r="I423" s="120"/>
    </row>
    <row r="424" spans="1:9" ht="12.75">
      <c r="A424" s="120"/>
      <c r="I424" s="120"/>
    </row>
    <row r="425" spans="1:9" ht="12.75">
      <c r="A425" s="120"/>
      <c r="I425" s="120"/>
    </row>
    <row r="426" spans="1:9" ht="12.75">
      <c r="A426" s="120"/>
      <c r="I426" s="120"/>
    </row>
    <row r="427" spans="1:9" ht="12.75">
      <c r="A427" s="120"/>
      <c r="I427" s="120"/>
    </row>
    <row r="428" spans="1:9" ht="12.75">
      <c r="A428" s="120"/>
      <c r="I428" s="120"/>
    </row>
    <row r="429" spans="1:9" ht="12.75">
      <c r="A429" s="120"/>
      <c r="I429" s="120"/>
    </row>
    <row r="430" spans="1:9" ht="12.75">
      <c r="A430" s="120"/>
      <c r="I430" s="120"/>
    </row>
    <row r="431" spans="1:9" ht="12.75">
      <c r="A431" s="120"/>
      <c r="I431" s="120"/>
    </row>
    <row r="432" spans="1:9" ht="12.75">
      <c r="A432" s="120"/>
      <c r="I432" s="120"/>
    </row>
    <row r="433" spans="1:9" ht="12.75">
      <c r="A433" s="120"/>
      <c r="I433" s="120"/>
    </row>
    <row r="434" spans="1:9" ht="12.75">
      <c r="A434" s="120"/>
      <c r="I434" s="120"/>
    </row>
    <row r="435" spans="1:9" ht="12.75">
      <c r="A435" s="120"/>
      <c r="I435" s="120"/>
    </row>
    <row r="436" spans="1:9" ht="12.75">
      <c r="A436" s="120"/>
      <c r="I436" s="120"/>
    </row>
    <row r="437" spans="1:9" ht="12.75">
      <c r="A437" s="120"/>
      <c r="I437" s="120"/>
    </row>
    <row r="438" spans="1:9" ht="12.75">
      <c r="A438" s="120"/>
      <c r="I438" s="120"/>
    </row>
    <row r="439" spans="1:9" ht="12.75">
      <c r="A439" s="120"/>
      <c r="I439" s="120"/>
    </row>
    <row r="440" spans="1:9" ht="12.75">
      <c r="A440" s="120"/>
      <c r="I440" s="120"/>
    </row>
    <row r="441" spans="1:9" ht="12.75">
      <c r="A441" s="120"/>
      <c r="I441" s="120"/>
    </row>
    <row r="442" spans="1:9" ht="12.75">
      <c r="A442" s="120"/>
      <c r="I442" s="120"/>
    </row>
    <row r="443" spans="1:9" ht="12.75">
      <c r="A443" s="120"/>
      <c r="I443" s="120"/>
    </row>
    <row r="444" spans="1:9" ht="12.75">
      <c r="A444" s="120"/>
      <c r="I444" s="120"/>
    </row>
    <row r="445" spans="1:9" ht="12.75">
      <c r="A445" s="120"/>
      <c r="I445" s="120"/>
    </row>
    <row r="446" spans="1:9" ht="12.75">
      <c r="A446" s="120"/>
      <c r="I446" s="120"/>
    </row>
    <row r="447" spans="1:9" ht="12.75">
      <c r="A447" s="120"/>
      <c r="I447" s="120"/>
    </row>
    <row r="448" spans="1:9" ht="12.75">
      <c r="A448" s="120"/>
      <c r="I448" s="120"/>
    </row>
    <row r="449" spans="1:9" ht="12.75">
      <c r="A449" s="120"/>
      <c r="I449" s="120"/>
    </row>
    <row r="450" spans="1:9" ht="12.75">
      <c r="A450" s="120"/>
      <c r="I450" s="120"/>
    </row>
    <row r="451" spans="1:9" ht="12.75">
      <c r="A451" s="120"/>
      <c r="I451" s="120"/>
    </row>
    <row r="452" spans="1:9" ht="12.75">
      <c r="A452" s="120"/>
      <c r="I452" s="120"/>
    </row>
    <row r="453" spans="1:9" ht="12.75">
      <c r="A453" s="120"/>
      <c r="I453" s="120"/>
    </row>
    <row r="454" spans="1:9" ht="12.75">
      <c r="A454" s="120"/>
      <c r="I454" s="120"/>
    </row>
    <row r="455" spans="1:9" ht="12.75">
      <c r="A455" s="120"/>
      <c r="I455" s="120"/>
    </row>
    <row r="456" spans="1:9" ht="12.75">
      <c r="A456" s="120"/>
      <c r="I456" s="120"/>
    </row>
    <row r="457" spans="1:9" ht="12.75">
      <c r="A457" s="120"/>
      <c r="I457" s="120"/>
    </row>
    <row r="458" spans="1:9" ht="12.75">
      <c r="A458" s="120"/>
      <c r="I458" s="120"/>
    </row>
    <row r="459" spans="1:9" ht="12.75">
      <c r="A459" s="120"/>
      <c r="I459" s="120"/>
    </row>
    <row r="460" spans="1:9" ht="12.75">
      <c r="A460" s="120"/>
      <c r="I460" s="120"/>
    </row>
    <row r="461" spans="1:9" ht="12.75">
      <c r="A461" s="120"/>
      <c r="I461" s="120"/>
    </row>
    <row r="462" spans="1:9" ht="12.75">
      <c r="A462" s="120"/>
      <c r="I462" s="120"/>
    </row>
    <row r="463" spans="1:9" ht="12.75">
      <c r="A463" s="120"/>
      <c r="I463" s="120"/>
    </row>
    <row r="464" spans="1:9" ht="12.75">
      <c r="A464" s="120"/>
      <c r="I464" s="120"/>
    </row>
    <row r="465" spans="1:9" ht="12.75">
      <c r="A465" s="120"/>
      <c r="I465" s="120"/>
    </row>
    <row r="466" spans="1:9" ht="12.75">
      <c r="A466" s="120"/>
      <c r="I466" s="120"/>
    </row>
    <row r="467" spans="1:9" ht="12.75">
      <c r="A467" s="120"/>
      <c r="I467" s="120"/>
    </row>
    <row r="468" spans="1:9" ht="12.75">
      <c r="A468" s="120"/>
      <c r="I468" s="120"/>
    </row>
    <row r="469" spans="1:9" ht="12.75">
      <c r="A469" s="120"/>
      <c r="I469" s="120"/>
    </row>
    <row r="470" spans="1:9" ht="12.75">
      <c r="A470" s="120"/>
      <c r="I470" s="120"/>
    </row>
    <row r="471" spans="1:9" ht="12.75">
      <c r="A471" s="120"/>
      <c r="I471" s="120"/>
    </row>
    <row r="472" spans="1:9" ht="12.75">
      <c r="A472" s="120"/>
      <c r="I472" s="120"/>
    </row>
    <row r="473" spans="1:9" ht="12.75">
      <c r="A473" s="120"/>
      <c r="I473" s="120"/>
    </row>
    <row r="474" spans="1:9" ht="12.75">
      <c r="A474" s="120"/>
      <c r="I474" s="120"/>
    </row>
    <row r="475" spans="1:9" ht="12.75">
      <c r="A475" s="120"/>
      <c r="I475" s="120"/>
    </row>
    <row r="476" spans="1:9" ht="12.75">
      <c r="A476" s="120"/>
      <c r="I476" s="120"/>
    </row>
    <row r="477" spans="1:9" ht="12.75">
      <c r="A477" s="120"/>
      <c r="I477" s="120"/>
    </row>
    <row r="478" spans="1:9" ht="12.75">
      <c r="A478" s="120"/>
      <c r="I478" s="120"/>
    </row>
    <row r="479" spans="1:9" ht="12.75">
      <c r="A479" s="120"/>
      <c r="I479" s="120"/>
    </row>
    <row r="480" spans="1:9" ht="12.75">
      <c r="A480" s="120"/>
      <c r="I480" s="120"/>
    </row>
    <row r="481" spans="1:9" ht="12.75">
      <c r="A481" s="120"/>
      <c r="I481" s="120"/>
    </row>
    <row r="482" spans="1:9" ht="12.75">
      <c r="A482" s="120"/>
      <c r="I482" s="120"/>
    </row>
    <row r="483" spans="1:9" ht="12.75">
      <c r="A483" s="120"/>
      <c r="I483" s="120"/>
    </row>
    <row r="484" spans="1:9" ht="12.75">
      <c r="A484" s="120"/>
      <c r="I484" s="120"/>
    </row>
    <row r="485" spans="1:9" ht="12.75">
      <c r="A485" s="120"/>
      <c r="I485" s="120"/>
    </row>
    <row r="486" spans="1:9" ht="12.75">
      <c r="A486" s="120"/>
      <c r="I486" s="120"/>
    </row>
    <row r="487" spans="1:9" ht="12.75">
      <c r="A487" s="120"/>
      <c r="I487" s="120"/>
    </row>
    <row r="488" spans="1:9" ht="12.75">
      <c r="A488" s="120"/>
      <c r="I488" s="120"/>
    </row>
    <row r="489" spans="1:9" ht="12.75">
      <c r="A489" s="120"/>
      <c r="I489" s="120"/>
    </row>
    <row r="490" spans="1:9" ht="12.75">
      <c r="A490" s="120"/>
      <c r="I490" s="120"/>
    </row>
    <row r="491" spans="1:9" ht="12.75">
      <c r="A491" s="120"/>
      <c r="I491" s="120"/>
    </row>
    <row r="492" spans="1:9" ht="12.75">
      <c r="A492" s="120"/>
      <c r="I492" s="120"/>
    </row>
    <row r="493" spans="1:9" ht="12.75">
      <c r="A493" s="120"/>
      <c r="I493" s="120"/>
    </row>
    <row r="494" spans="1:9" ht="12.75">
      <c r="A494" s="120"/>
      <c r="I494" s="120"/>
    </row>
    <row r="495" spans="1:9" ht="12.75">
      <c r="A495" s="120"/>
      <c r="I495" s="120"/>
    </row>
    <row r="496" spans="1:9" ht="12.75">
      <c r="A496" s="120"/>
      <c r="I496" s="120"/>
    </row>
    <row r="497" spans="1:9" ht="12.75">
      <c r="A497" s="120"/>
      <c r="I497" s="120"/>
    </row>
    <row r="498" spans="1:9" ht="12.75">
      <c r="A498" s="120"/>
      <c r="I498" s="120"/>
    </row>
    <row r="499" spans="1:9" ht="12.75">
      <c r="A499" s="120"/>
      <c r="I499" s="120"/>
    </row>
    <row r="500" spans="1:9" ht="12.75">
      <c r="A500" s="120"/>
      <c r="I500" s="120"/>
    </row>
    <row r="501" spans="1:9" ht="12.75">
      <c r="A501" s="120"/>
      <c r="I501" s="120"/>
    </row>
    <row r="502" spans="1:9" ht="12.75">
      <c r="A502" s="120"/>
      <c r="I502" s="120"/>
    </row>
    <row r="503" spans="1:9" ht="12.75">
      <c r="A503" s="120"/>
      <c r="I503" s="120"/>
    </row>
    <row r="504" spans="1:9" ht="12.75">
      <c r="A504" s="120"/>
      <c r="I504" s="120"/>
    </row>
    <row r="505" spans="1:9" ht="12.75">
      <c r="A505" s="120"/>
      <c r="I505" s="120"/>
    </row>
    <row r="506" spans="1:9" ht="12.75">
      <c r="A506" s="120"/>
      <c r="I506" s="120"/>
    </row>
    <row r="507" spans="1:9" ht="12.75">
      <c r="A507" s="120"/>
      <c r="I507" s="120"/>
    </row>
    <row r="508" spans="1:9" ht="12.75">
      <c r="A508" s="120"/>
      <c r="I508" s="120"/>
    </row>
    <row r="509" spans="1:9" ht="12.75">
      <c r="A509" s="120"/>
      <c r="I509" s="120"/>
    </row>
    <row r="510" spans="1:9" ht="12.75">
      <c r="A510" s="120"/>
      <c r="I510" s="120"/>
    </row>
    <row r="511" spans="1:9" ht="12.75">
      <c r="A511" s="120"/>
      <c r="I511" s="120"/>
    </row>
    <row r="512" spans="1:9" ht="12.75">
      <c r="A512" s="120"/>
      <c r="I512" s="120"/>
    </row>
    <row r="513" spans="1:9" ht="12.75">
      <c r="A513" s="120"/>
      <c r="I513" s="120"/>
    </row>
    <row r="514" spans="1:9" ht="12.75">
      <c r="A514" s="120"/>
      <c r="I514" s="120"/>
    </row>
    <row r="515" spans="1:9" ht="12.75">
      <c r="A515" s="120"/>
      <c r="I515" s="120"/>
    </row>
    <row r="516" spans="1:9" ht="12.75">
      <c r="A516" s="120"/>
      <c r="I516" s="120"/>
    </row>
    <row r="517" spans="1:9" ht="12.75">
      <c r="A517" s="120"/>
      <c r="I517" s="120"/>
    </row>
    <row r="518" spans="1:9" ht="12.75">
      <c r="A518" s="120"/>
      <c r="I518" s="120"/>
    </row>
    <row r="519" spans="1:9" ht="12.75">
      <c r="A519" s="120"/>
      <c r="I519" s="120"/>
    </row>
    <row r="520" spans="1:9" ht="12.75">
      <c r="A520" s="120"/>
      <c r="I520" s="120"/>
    </row>
    <row r="521" spans="1:9" ht="12.75">
      <c r="A521" s="120"/>
      <c r="I521" s="120"/>
    </row>
    <row r="522" spans="1:9" ht="12.75">
      <c r="A522" s="120"/>
      <c r="I522" s="120"/>
    </row>
    <row r="523" spans="1:9" ht="12.75">
      <c r="A523" s="120"/>
      <c r="I523" s="120"/>
    </row>
    <row r="524" spans="1:9" ht="12.75">
      <c r="A524" s="120"/>
      <c r="I524" s="120"/>
    </row>
    <row r="525" spans="1:9" ht="12.75">
      <c r="A525" s="120"/>
      <c r="I525" s="120"/>
    </row>
    <row r="526" spans="1:9" ht="12.75">
      <c r="A526" s="120"/>
      <c r="I526" s="120"/>
    </row>
    <row r="527" spans="1:9" ht="12.75">
      <c r="A527" s="120"/>
      <c r="I527" s="120"/>
    </row>
    <row r="528" spans="1:9" ht="12.75">
      <c r="A528" s="120"/>
      <c r="I528" s="120"/>
    </row>
    <row r="529" spans="1:9" ht="12.75">
      <c r="A529" s="120"/>
      <c r="I529" s="120"/>
    </row>
    <row r="530" spans="1:9" ht="12.75">
      <c r="A530" s="120"/>
      <c r="I530" s="120"/>
    </row>
    <row r="531" spans="1:9" ht="12.75">
      <c r="A531" s="120"/>
      <c r="I531" s="120"/>
    </row>
    <row r="532" spans="1:9" ht="12.75">
      <c r="A532" s="120"/>
      <c r="I532" s="120"/>
    </row>
    <row r="533" spans="1:9" ht="12.75">
      <c r="A533" s="120"/>
      <c r="I533" s="120"/>
    </row>
    <row r="534" spans="1:9" ht="12.75">
      <c r="A534" s="120"/>
      <c r="I534" s="120"/>
    </row>
    <row r="535" spans="1:9" ht="12.75">
      <c r="A535" s="120"/>
      <c r="I535" s="120"/>
    </row>
    <row r="536" spans="1:9" ht="12.75">
      <c r="A536" s="120"/>
      <c r="I536" s="120"/>
    </row>
    <row r="537" spans="1:9" ht="12.75">
      <c r="A537" s="120"/>
      <c r="I537" s="120"/>
    </row>
    <row r="538" spans="1:9" ht="12.75">
      <c r="A538" s="120"/>
      <c r="I538" s="120"/>
    </row>
    <row r="539" spans="1:9" ht="12.75">
      <c r="A539" s="120"/>
      <c r="I539" s="120"/>
    </row>
    <row r="540" spans="1:9" ht="12.75">
      <c r="A540" s="120"/>
      <c r="I540" s="120"/>
    </row>
    <row r="541" spans="1:9" ht="12.75">
      <c r="A541" s="120"/>
      <c r="I541" s="120"/>
    </row>
    <row r="542" spans="1:9" ht="12.75">
      <c r="A542" s="120"/>
      <c r="I542" s="120"/>
    </row>
    <row r="543" spans="1:9" ht="12.75">
      <c r="A543" s="120"/>
      <c r="I543" s="120"/>
    </row>
    <row r="544" spans="1:9" ht="12.75">
      <c r="A544" s="120"/>
      <c r="I544" s="120"/>
    </row>
    <row r="545" spans="1:9" ht="12.75">
      <c r="A545" s="120"/>
      <c r="I545" s="120"/>
    </row>
    <row r="546" spans="1:9" ht="12.75">
      <c r="A546" s="120"/>
      <c r="I546" s="120"/>
    </row>
    <row r="547" spans="1:9" ht="12.75">
      <c r="A547" s="120"/>
      <c r="I547" s="120"/>
    </row>
    <row r="548" spans="1:9" ht="12.75">
      <c r="A548" s="120"/>
      <c r="I548" s="120"/>
    </row>
    <row r="549" spans="1:9" ht="12.75">
      <c r="A549" s="120"/>
      <c r="I549" s="120"/>
    </row>
    <row r="550" spans="1:9" ht="12.75">
      <c r="A550" s="120"/>
      <c r="I550" s="120"/>
    </row>
    <row r="551" spans="1:9" ht="12.75">
      <c r="A551" s="120"/>
      <c r="I551" s="120"/>
    </row>
    <row r="552" spans="1:9" ht="12.75">
      <c r="A552" s="120"/>
      <c r="I552" s="120"/>
    </row>
    <row r="553" spans="1:9" ht="12.75">
      <c r="A553" s="120"/>
      <c r="I553" s="120"/>
    </row>
    <row r="554" spans="1:9" ht="12.75">
      <c r="A554" s="120"/>
      <c r="I554" s="120"/>
    </row>
    <row r="555" spans="1:9" ht="12.75">
      <c r="A555" s="120"/>
      <c r="I555" s="120"/>
    </row>
    <row r="556" spans="1:9" ht="12.75">
      <c r="A556" s="120"/>
      <c r="I556" s="120"/>
    </row>
    <row r="557" spans="1:9" ht="12.75">
      <c r="A557" s="120"/>
      <c r="I557" s="120"/>
    </row>
    <row r="558" spans="1:9" ht="12.75">
      <c r="A558" s="120"/>
      <c r="I558" s="120"/>
    </row>
    <row r="559" spans="1:9" ht="12.75">
      <c r="A559" s="120"/>
      <c r="I559" s="120"/>
    </row>
    <row r="560" spans="1:9" ht="12.75">
      <c r="A560" s="120"/>
      <c r="I560" s="120"/>
    </row>
    <row r="561" spans="1:9" ht="12.75">
      <c r="A561" s="120"/>
      <c r="I561" s="120"/>
    </row>
    <row r="562" spans="1:9" ht="12.75">
      <c r="A562" s="120"/>
      <c r="I562" s="120"/>
    </row>
    <row r="563" spans="1:9" ht="12.75">
      <c r="A563" s="120"/>
      <c r="I563" s="120"/>
    </row>
    <row r="564" spans="1:9" ht="12.75">
      <c r="A564" s="120"/>
      <c r="I564" s="120"/>
    </row>
    <row r="565" spans="1:9" ht="12.75">
      <c r="A565" s="120"/>
      <c r="I565" s="120"/>
    </row>
    <row r="566" spans="1:9" ht="12.75">
      <c r="A566" s="120"/>
      <c r="I566" s="120"/>
    </row>
    <row r="567" spans="1:9" ht="12.75">
      <c r="A567" s="120"/>
      <c r="I567" s="120"/>
    </row>
    <row r="568" spans="1:9" ht="12.75">
      <c r="A568" s="120"/>
      <c r="I568" s="120"/>
    </row>
    <row r="569" spans="1:9" ht="12.75">
      <c r="A569" s="120"/>
      <c r="I569" s="120"/>
    </row>
    <row r="570" spans="1:9" ht="12.75">
      <c r="A570" s="120"/>
      <c r="I570" s="120"/>
    </row>
    <row r="571" spans="1:9" ht="12.75">
      <c r="A571" s="120"/>
      <c r="I571" s="120"/>
    </row>
    <row r="572" spans="1:9" ht="12.75">
      <c r="A572" s="120"/>
      <c r="I572" s="120"/>
    </row>
    <row r="573" spans="1:9" ht="12.75">
      <c r="A573" s="120"/>
      <c r="I573" s="120"/>
    </row>
    <row r="574" spans="1:9" ht="12.75">
      <c r="A574" s="120"/>
      <c r="I574" s="120"/>
    </row>
    <row r="575" spans="1:9" ht="12.75">
      <c r="A575" s="120"/>
      <c r="I575" s="120"/>
    </row>
    <row r="576" spans="1:9" ht="12.75">
      <c r="A576" s="120"/>
      <c r="I576" s="120"/>
    </row>
    <row r="577" spans="1:9" ht="12.75">
      <c r="A577" s="120"/>
      <c r="I577" s="120"/>
    </row>
    <row r="578" spans="1:9" ht="12.75">
      <c r="A578" s="120"/>
      <c r="I578" s="120"/>
    </row>
    <row r="579" spans="1:9" ht="12.75">
      <c r="A579" s="120"/>
      <c r="I579" s="120"/>
    </row>
    <row r="580" spans="1:9" ht="12.75">
      <c r="A580" s="120"/>
      <c r="I580" s="120"/>
    </row>
    <row r="581" spans="1:9" ht="12.75">
      <c r="A581" s="120"/>
      <c r="I581" s="120"/>
    </row>
    <row r="582" spans="1:9" ht="12.75">
      <c r="A582" s="120"/>
      <c r="I582" s="120"/>
    </row>
    <row r="583" spans="1:9" ht="12.75">
      <c r="A583" s="120"/>
      <c r="I583" s="120"/>
    </row>
    <row r="584" spans="1:9" ht="12.75">
      <c r="A584" s="120"/>
      <c r="I584" s="120"/>
    </row>
    <row r="585" spans="1:9" ht="12.75">
      <c r="A585" s="120"/>
      <c r="I585" s="120"/>
    </row>
    <row r="586" spans="1:9" ht="12.75">
      <c r="A586" s="120"/>
      <c r="I586" s="120"/>
    </row>
    <row r="587" spans="1:9" ht="12.75">
      <c r="A587" s="120"/>
      <c r="I587" s="120"/>
    </row>
    <row r="588" spans="1:9" ht="12.75">
      <c r="A588" s="120"/>
      <c r="I588" s="120"/>
    </row>
    <row r="589" spans="1:9" ht="12.75">
      <c r="A589" s="120"/>
      <c r="I589" s="120"/>
    </row>
    <row r="590" spans="1:9" ht="12.75">
      <c r="A590" s="120"/>
      <c r="I590" s="120"/>
    </row>
    <row r="591" spans="1:9" ht="12.75">
      <c r="A591" s="120"/>
      <c r="I591" s="120"/>
    </row>
    <row r="592" spans="1:9" ht="12.75">
      <c r="A592" s="120"/>
      <c r="I592" s="120"/>
    </row>
    <row r="593" spans="1:9" ht="12.75">
      <c r="A593" s="120"/>
      <c r="I593" s="120"/>
    </row>
    <row r="594" spans="1:9" ht="12.75">
      <c r="A594" s="120"/>
      <c r="I594" s="120"/>
    </row>
    <row r="595" spans="1:9" ht="12.75">
      <c r="A595" s="120"/>
      <c r="I595" s="120"/>
    </row>
    <row r="596" spans="1:9" ht="12.75">
      <c r="A596" s="120"/>
      <c r="I596" s="120"/>
    </row>
    <row r="597" spans="1:9" ht="12.75">
      <c r="A597" s="120"/>
      <c r="I597" s="120"/>
    </row>
    <row r="598" spans="1:9" ht="12.75">
      <c r="A598" s="120"/>
      <c r="I598" s="120"/>
    </row>
    <row r="599" spans="1:9" ht="12.75">
      <c r="A599" s="120"/>
      <c r="I599" s="120"/>
    </row>
    <row r="600" spans="1:9" ht="12.75">
      <c r="A600" s="120"/>
      <c r="I600" s="120"/>
    </row>
    <row r="601" spans="1:9" ht="12.75">
      <c r="A601" s="120"/>
      <c r="I601" s="120"/>
    </row>
    <row r="602" spans="1:9" ht="12.75">
      <c r="A602" s="120"/>
      <c r="I602" s="120"/>
    </row>
    <row r="603" spans="1:9" ht="12.75">
      <c r="A603" s="120"/>
      <c r="I603" s="120"/>
    </row>
    <row r="604" spans="1:9" ht="12.75">
      <c r="A604" s="120"/>
      <c r="I604" s="120"/>
    </row>
    <row r="605" spans="1:9" ht="12.75">
      <c r="A605" s="120"/>
      <c r="I605" s="120"/>
    </row>
    <row r="606" spans="1:9" ht="12.75">
      <c r="A606" s="120"/>
      <c r="I606" s="120"/>
    </row>
    <row r="607" spans="1:9" ht="12.75">
      <c r="A607" s="120"/>
      <c r="I607" s="120"/>
    </row>
    <row r="608" spans="1:9" ht="12.75">
      <c r="A608" s="120"/>
      <c r="I608" s="120"/>
    </row>
    <row r="609" spans="1:9" ht="12.75">
      <c r="A609" s="120"/>
      <c r="I609" s="120"/>
    </row>
    <row r="610" spans="1:9" ht="12.75">
      <c r="A610" s="120"/>
      <c r="I610" s="120"/>
    </row>
    <row r="611" spans="1:9" ht="12.75">
      <c r="A611" s="120"/>
      <c r="I611" s="120"/>
    </row>
    <row r="612" spans="1:9" ht="12.75">
      <c r="A612" s="120"/>
      <c r="I612" s="120"/>
    </row>
    <row r="613" spans="1:9" ht="12.75">
      <c r="A613" s="120"/>
      <c r="I613" s="120"/>
    </row>
    <row r="614" spans="1:9" ht="12.75">
      <c r="A614" s="120"/>
      <c r="I614" s="120"/>
    </row>
    <row r="615" spans="1:9" ht="12.75">
      <c r="A615" s="120"/>
      <c r="I615" s="120"/>
    </row>
    <row r="616" spans="1:9" ht="12.75">
      <c r="A616" s="120"/>
      <c r="I616" s="120"/>
    </row>
    <row r="617" spans="1:9" ht="12.75">
      <c r="A617" s="120"/>
      <c r="I617" s="120"/>
    </row>
    <row r="618" spans="1:9" ht="12.75">
      <c r="A618" s="120"/>
      <c r="I618" s="120"/>
    </row>
    <row r="619" spans="1:9" ht="12.75">
      <c r="A619" s="120"/>
      <c r="I619" s="120"/>
    </row>
    <row r="620" spans="1:9" ht="12.75">
      <c r="A620" s="120"/>
      <c r="I620" s="120"/>
    </row>
    <row r="621" spans="1:9" ht="12.75">
      <c r="A621" s="120"/>
      <c r="I621" s="120"/>
    </row>
    <row r="622" spans="1:9" ht="12.75">
      <c r="A622" s="120"/>
      <c r="I622" s="120"/>
    </row>
    <row r="623" spans="1:9" ht="12.75">
      <c r="A623" s="120"/>
      <c r="I623" s="120"/>
    </row>
    <row r="624" spans="1:9" ht="12.75">
      <c r="A624" s="120"/>
      <c r="I624" s="120"/>
    </row>
    <row r="625" spans="1:9" ht="12.75">
      <c r="A625" s="120"/>
      <c r="I625" s="120"/>
    </row>
    <row r="626" spans="1:9" ht="12.75">
      <c r="A626" s="120"/>
      <c r="I626" s="120"/>
    </row>
    <row r="627" spans="1:9" ht="12.75">
      <c r="A627" s="120"/>
      <c r="I627" s="120"/>
    </row>
    <row r="628" spans="1:9" ht="12.75">
      <c r="A628" s="120"/>
      <c r="I628" s="120"/>
    </row>
    <row r="629" spans="1:9" ht="12.75">
      <c r="A629" s="120"/>
      <c r="I629" s="120"/>
    </row>
    <row r="630" spans="1:9" ht="12.75">
      <c r="A630" s="120"/>
      <c r="I630" s="120"/>
    </row>
    <row r="631" spans="1:9" ht="12.75">
      <c r="A631" s="120"/>
      <c r="I631" s="120"/>
    </row>
    <row r="632" spans="1:9" ht="12.75">
      <c r="A632" s="120"/>
      <c r="I632" s="120"/>
    </row>
    <row r="633" spans="1:9" ht="12.75">
      <c r="A633" s="120"/>
      <c r="I633" s="120"/>
    </row>
    <row r="634" spans="1:9" ht="12.75">
      <c r="A634" s="120"/>
      <c r="I634" s="120"/>
    </row>
    <row r="635" spans="1:9" ht="12.75">
      <c r="A635" s="120"/>
      <c r="I635" s="120"/>
    </row>
    <row r="636" spans="1:9" ht="12.75">
      <c r="A636" s="120"/>
      <c r="I636" s="120"/>
    </row>
    <row r="637" spans="1:9" ht="12.75">
      <c r="A637" s="120"/>
      <c r="I637" s="120"/>
    </row>
    <row r="638" spans="1:9" ht="12.75">
      <c r="A638" s="120"/>
      <c r="I638" s="120"/>
    </row>
    <row r="639" spans="1:9" ht="12.75">
      <c r="A639" s="120"/>
      <c r="I639" s="120"/>
    </row>
    <row r="640" spans="1:9" ht="12.75">
      <c r="A640" s="120"/>
      <c r="I640" s="120"/>
    </row>
    <row r="641" spans="1:9" ht="12.75">
      <c r="A641" s="120"/>
      <c r="I641" s="120"/>
    </row>
    <row r="642" spans="1:9" ht="12.75">
      <c r="A642" s="120"/>
      <c r="I642" s="120"/>
    </row>
    <row r="643" spans="1:9" ht="12.75">
      <c r="A643" s="120"/>
      <c r="I643" s="120"/>
    </row>
    <row r="644" spans="1:9" ht="12.75">
      <c r="A644" s="120"/>
      <c r="I644" s="120"/>
    </row>
    <row r="645" spans="1:9" ht="12.75">
      <c r="A645" s="120"/>
      <c r="I645" s="120"/>
    </row>
    <row r="646" spans="1:9" ht="12.75">
      <c r="A646" s="120"/>
      <c r="I646" s="120"/>
    </row>
    <row r="647" spans="1:9" ht="12.75">
      <c r="A647" s="120"/>
      <c r="I647" s="120"/>
    </row>
    <row r="648" spans="1:9" ht="12.75">
      <c r="A648" s="120"/>
      <c r="I648" s="120"/>
    </row>
    <row r="649" spans="1:9" ht="12.75">
      <c r="A649" s="120"/>
      <c r="I649" s="120"/>
    </row>
    <row r="650" spans="1:9" ht="12.75">
      <c r="A650" s="120"/>
      <c r="I650" s="120"/>
    </row>
    <row r="651" spans="1:9" ht="12.75">
      <c r="A651" s="120"/>
      <c r="I651" s="120"/>
    </row>
    <row r="652" spans="1:9" ht="12.75">
      <c r="A652" s="120"/>
      <c r="I652" s="120"/>
    </row>
    <row r="653" spans="1:9" ht="12.75">
      <c r="A653" s="120"/>
      <c r="I653" s="120"/>
    </row>
    <row r="654" spans="1:9" ht="12.75">
      <c r="A654" s="120"/>
      <c r="I654" s="120"/>
    </row>
    <row r="655" spans="1:9" ht="12.75">
      <c r="A655" s="120"/>
      <c r="I655" s="120"/>
    </row>
    <row r="656" spans="1:9" ht="12.75">
      <c r="A656" s="120"/>
      <c r="I656" s="120"/>
    </row>
    <row r="657" spans="1:9" ht="12.75">
      <c r="A657" s="120"/>
      <c r="I657" s="120"/>
    </row>
    <row r="658" spans="1:9" ht="12.75">
      <c r="A658" s="120"/>
      <c r="I658" s="120"/>
    </row>
    <row r="659" spans="1:9" ht="12.75">
      <c r="A659" s="120"/>
      <c r="I659" s="120"/>
    </row>
    <row r="660" spans="1:9" ht="12.75">
      <c r="A660" s="120"/>
      <c r="I660" s="120"/>
    </row>
    <row r="661" spans="1:9" ht="12.75">
      <c r="A661" s="120"/>
      <c r="I661" s="120"/>
    </row>
    <row r="662" spans="1:9" ht="12.75">
      <c r="A662" s="120"/>
      <c r="I662" s="120"/>
    </row>
    <row r="663" spans="1:9" ht="12.75">
      <c r="A663" s="120"/>
      <c r="I663" s="120"/>
    </row>
    <row r="664" spans="1:9" ht="12.75">
      <c r="A664" s="120"/>
      <c r="I664" s="120"/>
    </row>
    <row r="665" spans="1:9" ht="12.75">
      <c r="A665" s="120"/>
      <c r="I665" s="120"/>
    </row>
    <row r="666" spans="1:9" ht="12.75">
      <c r="A666" s="120"/>
      <c r="I666" s="120"/>
    </row>
    <row r="667" spans="1:9" ht="12.75">
      <c r="A667" s="120"/>
      <c r="I667" s="120"/>
    </row>
    <row r="668" spans="1:9" ht="12.75">
      <c r="A668" s="120"/>
      <c r="I668" s="120"/>
    </row>
    <row r="669" spans="1:9" ht="12.75">
      <c r="A669" s="120"/>
      <c r="I669" s="120"/>
    </row>
    <row r="670" spans="1:9" ht="12.75">
      <c r="A670" s="120"/>
      <c r="I670" s="120"/>
    </row>
    <row r="671" spans="1:9" ht="12.75">
      <c r="A671" s="120"/>
      <c r="I671" s="120"/>
    </row>
    <row r="672" spans="1:9" ht="12.75">
      <c r="A672" s="120"/>
      <c r="I672" s="120"/>
    </row>
    <row r="673" spans="1:9" ht="12.75">
      <c r="A673" s="120"/>
      <c r="I673" s="120"/>
    </row>
    <row r="674" spans="1:9" ht="12.75">
      <c r="A674" s="120"/>
      <c r="I674" s="120"/>
    </row>
    <row r="675" spans="1:9" ht="12.75">
      <c r="A675" s="120"/>
      <c r="I675" s="120"/>
    </row>
    <row r="676" spans="1:9" ht="12.75">
      <c r="A676" s="120"/>
      <c r="I676" s="120"/>
    </row>
    <row r="677" spans="1:9" ht="12.75">
      <c r="A677" s="120"/>
      <c r="I677" s="120"/>
    </row>
    <row r="678" spans="1:9" ht="12.75">
      <c r="A678" s="120"/>
      <c r="I678" s="120"/>
    </row>
    <row r="679" spans="1:9" ht="12.75">
      <c r="A679" s="120"/>
      <c r="I679" s="120"/>
    </row>
    <row r="680" spans="1:9" ht="12.75">
      <c r="A680" s="120"/>
      <c r="I680" s="120"/>
    </row>
    <row r="681" spans="1:9" ht="12.75">
      <c r="A681" s="120"/>
      <c r="I681" s="120"/>
    </row>
    <row r="682" spans="1:9" ht="12.75">
      <c r="A682" s="120"/>
      <c r="I682" s="120"/>
    </row>
    <row r="683" spans="1:9" ht="12.75">
      <c r="A683" s="120"/>
      <c r="I683" s="120"/>
    </row>
    <row r="684" spans="1:9" ht="12.75">
      <c r="A684" s="120"/>
      <c r="I684" s="120"/>
    </row>
    <row r="685" spans="1:9" ht="12.75">
      <c r="A685" s="120"/>
      <c r="I685" s="120"/>
    </row>
    <row r="686" spans="1:9" ht="12.75">
      <c r="A686" s="120"/>
      <c r="I686" s="120"/>
    </row>
    <row r="687" spans="1:9" ht="12.75">
      <c r="A687" s="120"/>
      <c r="I687" s="120"/>
    </row>
    <row r="688" spans="1:9" ht="12.75">
      <c r="A688" s="120"/>
      <c r="I688" s="120"/>
    </row>
    <row r="689" spans="1:9" ht="12.75">
      <c r="A689" s="120"/>
      <c r="I689" s="120"/>
    </row>
    <row r="690" spans="1:9" ht="12.75">
      <c r="A690" s="120"/>
      <c r="I690" s="120"/>
    </row>
    <row r="691" spans="1:9" ht="12.75">
      <c r="A691" s="120"/>
      <c r="I691" s="120"/>
    </row>
    <row r="692" spans="1:9" ht="12.75">
      <c r="A692" s="120"/>
      <c r="I692" s="120"/>
    </row>
    <row r="693" spans="1:9" ht="12.75">
      <c r="A693" s="120"/>
      <c r="I693" s="120"/>
    </row>
    <row r="694" spans="1:9" ht="12.75">
      <c r="A694" s="120"/>
      <c r="I694" s="120"/>
    </row>
    <row r="695" spans="1:9" ht="12.75">
      <c r="A695" s="120"/>
      <c r="I695" s="120"/>
    </row>
    <row r="696" spans="1:9" ht="12.75">
      <c r="A696" s="120"/>
      <c r="I696" s="120"/>
    </row>
    <row r="697" spans="1:9" ht="12.75">
      <c r="A697" s="120"/>
      <c r="I697" s="120"/>
    </row>
    <row r="698" spans="1:9" ht="12.75">
      <c r="A698" s="120"/>
      <c r="I698" s="120"/>
    </row>
    <row r="699" spans="1:9" ht="12.75">
      <c r="A699" s="120"/>
      <c r="I699" s="120"/>
    </row>
    <row r="700" spans="1:9" ht="12.75">
      <c r="A700" s="120"/>
      <c r="I700" s="120"/>
    </row>
    <row r="701" spans="1:9" ht="12.75">
      <c r="A701" s="120"/>
      <c r="I701" s="120"/>
    </row>
    <row r="702" spans="1:9" ht="12.75">
      <c r="A702" s="120"/>
      <c r="I702" s="120"/>
    </row>
    <row r="703" spans="1:9" ht="12.75">
      <c r="A703" s="120"/>
      <c r="I703" s="120"/>
    </row>
    <row r="704" spans="1:9" ht="12.75">
      <c r="A704" s="120"/>
      <c r="I704" s="120"/>
    </row>
    <row r="705" spans="1:9" ht="12.75">
      <c r="A705" s="120"/>
      <c r="I705" s="120"/>
    </row>
    <row r="706" spans="1:9" ht="12.75">
      <c r="A706" s="120"/>
      <c r="I706" s="120"/>
    </row>
    <row r="707" spans="1:9" ht="12.75">
      <c r="A707" s="120"/>
      <c r="I707" s="120"/>
    </row>
    <row r="708" spans="1:9" ht="12.75">
      <c r="A708" s="120"/>
      <c r="I708" s="120"/>
    </row>
    <row r="709" spans="1:9" ht="12.75">
      <c r="A709" s="120"/>
      <c r="I709" s="120"/>
    </row>
    <row r="710" spans="1:9" ht="12.75">
      <c r="A710" s="120"/>
      <c r="I710" s="120"/>
    </row>
    <row r="711" spans="1:9" ht="12.75">
      <c r="A711" s="120"/>
      <c r="I711" s="120"/>
    </row>
    <row r="712" spans="1:9" ht="12.75">
      <c r="A712" s="120"/>
      <c r="I712" s="120"/>
    </row>
    <row r="713" spans="1:9" ht="12.75">
      <c r="A713" s="120"/>
      <c r="I713" s="120"/>
    </row>
    <row r="714" spans="1:9" ht="12.75">
      <c r="A714" s="120"/>
      <c r="I714" s="120"/>
    </row>
    <row r="715" spans="1:9" ht="12.75">
      <c r="A715" s="120"/>
      <c r="I715" s="120"/>
    </row>
    <row r="716" spans="1:9" ht="12.75">
      <c r="A716" s="120"/>
      <c r="I716" s="120"/>
    </row>
    <row r="717" spans="1:9" ht="12.75">
      <c r="A717" s="120"/>
      <c r="I717" s="120"/>
    </row>
    <row r="718" spans="1:9" ht="12.75">
      <c r="A718" s="120"/>
      <c r="I718" s="120"/>
    </row>
    <row r="719" spans="1:9" ht="12.75">
      <c r="A719" s="120"/>
      <c r="I719" s="120"/>
    </row>
    <row r="720" spans="1:9" ht="12.75">
      <c r="A720" s="120"/>
      <c r="I720" s="120"/>
    </row>
    <row r="721" spans="1:9" ht="12.75">
      <c r="A721" s="120"/>
      <c r="I721" s="120"/>
    </row>
    <row r="722" spans="1:9" ht="12.75">
      <c r="A722" s="120"/>
      <c r="I722" s="120"/>
    </row>
    <row r="723" spans="1:9" ht="12.75">
      <c r="A723" s="120"/>
      <c r="I723" s="120"/>
    </row>
    <row r="724" spans="1:9" ht="12.75">
      <c r="A724" s="120"/>
      <c r="I724" s="120"/>
    </row>
    <row r="725" spans="1:9" ht="12.75">
      <c r="A725" s="120"/>
      <c r="I725" s="120"/>
    </row>
    <row r="726" spans="1:9" ht="12.75">
      <c r="A726" s="120"/>
      <c r="I726" s="120"/>
    </row>
    <row r="727" spans="1:9" ht="12.75">
      <c r="A727" s="120"/>
      <c r="I727" s="120"/>
    </row>
    <row r="728" spans="1:9" ht="12.75">
      <c r="A728" s="120"/>
      <c r="I728" s="120"/>
    </row>
    <row r="729" spans="1:9" ht="12.75">
      <c r="A729" s="120"/>
      <c r="I729" s="120"/>
    </row>
    <row r="730" spans="1:9" ht="12.75">
      <c r="A730" s="120"/>
      <c r="I730" s="120"/>
    </row>
    <row r="731" spans="1:9" ht="12.75">
      <c r="A731" s="120"/>
      <c r="I731" s="120"/>
    </row>
    <row r="732" spans="1:9" ht="12.75">
      <c r="A732" s="120"/>
      <c r="I732" s="120"/>
    </row>
    <row r="733" spans="1:9" ht="12.75">
      <c r="A733" s="120"/>
      <c r="I733" s="120"/>
    </row>
    <row r="734" spans="1:9" ht="12.75">
      <c r="A734" s="120"/>
      <c r="I734" s="120"/>
    </row>
    <row r="735" spans="1:9" ht="12.75">
      <c r="A735" s="120"/>
      <c r="I735" s="120"/>
    </row>
    <row r="736" spans="1:9" ht="12.75">
      <c r="A736" s="120"/>
      <c r="I736" s="120"/>
    </row>
    <row r="737" spans="1:9" ht="12.75">
      <c r="A737" s="120"/>
      <c r="I737" s="120"/>
    </row>
    <row r="738" spans="1:9" ht="12.75">
      <c r="A738" s="120"/>
      <c r="I738" s="120"/>
    </row>
    <row r="739" spans="1:9" ht="12.75">
      <c r="A739" s="120"/>
      <c r="I739" s="120"/>
    </row>
    <row r="740" spans="1:9" ht="12.75">
      <c r="A740" s="120"/>
      <c r="I740" s="120"/>
    </row>
    <row r="741" spans="1:9" ht="12.75">
      <c r="A741" s="120"/>
      <c r="I741" s="120"/>
    </row>
    <row r="742" spans="1:9" ht="12.75">
      <c r="A742" s="120"/>
      <c r="I742" s="120"/>
    </row>
    <row r="743" spans="1:9" ht="12.75">
      <c r="A743" s="120"/>
      <c r="I743" s="120"/>
    </row>
    <row r="744" spans="1:9" ht="12.75">
      <c r="A744" s="120"/>
      <c r="I744" s="120"/>
    </row>
    <row r="745" spans="1:9" ht="12.75">
      <c r="A745" s="120"/>
      <c r="I745" s="120"/>
    </row>
    <row r="746" spans="1:9" ht="12.75">
      <c r="A746" s="120"/>
      <c r="I746" s="120"/>
    </row>
    <row r="747" spans="1:9" ht="12.75">
      <c r="A747" s="120"/>
      <c r="I747" s="120"/>
    </row>
    <row r="748" spans="1:9" ht="12.75">
      <c r="A748" s="120"/>
      <c r="I748" s="120"/>
    </row>
    <row r="749" spans="1:9" ht="12.75">
      <c r="A749" s="120"/>
      <c r="I749" s="120"/>
    </row>
    <row r="750" spans="1:9" ht="12.75">
      <c r="A750" s="120"/>
      <c r="I750" s="120"/>
    </row>
    <row r="751" spans="1:9" ht="12.75">
      <c r="A751" s="120"/>
      <c r="I751" s="120"/>
    </row>
    <row r="752" spans="1:9" ht="12.75">
      <c r="A752" s="120"/>
      <c r="I752" s="120"/>
    </row>
    <row r="753" spans="1:9" ht="12.75">
      <c r="A753" s="120"/>
      <c r="I753" s="120"/>
    </row>
    <row r="754" spans="1:9" ht="12.75">
      <c r="A754" s="120"/>
      <c r="I754" s="120"/>
    </row>
    <row r="755" spans="1:9" ht="12.75">
      <c r="A755" s="120"/>
      <c r="I755" s="120"/>
    </row>
    <row r="756" spans="1:9" ht="12.75">
      <c r="A756" s="120"/>
      <c r="I756" s="120"/>
    </row>
    <row r="757" spans="1:9" ht="12.75">
      <c r="A757" s="120"/>
      <c r="I757" s="120"/>
    </row>
    <row r="758" spans="1:9" ht="12.75">
      <c r="A758" s="120"/>
      <c r="I758" s="120"/>
    </row>
    <row r="759" spans="1:9" ht="12.75">
      <c r="A759" s="120"/>
      <c r="I759" s="120"/>
    </row>
    <row r="760" spans="1:9" ht="12.75">
      <c r="A760" s="120"/>
      <c r="I760" s="120"/>
    </row>
    <row r="761" spans="1:9" ht="12.75">
      <c r="A761" s="120"/>
      <c r="I761" s="120"/>
    </row>
    <row r="762" spans="1:9" ht="12.75">
      <c r="A762" s="120"/>
      <c r="I762" s="120"/>
    </row>
    <row r="763" spans="1:9" ht="12.75">
      <c r="A763" s="120"/>
      <c r="I763" s="120"/>
    </row>
    <row r="764" spans="1:9" ht="12.75">
      <c r="A764" s="120"/>
      <c r="I764" s="120"/>
    </row>
    <row r="765" spans="1:9" ht="12.75">
      <c r="A765" s="120"/>
      <c r="I765" s="120"/>
    </row>
    <row r="766" spans="1:9" ht="12.75">
      <c r="A766" s="120"/>
      <c r="I766" s="120"/>
    </row>
    <row r="767" spans="1:9" ht="12.75">
      <c r="A767" s="120"/>
      <c r="I767" s="120"/>
    </row>
    <row r="768" spans="1:9" ht="12.75">
      <c r="A768" s="120"/>
      <c r="I768" s="120"/>
    </row>
    <row r="769" spans="1:9" ht="12.75">
      <c r="A769" s="120"/>
      <c r="I769" s="120"/>
    </row>
    <row r="770" spans="1:9" ht="12.75">
      <c r="A770" s="120"/>
      <c r="I770" s="120"/>
    </row>
    <row r="771" spans="1:9" ht="12.75">
      <c r="A771" s="120"/>
      <c r="I771" s="120"/>
    </row>
    <row r="772" spans="1:9" ht="12.75">
      <c r="A772" s="120"/>
      <c r="I772" s="120"/>
    </row>
    <row r="773" spans="1:9" ht="12.75">
      <c r="A773" s="120"/>
      <c r="I773" s="120"/>
    </row>
    <row r="774" spans="1:9" ht="12.75">
      <c r="A774" s="120"/>
      <c r="I774" s="120"/>
    </row>
    <row r="775" spans="1:9" ht="12.75">
      <c r="A775" s="120"/>
      <c r="I775" s="120"/>
    </row>
    <row r="776" spans="1:9" ht="12.75">
      <c r="A776" s="120"/>
      <c r="I776" s="120"/>
    </row>
    <row r="777" spans="1:9" ht="12.75">
      <c r="A777" s="120"/>
      <c r="I777" s="120"/>
    </row>
    <row r="778" spans="1:9" ht="12.75">
      <c r="A778" s="120"/>
      <c r="I778" s="120"/>
    </row>
    <row r="779" spans="1:9" ht="12.75">
      <c r="A779" s="120"/>
      <c r="I779" s="120"/>
    </row>
    <row r="780" spans="1:9" ht="12.75">
      <c r="A780" s="120"/>
      <c r="I780" s="120"/>
    </row>
    <row r="781" spans="1:9" ht="12.75">
      <c r="A781" s="120"/>
      <c r="I781" s="120"/>
    </row>
    <row r="782" spans="1:9" ht="12.75">
      <c r="A782" s="120"/>
      <c r="I782" s="120"/>
    </row>
    <row r="783" spans="1:9" ht="12.75">
      <c r="A783" s="120"/>
      <c r="I783" s="120"/>
    </row>
    <row r="784" spans="1:9" ht="12.75">
      <c r="A784" s="120"/>
      <c r="I784" s="120"/>
    </row>
    <row r="785" spans="1:9" ht="12.75">
      <c r="A785" s="120"/>
      <c r="I785" s="120"/>
    </row>
    <row r="786" spans="1:9" ht="12.75">
      <c r="A786" s="120"/>
      <c r="I786" s="120"/>
    </row>
    <row r="787" spans="1:9" ht="12.75">
      <c r="A787" s="120"/>
      <c r="I787" s="120"/>
    </row>
    <row r="788" spans="1:9" ht="12.75">
      <c r="A788" s="120"/>
      <c r="I788" s="120"/>
    </row>
    <row r="789" spans="1:9" ht="12.75">
      <c r="A789" s="120"/>
      <c r="I789" s="120"/>
    </row>
    <row r="790" spans="1:9" ht="12.75">
      <c r="A790" s="120"/>
      <c r="I790" s="120"/>
    </row>
    <row r="791" spans="1:9" ht="12.75">
      <c r="A791" s="120"/>
      <c r="I791" s="120"/>
    </row>
    <row r="792" spans="1:9" ht="12.75">
      <c r="A792" s="120"/>
      <c r="I792" s="120"/>
    </row>
    <row r="793" spans="1:9" ht="12.75">
      <c r="A793" s="120"/>
      <c r="I793" s="120"/>
    </row>
    <row r="794" spans="1:9" ht="12.75">
      <c r="A794" s="120"/>
      <c r="I794" s="120"/>
    </row>
    <row r="795" spans="1:9" ht="12.75">
      <c r="A795" s="120"/>
      <c r="I795" s="120"/>
    </row>
    <row r="796" spans="1:9" ht="12.75">
      <c r="A796" s="120"/>
      <c r="I796" s="120"/>
    </row>
    <row r="797" spans="1:9" ht="12.75">
      <c r="A797" s="120"/>
      <c r="I797" s="120"/>
    </row>
    <row r="798" spans="1:9" ht="12.75">
      <c r="A798" s="120"/>
      <c r="I798" s="120"/>
    </row>
    <row r="799" spans="1:9" ht="12.75">
      <c r="A799" s="120"/>
      <c r="I799" s="120"/>
    </row>
    <row r="800" spans="1:9" ht="12.75">
      <c r="A800" s="120"/>
      <c r="I800" s="120"/>
    </row>
    <row r="801" spans="1:9" ht="12.75">
      <c r="A801" s="120"/>
      <c r="I801" s="120"/>
    </row>
    <row r="802" spans="1:9" ht="12.75">
      <c r="A802" s="120"/>
      <c r="I802" s="120"/>
    </row>
    <row r="803" spans="1:9" ht="12.75">
      <c r="A803" s="120"/>
      <c r="I803" s="120"/>
    </row>
    <row r="804" spans="1:9" ht="12.75">
      <c r="A804" s="120"/>
      <c r="I804" s="120"/>
    </row>
    <row r="805" spans="1:9" ht="12.75">
      <c r="A805" s="120"/>
      <c r="I805" s="120"/>
    </row>
    <row r="806" spans="1:9" ht="12.75">
      <c r="A806" s="120"/>
      <c r="I806" s="120"/>
    </row>
    <row r="807" spans="1:9" ht="12.75">
      <c r="A807" s="120"/>
      <c r="I807" s="120"/>
    </row>
    <row r="808" spans="1:9" ht="12.75">
      <c r="A808" s="120"/>
      <c r="I808" s="120"/>
    </row>
    <row r="809" spans="1:9" ht="12.75">
      <c r="A809" s="120"/>
      <c r="I809" s="120"/>
    </row>
    <row r="810" spans="1:9" ht="12.75">
      <c r="A810" s="120"/>
      <c r="I810" s="120"/>
    </row>
    <row r="811" spans="1:9" ht="12.75">
      <c r="A811" s="120"/>
      <c r="I811" s="120"/>
    </row>
    <row r="812" spans="1:9" ht="12.75">
      <c r="A812" s="120"/>
      <c r="I812" s="120"/>
    </row>
    <row r="813" spans="1:9" ht="12.75">
      <c r="A813" s="120"/>
      <c r="I813" s="120"/>
    </row>
    <row r="814" spans="1:9" ht="12.75">
      <c r="A814" s="120"/>
      <c r="I814" s="120"/>
    </row>
    <row r="815" spans="1:9" ht="12.75">
      <c r="A815" s="120"/>
      <c r="I815" s="120"/>
    </row>
    <row r="816" spans="1:9" ht="12.75">
      <c r="A816" s="120"/>
      <c r="I816" s="120"/>
    </row>
    <row r="817" spans="1:9" ht="12.75">
      <c r="A817" s="120"/>
      <c r="I817" s="120"/>
    </row>
    <row r="818" spans="1:9" ht="12.75">
      <c r="A818" s="120"/>
      <c r="I818" s="120"/>
    </row>
    <row r="819" spans="1:9" ht="12.75">
      <c r="A819" s="120"/>
      <c r="I819" s="120"/>
    </row>
    <row r="820" spans="1:9" ht="12.75">
      <c r="A820" s="120"/>
      <c r="I820" s="120"/>
    </row>
    <row r="821" spans="1:9" ht="12.75">
      <c r="A821" s="120"/>
      <c r="I821" s="120"/>
    </row>
    <row r="822" spans="1:9" ht="12.75">
      <c r="A822" s="120"/>
      <c r="I822" s="120"/>
    </row>
    <row r="823" spans="1:9" ht="12.75">
      <c r="A823" s="120"/>
      <c r="I823" s="120"/>
    </row>
    <row r="824" spans="1:9" ht="12.75">
      <c r="A824" s="120"/>
      <c r="I824" s="120"/>
    </row>
    <row r="825" spans="1:9" ht="12.75">
      <c r="A825" s="120"/>
      <c r="I825" s="120"/>
    </row>
    <row r="826" spans="1:9" ht="12.75">
      <c r="A826" s="120"/>
      <c r="I826" s="120"/>
    </row>
    <row r="827" spans="1:9" ht="12.75">
      <c r="A827" s="120"/>
      <c r="I827" s="120"/>
    </row>
    <row r="828" spans="1:9" ht="12.75">
      <c r="A828" s="120"/>
      <c r="I828" s="120"/>
    </row>
    <row r="829" spans="1:9" ht="12.75">
      <c r="A829" s="120"/>
      <c r="I829" s="120"/>
    </row>
    <row r="830" spans="1:9" ht="12.75">
      <c r="A830" s="120"/>
      <c r="I830" s="120"/>
    </row>
    <row r="831" spans="1:9" ht="12.75">
      <c r="A831" s="120"/>
      <c r="I831" s="120"/>
    </row>
    <row r="832" spans="1:9" ht="12.75">
      <c r="A832" s="120"/>
      <c r="I832" s="120"/>
    </row>
    <row r="833" spans="1:9" ht="12.75">
      <c r="A833" s="120"/>
      <c r="I833" s="120"/>
    </row>
    <row r="834" spans="1:9" ht="12.75">
      <c r="A834" s="120"/>
      <c r="I834" s="120"/>
    </row>
    <row r="835" spans="1:9" ht="12.75">
      <c r="A835" s="120"/>
      <c r="I835" s="120"/>
    </row>
    <row r="836" spans="1:9" ht="12.75">
      <c r="A836" s="120"/>
      <c r="I836" s="120"/>
    </row>
    <row r="837" spans="1:9" ht="12.75">
      <c r="A837" s="120"/>
      <c r="I837" s="120"/>
    </row>
    <row r="838" spans="1:9" ht="12.75">
      <c r="A838" s="120"/>
      <c r="I838" s="120"/>
    </row>
    <row r="839" spans="1:9" ht="12.75">
      <c r="A839" s="120"/>
      <c r="I839" s="120"/>
    </row>
    <row r="840" spans="1:9" ht="12.75">
      <c r="A840" s="120"/>
      <c r="I840" s="120"/>
    </row>
    <row r="841" spans="1:9" ht="12.75">
      <c r="A841" s="120"/>
      <c r="I841" s="120"/>
    </row>
    <row r="842" spans="1:9" ht="12.75">
      <c r="A842" s="120"/>
      <c r="I842" s="120"/>
    </row>
    <row r="843" spans="1:9" ht="12.75">
      <c r="A843" s="120"/>
      <c r="I843" s="120"/>
    </row>
    <row r="844" spans="1:9" ht="12.75">
      <c r="A844" s="120"/>
      <c r="I844" s="120"/>
    </row>
    <row r="845" spans="1:9" ht="12.75">
      <c r="A845" s="120"/>
      <c r="I845" s="120"/>
    </row>
    <row r="846" spans="1:9" ht="12.75">
      <c r="A846" s="120"/>
      <c r="I846" s="120"/>
    </row>
    <row r="847" spans="1:9" ht="12.75">
      <c r="A847" s="120"/>
      <c r="I847" s="120"/>
    </row>
    <row r="848" spans="1:9" ht="12.75">
      <c r="A848" s="120"/>
      <c r="I848" s="120"/>
    </row>
    <row r="849" spans="1:9" ht="12.75">
      <c r="A849" s="120"/>
      <c r="I849" s="120"/>
    </row>
    <row r="850" spans="1:9" ht="12.75">
      <c r="A850" s="120"/>
      <c r="I850" s="120"/>
    </row>
    <row r="851" spans="1:9" ht="12.75">
      <c r="A851" s="120"/>
      <c r="I851" s="120"/>
    </row>
    <row r="852" spans="1:9" ht="12.75">
      <c r="A852" s="120"/>
      <c r="I852" s="120"/>
    </row>
    <row r="853" spans="1:9" ht="12.75">
      <c r="A853" s="120"/>
      <c r="I853" s="120"/>
    </row>
    <row r="854" spans="1:9" ht="12.75">
      <c r="A854" s="120"/>
      <c r="I854" s="120"/>
    </row>
    <row r="855" spans="1:9" ht="12.75">
      <c r="A855" s="120"/>
      <c r="I855" s="120"/>
    </row>
    <row r="856" spans="1:9" ht="12.75">
      <c r="A856" s="120"/>
      <c r="I856" s="120"/>
    </row>
    <row r="857" spans="1:9" ht="12.75">
      <c r="A857" s="120"/>
      <c r="I857" s="120"/>
    </row>
    <row r="858" spans="1:9" ht="12.75">
      <c r="A858" s="120"/>
      <c r="I858" s="120"/>
    </row>
    <row r="859" spans="1:9" ht="12.75">
      <c r="A859" s="120"/>
      <c r="I859" s="120"/>
    </row>
    <row r="860" spans="1:9" ht="12.75">
      <c r="A860" s="120"/>
      <c r="I860" s="120"/>
    </row>
    <row r="861" spans="1:9" ht="12.75">
      <c r="A861" s="120"/>
      <c r="I861" s="120"/>
    </row>
    <row r="862" spans="1:9" ht="12.75">
      <c r="A862" s="120"/>
      <c r="I862" s="120"/>
    </row>
    <row r="863" spans="1:9" ht="12.75">
      <c r="A863" s="120"/>
      <c r="I863" s="120"/>
    </row>
    <row r="864" spans="1:9" ht="12.75">
      <c r="A864" s="120"/>
      <c r="I864" s="120"/>
    </row>
    <row r="865" spans="1:9" ht="12.75">
      <c r="A865" s="120"/>
      <c r="I865" s="120"/>
    </row>
    <row r="866" spans="1:9" ht="12.75">
      <c r="A866" s="120"/>
      <c r="I866" s="120"/>
    </row>
    <row r="867" spans="1:9" ht="12.75">
      <c r="A867" s="120"/>
      <c r="I867" s="120"/>
    </row>
    <row r="868" spans="1:9" ht="12.75">
      <c r="A868" s="120"/>
      <c r="I868" s="120"/>
    </row>
    <row r="869" spans="1:9" ht="12.75">
      <c r="A869" s="120"/>
      <c r="I869" s="120"/>
    </row>
    <row r="870" spans="1:9" ht="12.75">
      <c r="A870" s="120"/>
      <c r="I870" s="120"/>
    </row>
    <row r="871" spans="1:9" ht="12.75">
      <c r="A871" s="120"/>
      <c r="I871" s="120"/>
    </row>
    <row r="872" spans="1:9" ht="12.75">
      <c r="A872" s="120"/>
      <c r="I872" s="120"/>
    </row>
    <row r="873" spans="1:9" ht="12.75">
      <c r="A873" s="120"/>
      <c r="I873" s="120"/>
    </row>
    <row r="874" spans="1:9" ht="12.75">
      <c r="A874" s="120"/>
      <c r="I874" s="120"/>
    </row>
    <row r="875" spans="1:9" ht="12.75">
      <c r="A875" s="120"/>
      <c r="I875" s="120"/>
    </row>
    <row r="876" spans="1:9" ht="12.75">
      <c r="A876" s="120"/>
      <c r="I876" s="120"/>
    </row>
    <row r="877" spans="1:9" ht="12.75">
      <c r="A877" s="120"/>
      <c r="I877" s="120"/>
    </row>
    <row r="878" spans="1:9" ht="12.75">
      <c r="A878" s="120"/>
      <c r="I878" s="120"/>
    </row>
    <row r="879" spans="1:9" ht="12.75">
      <c r="A879" s="120"/>
      <c r="I879" s="120"/>
    </row>
    <row r="880" spans="1:9" ht="12.75">
      <c r="A880" s="120"/>
      <c r="I880" s="120"/>
    </row>
    <row r="881" spans="1:9" ht="12.75">
      <c r="A881" s="120"/>
      <c r="I881" s="120"/>
    </row>
    <row r="882" spans="1:9" ht="12.75">
      <c r="A882" s="120"/>
      <c r="I882" s="120"/>
    </row>
    <row r="883" spans="1:9" ht="12.75">
      <c r="A883" s="120"/>
      <c r="I883" s="120"/>
    </row>
    <row r="884" spans="1:9" ht="12.75">
      <c r="A884" s="120"/>
      <c r="I884" s="120"/>
    </row>
    <row r="885" spans="1:9" ht="12.75">
      <c r="A885" s="120"/>
      <c r="I885" s="120"/>
    </row>
    <row r="886" spans="1:9" ht="12.75">
      <c r="A886" s="120"/>
      <c r="I886" s="120"/>
    </row>
    <row r="887" spans="1:9" ht="12.75">
      <c r="A887" s="120"/>
      <c r="I887" s="120"/>
    </row>
    <row r="888" spans="1:9" ht="12.75">
      <c r="A888" s="120"/>
      <c r="I888" s="120"/>
    </row>
    <row r="889" spans="1:9" ht="12.75">
      <c r="A889" s="120"/>
      <c r="I889" s="120"/>
    </row>
    <row r="890" spans="1:9" ht="12.75">
      <c r="A890" s="120"/>
      <c r="I890" s="120"/>
    </row>
    <row r="891" spans="1:9" ht="12.75">
      <c r="A891" s="120"/>
      <c r="I891" s="120"/>
    </row>
    <row r="892" spans="1:9" ht="12.75">
      <c r="A892" s="120"/>
      <c r="I892" s="120"/>
    </row>
    <row r="893" spans="1:9" ht="12.75">
      <c r="A893" s="120"/>
      <c r="I893" s="120"/>
    </row>
    <row r="894" spans="1:9" ht="12.75">
      <c r="A894" s="120"/>
      <c r="I894" s="120"/>
    </row>
    <row r="895" spans="1:9" ht="12.75">
      <c r="A895" s="120"/>
      <c r="I895" s="120"/>
    </row>
  </sheetData>
  <mergeCells count="25">
    <mergeCell ref="C61:C63"/>
    <mergeCell ref="B66:H66"/>
    <mergeCell ref="B51:H51"/>
    <mergeCell ref="B46:B48"/>
    <mergeCell ref="C46:C48"/>
    <mergeCell ref="B60:H60"/>
    <mergeCell ref="B61:B63"/>
    <mergeCell ref="B42:B44"/>
    <mergeCell ref="C42:C44"/>
    <mergeCell ref="B45:H45"/>
    <mergeCell ref="B39:B41"/>
    <mergeCell ref="C39:C41"/>
    <mergeCell ref="B54:B56"/>
    <mergeCell ref="C54:C56"/>
    <mergeCell ref="B19:H19"/>
    <mergeCell ref="B23:H23"/>
    <mergeCell ref="B29:H29"/>
    <mergeCell ref="B30:B32"/>
    <mergeCell ref="C30:C32"/>
    <mergeCell ref="B35:H35"/>
    <mergeCell ref="B12:B16"/>
    <mergeCell ref="C12:C16"/>
    <mergeCell ref="B1:H1"/>
    <mergeCell ref="B2:H3"/>
    <mergeCell ref="B8:H8"/>
  </mergeCells>
  <hyperlinks>
    <hyperlink ref="G12" r:id="rId1"/>
    <hyperlink ref="G13" r:id="rId2"/>
    <hyperlink ref="G28" r:id="rId3"/>
    <hyperlink ref="G33" r:id="rId4"/>
    <hyperlink ref="G43" r:id="rId5"/>
    <hyperlink ref="G44" r:id="rId6"/>
    <hyperlink ref="G47" r:id="rId7"/>
    <hyperlink ref="G49" r:id="rId8"/>
    <hyperlink ref="G50" r:id="rId9"/>
    <hyperlink ref="G58" r:id="rId10"/>
    <hyperlink ref="G59" r:id="rId11"/>
    <hyperlink ref="G61" r:id="rId12"/>
    <hyperlink ref="G69" r:id="rId13"/>
    <hyperlink ref="G71" r:id="rId14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55CC"/>
    <outlinePr summaryBelow="0" summaryRight="0"/>
  </sheetPr>
  <dimension ref="A1:I854"/>
  <sheetViews>
    <sheetView topLeftCell="G1" workbookViewId="0">
      <selection activeCell="J4" sqref="J1:X1048576"/>
    </sheetView>
  </sheetViews>
  <sheetFormatPr defaultColWidth="14.42578125" defaultRowHeight="15.75" customHeight="1"/>
  <cols>
    <col min="1" max="1" width="14.5703125" customWidth="1"/>
    <col min="2" max="2" width="10.42578125" customWidth="1"/>
    <col min="3" max="3" width="15.85546875" customWidth="1"/>
    <col min="4" max="4" width="24.28515625" customWidth="1"/>
    <col min="5" max="5" width="31.42578125" customWidth="1"/>
    <col min="6" max="6" width="46" customWidth="1"/>
    <col min="7" max="7" width="39.5703125" customWidth="1"/>
    <col min="8" max="8" width="35.140625" customWidth="1"/>
    <col min="9" max="9" width="13.85546875" customWidth="1"/>
  </cols>
  <sheetData>
    <row r="1" spans="1:9" ht="32.25" customHeight="1">
      <c r="A1" s="648"/>
      <c r="B1" s="929" t="s">
        <v>3151</v>
      </c>
      <c r="C1" s="864"/>
      <c r="D1" s="864"/>
      <c r="E1" s="864"/>
      <c r="F1" s="864"/>
      <c r="G1" s="864"/>
      <c r="H1" s="865"/>
      <c r="I1" s="648"/>
    </row>
    <row r="2" spans="1:9" ht="18" customHeight="1">
      <c r="A2" s="466"/>
      <c r="B2" s="953" t="s">
        <v>37</v>
      </c>
      <c r="C2" s="943"/>
      <c r="D2" s="943"/>
      <c r="E2" s="943"/>
      <c r="F2" s="943"/>
      <c r="G2" s="943"/>
      <c r="H2" s="944"/>
      <c r="I2" s="85"/>
    </row>
    <row r="3" spans="1:9" ht="18">
      <c r="A3" s="649"/>
      <c r="B3" s="945"/>
      <c r="C3" s="905"/>
      <c r="D3" s="905"/>
      <c r="E3" s="905"/>
      <c r="F3" s="905"/>
      <c r="G3" s="905"/>
      <c r="H3" s="903"/>
      <c r="I3" s="85"/>
    </row>
    <row r="4" spans="1:9" ht="25.5">
      <c r="A4" s="649"/>
      <c r="B4" s="620" t="s">
        <v>61</v>
      </c>
      <c r="C4" s="620" t="s">
        <v>65</v>
      </c>
      <c r="D4" s="620" t="s">
        <v>67</v>
      </c>
      <c r="E4" s="620" t="s">
        <v>2511</v>
      </c>
      <c r="F4" s="620" t="s">
        <v>72</v>
      </c>
      <c r="G4" s="620" t="s">
        <v>704</v>
      </c>
      <c r="H4" s="620" t="s">
        <v>75</v>
      </c>
      <c r="I4" s="649"/>
    </row>
    <row r="5" spans="1:9" ht="53.25" customHeight="1">
      <c r="A5" s="290"/>
      <c r="B5" s="37" t="s">
        <v>16</v>
      </c>
      <c r="C5" s="37" t="s">
        <v>17</v>
      </c>
      <c r="D5" s="249" t="s">
        <v>174</v>
      </c>
      <c r="E5" s="171" t="s">
        <v>3155</v>
      </c>
      <c r="F5" s="58" t="s">
        <v>3156</v>
      </c>
      <c r="G5" s="650" t="e">
        <f>HYPERLINK("https://yandex.ru/video/preview/?filmId=7264300042863808432&amp;from=tabbar&amp;parent-reqid=1589195572175207-1094793479170140144600287-prestable-app-host-sas-web-yp-5&amp;text=%D0%9A%D0%B8%D0%B1%D0%B5%D1%80%D0%BD%D0%B5%D1%82%D0%B8%D1%87%D0%B5%D1%81%D0%BA%D0%B0%D1%8F"&amp;"+%D1%81%D0%B8%D1%81%D1%82%D0%B5%D0%BC%D0%B0.+%D0%95%D0%B5+%D1%81%D0%B2%D0%BE%D0%B9%D1%81%D1%82%D0%B2%D0%B0.","посмотреть фильм")</f>
        <v>#VALUE!</v>
      </c>
      <c r="H5" s="249" t="s">
        <v>104</v>
      </c>
      <c r="I5" s="290"/>
    </row>
    <row r="6" spans="1:9" ht="63.75">
      <c r="A6" s="290"/>
      <c r="B6" s="613" t="s">
        <v>31</v>
      </c>
      <c r="C6" s="613" t="s">
        <v>34</v>
      </c>
      <c r="D6" s="144" t="s">
        <v>174</v>
      </c>
      <c r="E6" s="28" t="s">
        <v>3161</v>
      </c>
      <c r="F6" s="462" t="s">
        <v>3162</v>
      </c>
      <c r="G6" s="650" t="str">
        <f>HYPERLINK("https://www.yaklass.ru/p/geometria/10-klass/mnogogranniki-11037","На сайте «ЯКласс» выполнить задания по теме ""Многогранники"" 
Если нет технической возможности: решить задания из карточки (подробности в ВК)")</f>
        <v>На сайте «ЯКласс» выполнить задания по теме "Многогранники" 
Если нет технической возможности: решить задания из карточки (подробности в ВК)</v>
      </c>
      <c r="H6" s="462" t="s">
        <v>3167</v>
      </c>
      <c r="I6" s="290"/>
    </row>
    <row r="7" spans="1:9" ht="64.5" customHeight="1">
      <c r="A7" s="654"/>
      <c r="B7" s="37" t="s">
        <v>146</v>
      </c>
      <c r="C7" s="37" t="s">
        <v>148</v>
      </c>
      <c r="D7" s="249" t="s">
        <v>684</v>
      </c>
      <c r="E7" s="28" t="s">
        <v>3173</v>
      </c>
      <c r="F7" s="18" t="s">
        <v>3174</v>
      </c>
      <c r="G7" s="18" t="s">
        <v>2072</v>
      </c>
      <c r="H7" s="18" t="s">
        <v>3175</v>
      </c>
      <c r="I7" s="654"/>
    </row>
    <row r="8" spans="1:9" ht="15.75" customHeight="1">
      <c r="A8" s="655"/>
      <c r="B8" s="956" t="s">
        <v>160</v>
      </c>
      <c r="C8" s="864"/>
      <c r="D8" s="864"/>
      <c r="E8" s="864"/>
      <c r="F8" s="864"/>
      <c r="G8" s="864"/>
      <c r="H8" s="865"/>
      <c r="I8" s="655"/>
    </row>
    <row r="9" spans="1:9" ht="69.75" customHeight="1">
      <c r="A9" s="290"/>
      <c r="B9" s="37" t="s">
        <v>170</v>
      </c>
      <c r="C9" s="37" t="s">
        <v>173</v>
      </c>
      <c r="D9" s="249" t="s">
        <v>255</v>
      </c>
      <c r="E9" s="28" t="s">
        <v>3180</v>
      </c>
      <c r="F9" s="656" t="s">
        <v>3181</v>
      </c>
      <c r="G9" s="38" t="s">
        <v>3182</v>
      </c>
      <c r="H9" s="38" t="s">
        <v>97</v>
      </c>
      <c r="I9" s="290"/>
    </row>
    <row r="10" spans="1:9" ht="38.25">
      <c r="A10" s="290"/>
      <c r="B10" s="37" t="s">
        <v>202</v>
      </c>
      <c r="C10" s="37" t="s">
        <v>203</v>
      </c>
      <c r="D10" s="18" t="s">
        <v>255</v>
      </c>
      <c r="E10" s="28" t="s">
        <v>3183</v>
      </c>
      <c r="F10" s="38" t="s">
        <v>3184</v>
      </c>
      <c r="G10" s="657" t="s">
        <v>3185</v>
      </c>
      <c r="H10" s="38" t="s">
        <v>97</v>
      </c>
      <c r="I10" s="290"/>
    </row>
    <row r="11" spans="1:9" ht="38.25">
      <c r="A11" s="290"/>
      <c r="B11" s="37" t="s">
        <v>214</v>
      </c>
      <c r="C11" s="37" t="s">
        <v>215</v>
      </c>
      <c r="D11" s="18" t="s">
        <v>174</v>
      </c>
      <c r="E11" s="653" t="s">
        <v>3186</v>
      </c>
      <c r="F11" s="58" t="s">
        <v>3187</v>
      </c>
      <c r="G11" s="370" t="str">
        <f>HYPERLINK("https://youtu.be/FoFJnpJMz9o","Просмотреть видеоурок п 48,выполнить тест, прикреплен файл и прислать в АСУ РСО")</f>
        <v>Просмотреть видеоурок п 48,выполнить тест, прикреплен файл и прислать в АСУ РСО</v>
      </c>
      <c r="H11" s="38" t="s">
        <v>97</v>
      </c>
      <c r="I11" s="290"/>
    </row>
    <row r="12" spans="1:9" ht="43.5" customHeight="1">
      <c r="A12" s="290"/>
      <c r="B12" s="37" t="s">
        <v>239</v>
      </c>
      <c r="C12" s="37" t="s">
        <v>240</v>
      </c>
      <c r="D12" s="249" t="s">
        <v>684</v>
      </c>
      <c r="E12" s="28" t="s">
        <v>3188</v>
      </c>
      <c r="F12" s="18" t="s">
        <v>3189</v>
      </c>
      <c r="G12" s="18" t="s">
        <v>3190</v>
      </c>
      <c r="H12" s="18" t="s">
        <v>3191</v>
      </c>
      <c r="I12" s="290"/>
    </row>
    <row r="13" spans="1:9" ht="38.25">
      <c r="A13" s="290"/>
      <c r="B13" s="867" t="s">
        <v>1166</v>
      </c>
      <c r="C13" s="867" t="s">
        <v>1167</v>
      </c>
      <c r="D13" s="893" t="s">
        <v>174</v>
      </c>
      <c r="E13" s="191" t="s">
        <v>3193</v>
      </c>
      <c r="F13" s="38" t="s">
        <v>3194</v>
      </c>
      <c r="G13" s="658" t="e">
        <f>HYPERLINK("https://yandex.ru/video/preview/?filmId=1327264285951234314&amp;text=%D0%9E%D0%BF%D1%8B%D1%82%D1%8B+%D0%9B%D0%B5%D0%B1%D0%B5%D0%B4%D0%B5%D0%B2%D0%B0+%D0%BF%D0%BE+%D0%B8%D0%B7%D0%BC%D0%B5%D1%80%D0%B5%D0%BD%D0%B8%D1%8E+%D0%B4%D0%B0%D0%B2%D0%BB%D0%B5%D0%BD%D0%B8"&amp;"%D1%8F+%D1%81%D0%B2%D0%B5%D1%82%D0%B0.+","посмотреть фильм")</f>
        <v>#VALUE!</v>
      </c>
      <c r="H13" s="144" t="s">
        <v>104</v>
      </c>
      <c r="I13" s="290"/>
    </row>
    <row r="14" spans="1:9" ht="41.25" customHeight="1">
      <c r="A14" s="290"/>
      <c r="B14" s="868"/>
      <c r="C14" s="868"/>
      <c r="D14" s="868"/>
      <c r="E14" s="191" t="s">
        <v>3200</v>
      </c>
      <c r="F14" s="38" t="s">
        <v>3201</v>
      </c>
      <c r="G14" s="614" t="s">
        <v>3202</v>
      </c>
      <c r="H14" s="144" t="s">
        <v>104</v>
      </c>
      <c r="I14" s="290"/>
    </row>
    <row r="15" spans="1:9" ht="38.25">
      <c r="A15" s="290"/>
      <c r="B15" s="392">
        <v>9</v>
      </c>
      <c r="C15" s="392" t="s">
        <v>1532</v>
      </c>
      <c r="D15" s="18" t="s">
        <v>174</v>
      </c>
      <c r="E15" s="660" t="s">
        <v>3208</v>
      </c>
      <c r="F15" s="10" t="s">
        <v>3209</v>
      </c>
      <c r="G15" s="188" t="e">
        <f>HYPERLINK("https://yandex.ru/video/preview/?filmId=18229179589306276070&amp;text=%D0%9E%D0%BF%D1%8B%D1%82%D1%8B+%D0%A1%D1%82%D0%BE%D0%BB%D0%B5%D1%82%D0%BE%D0%B2%D0%B0+%D0%B8+%D0%93%D0%B5%D1%80%D1%86%D0%B0+%D0%BF%D0%BE+%D0%B8%D0%B7%D1%83%D1%87%D0%B5%D0%BD%D0%B8%D1%8E+%D1"&amp;"%8F%D0%B2%D0%BB%D0%B5%D0%BD%D0%B8%D1%8F+%D0%B8+%D0%B7%D0%B0%D0%BA%D0%BE%D0%BD%D0%BE%D0%B2+%D1%84%D0%BE%D1%82%D0%BE%D1%8D%D1%84%D1%84%D0%B5%D0%BA%D1%82%D0%B0.","посмотреть фильм")</f>
        <v>#VALUE!</v>
      </c>
      <c r="H15" s="10" t="s">
        <v>104</v>
      </c>
      <c r="I15" s="290"/>
    </row>
    <row r="16" spans="1:9" ht="12.75">
      <c r="A16" s="290"/>
      <c r="B16" s="907" t="s">
        <v>3210</v>
      </c>
      <c r="C16" s="864"/>
      <c r="D16" s="864"/>
      <c r="E16" s="864"/>
      <c r="F16" s="864"/>
      <c r="G16" s="864"/>
      <c r="H16" s="865"/>
      <c r="I16" s="290"/>
    </row>
    <row r="17" spans="1:9" ht="25.5" customHeight="1">
      <c r="A17" s="662"/>
      <c r="B17" s="620" t="s">
        <v>16</v>
      </c>
      <c r="C17" s="620" t="s">
        <v>17</v>
      </c>
      <c r="D17" s="18" t="s">
        <v>255</v>
      </c>
      <c r="E17" s="601" t="s">
        <v>3213</v>
      </c>
      <c r="F17" s="10" t="s">
        <v>3214</v>
      </c>
      <c r="G17" s="640" t="s">
        <v>3215</v>
      </c>
      <c r="H17" s="36" t="s">
        <v>3216</v>
      </c>
      <c r="I17" s="662"/>
    </row>
    <row r="18" spans="1:9" ht="25.5">
      <c r="A18" s="466"/>
      <c r="B18" s="620" t="s">
        <v>31</v>
      </c>
      <c r="C18" s="620" t="s">
        <v>34</v>
      </c>
      <c r="D18" s="18" t="s">
        <v>405</v>
      </c>
      <c r="E18" s="601" t="s">
        <v>3217</v>
      </c>
      <c r="F18" s="18" t="s">
        <v>3218</v>
      </c>
      <c r="G18" s="97" t="str">
        <f>HYPERLINK("https://resh.edu.ru/subject/lesson/3611/main/13223/","Посмотреть видеоурок, пройдя по ссылке, прочитать документ в ВК")</f>
        <v>Посмотреть видеоурок, пройдя по ссылке, прочитать документ в ВК</v>
      </c>
      <c r="H18" s="66" t="s">
        <v>97</v>
      </c>
      <c r="I18" s="466"/>
    </row>
    <row r="19" spans="1:9" ht="89.25">
      <c r="A19" s="290"/>
      <c r="B19" s="620" t="s">
        <v>146</v>
      </c>
      <c r="C19" s="37" t="s">
        <v>148</v>
      </c>
      <c r="D19" s="249" t="s">
        <v>174</v>
      </c>
      <c r="E19" s="28" t="s">
        <v>3220</v>
      </c>
      <c r="F19" s="304" t="s">
        <v>3221</v>
      </c>
      <c r="G19" s="663" t="s">
        <v>3222</v>
      </c>
      <c r="H19" s="663" t="s">
        <v>3224</v>
      </c>
      <c r="I19" s="290"/>
    </row>
    <row r="20" spans="1:9" ht="88.5" customHeight="1">
      <c r="A20" s="654"/>
      <c r="B20" s="940" t="s">
        <v>160</v>
      </c>
      <c r="C20" s="864"/>
      <c r="D20" s="864"/>
      <c r="E20" s="864"/>
      <c r="F20" s="864"/>
      <c r="G20" s="864"/>
      <c r="H20" s="865"/>
      <c r="I20" s="654"/>
    </row>
    <row r="21" spans="1:9" ht="25.5" customHeight="1">
      <c r="A21" s="290"/>
      <c r="B21" s="620" t="s">
        <v>170</v>
      </c>
      <c r="C21" s="620" t="s">
        <v>173</v>
      </c>
      <c r="D21" s="18" t="s">
        <v>2996</v>
      </c>
      <c r="E21" s="42" t="s">
        <v>3230</v>
      </c>
      <c r="F21" s="38" t="s">
        <v>3231</v>
      </c>
      <c r="G21" s="657" t="s">
        <v>3232</v>
      </c>
      <c r="H21" s="38" t="s">
        <v>3233</v>
      </c>
      <c r="I21" s="290"/>
    </row>
    <row r="22" spans="1:9" ht="50.25" customHeight="1">
      <c r="A22" s="664"/>
      <c r="B22" s="620" t="s">
        <v>202</v>
      </c>
      <c r="C22" s="620" t="s">
        <v>203</v>
      </c>
      <c r="D22" s="249" t="s">
        <v>174</v>
      </c>
      <c r="E22" s="28" t="s">
        <v>3236</v>
      </c>
      <c r="F22" s="665" t="s">
        <v>2249</v>
      </c>
      <c r="G22" s="364" t="str">
        <f>HYPERLINK("https://ege.sdamgia.ru/user_stat","Выполнить назначенный вариант на портале Решу ЕГЭ")</f>
        <v>Выполнить назначенный вариант на портале Решу ЕГЭ</v>
      </c>
      <c r="H22" s="18" t="s">
        <v>3233</v>
      </c>
      <c r="I22" s="664"/>
    </row>
    <row r="23" spans="1:9" ht="36" customHeight="1">
      <c r="A23" s="290"/>
      <c r="B23" s="37" t="s">
        <v>214</v>
      </c>
      <c r="C23" s="37" t="s">
        <v>215</v>
      </c>
      <c r="D23" s="144" t="s">
        <v>174</v>
      </c>
      <c r="E23" s="42" t="s">
        <v>3237</v>
      </c>
      <c r="F23" s="304" t="s">
        <v>3238</v>
      </c>
      <c r="G23" s="663" t="s">
        <v>3239</v>
      </c>
      <c r="H23" s="462" t="s">
        <v>3240</v>
      </c>
      <c r="I23" s="290"/>
    </row>
    <row r="24" spans="1:9" ht="81" customHeight="1">
      <c r="A24" s="290"/>
      <c r="B24" s="867" t="s">
        <v>239</v>
      </c>
      <c r="C24" s="867" t="s">
        <v>240</v>
      </c>
      <c r="D24" s="249" t="s">
        <v>3243</v>
      </c>
      <c r="E24" s="42" t="s">
        <v>3244</v>
      </c>
      <c r="F24" s="18" t="s">
        <v>3245</v>
      </c>
      <c r="G24" s="18" t="s">
        <v>3246</v>
      </c>
      <c r="H24" s="18" t="s">
        <v>3247</v>
      </c>
      <c r="I24" s="290"/>
    </row>
    <row r="25" spans="1:9" ht="25.5">
      <c r="A25" s="290"/>
      <c r="B25" s="868"/>
      <c r="C25" s="868"/>
      <c r="D25" s="666" t="s">
        <v>684</v>
      </c>
      <c r="E25" s="633" t="s">
        <v>3248</v>
      </c>
      <c r="F25" s="667" t="s">
        <v>3249</v>
      </c>
      <c r="G25" s="667" t="s">
        <v>3250</v>
      </c>
      <c r="H25" s="667" t="s">
        <v>3251</v>
      </c>
      <c r="I25" s="290"/>
    </row>
    <row r="26" spans="1:9" ht="38.25">
      <c r="A26" s="290"/>
      <c r="B26" s="5">
        <v>8</v>
      </c>
      <c r="C26" s="37" t="s">
        <v>1167</v>
      </c>
      <c r="D26" s="68" t="s">
        <v>174</v>
      </c>
      <c r="E26" s="82" t="s">
        <v>3252</v>
      </c>
      <c r="F26" s="38" t="s">
        <v>3253</v>
      </c>
      <c r="G26" s="668" t="e">
        <f>HYPERLINK("https://yandex.ru/video/preview/?filmId=2106884391055547801&amp;text=%D0%9E%D0%BF%D1%8B%D1%82%D1%8B+%D0%A0%D0%B5%D0%B7%D0%B5%D1%80%D1%84%D0%BE%D1%80%D0%B4%D0%B0+%D0%BF%D0%BE+%D0%B7%D0%BE%D0%BD%D0%B4%D0%B8%D1%80%D0%BE%D0%B2%D0%B0%D0%BD%D0%B8%D1%8E+%D0%B2%D0%B5"&amp;"%D1%89%D0%B5%D1%81%D1%82%D0%B2%D0%B0+%D0%B8+%D0%BC%D0%BE%D0%B4%D0%B5%D0%BB%D1%8C+%D1%81%D1%82%D1%80%D0%BE%D0%B5%D0%BD%D0%B8%D1%8F+%D0%B0%D1%82%D0%BE%D0%BC%D0%B0.+","посмотреть фильм")</f>
        <v>#VALUE!</v>
      </c>
      <c r="H26" s="365" t="s">
        <v>104</v>
      </c>
      <c r="I26" s="290"/>
    </row>
    <row r="27" spans="1:9" ht="60" customHeight="1">
      <c r="A27" s="290"/>
      <c r="B27" s="392">
        <v>9</v>
      </c>
      <c r="C27" s="392" t="s">
        <v>1532</v>
      </c>
      <c r="D27" s="463" t="s">
        <v>1502</v>
      </c>
      <c r="E27" s="478" t="s">
        <v>3256</v>
      </c>
      <c r="F27" s="669" t="s">
        <v>3257</v>
      </c>
      <c r="G27" s="463" t="s">
        <v>3259</v>
      </c>
      <c r="H27" s="670" t="s">
        <v>104</v>
      </c>
      <c r="I27" s="290"/>
    </row>
    <row r="28" spans="1:9" ht="57.75" customHeight="1">
      <c r="A28" s="290"/>
      <c r="B28" s="907" t="s">
        <v>3051</v>
      </c>
      <c r="C28" s="864"/>
      <c r="D28" s="864"/>
      <c r="E28" s="864"/>
      <c r="F28" s="864"/>
      <c r="G28" s="864"/>
      <c r="H28" s="865"/>
      <c r="I28" s="290"/>
    </row>
    <row r="29" spans="1:9" ht="48" customHeight="1">
      <c r="A29" s="290"/>
      <c r="B29" s="37" t="s">
        <v>16</v>
      </c>
      <c r="C29" s="37" t="s">
        <v>17</v>
      </c>
      <c r="D29" s="249" t="s">
        <v>174</v>
      </c>
      <c r="E29" s="659" t="s">
        <v>3265</v>
      </c>
      <c r="F29" s="18" t="s">
        <v>3266</v>
      </c>
      <c r="G29" s="650" t="e">
        <f>HYPERLINK("https://yandex.ru/video/preview/?filmId=12515726260205672105&amp;text=%D0%9E%D0%BF%D1%8B%D1%82%D1%8B+%D0%A4%D1%80%D0%B0%D0%BD%D0%BA%D0%B0+%D0%B8+%D0%93%D0%B5%D1%80%D1%86%D0%B0+%D0%B8+%D0%BC%D0%BE%D0%B4%D0%B5%D0%BB%D1%8C+%D0%B0%D1%82%D0%BE%D0%BC%D0%B0+%D0%91%D"&amp;"0%BE%D1%80%D0%B0.+","посмотреть фильм")</f>
        <v>#VALUE!</v>
      </c>
      <c r="H29" s="249" t="s">
        <v>104</v>
      </c>
      <c r="I29" s="290"/>
    </row>
    <row r="30" spans="1:9" ht="37.5" customHeight="1">
      <c r="A30" s="339"/>
      <c r="B30" s="37" t="s">
        <v>31</v>
      </c>
      <c r="C30" s="37" t="s">
        <v>34</v>
      </c>
      <c r="D30" s="18" t="s">
        <v>255</v>
      </c>
      <c r="E30" s="653" t="s">
        <v>3267</v>
      </c>
      <c r="F30" s="66" t="s">
        <v>2557</v>
      </c>
      <c r="G30" s="404" t="s">
        <v>3268</v>
      </c>
      <c r="H30" s="249" t="s">
        <v>97</v>
      </c>
      <c r="I30" s="25"/>
    </row>
    <row r="31" spans="1:9" ht="53.25" customHeight="1">
      <c r="A31" s="339"/>
      <c r="B31" s="37" t="s">
        <v>146</v>
      </c>
      <c r="C31" s="37" t="s">
        <v>148</v>
      </c>
      <c r="D31" s="249" t="s">
        <v>174</v>
      </c>
      <c r="E31" s="28" t="s">
        <v>3270</v>
      </c>
      <c r="F31" s="359" t="s">
        <v>3271</v>
      </c>
      <c r="G31" s="672" t="s">
        <v>3272</v>
      </c>
      <c r="H31" s="249" t="s">
        <v>97</v>
      </c>
      <c r="I31" s="25"/>
    </row>
    <row r="32" spans="1:9" ht="53.25" customHeight="1">
      <c r="A32" s="339"/>
      <c r="B32" s="940" t="s">
        <v>160</v>
      </c>
      <c r="C32" s="864"/>
      <c r="D32" s="864"/>
      <c r="E32" s="864"/>
      <c r="F32" s="864"/>
      <c r="G32" s="864"/>
      <c r="H32" s="865"/>
      <c r="I32" s="25"/>
    </row>
    <row r="33" spans="1:9" ht="37.5" customHeight="1">
      <c r="A33" s="339"/>
      <c r="B33" s="37" t="s">
        <v>170</v>
      </c>
      <c r="C33" s="37" t="s">
        <v>173</v>
      </c>
      <c r="D33" s="249" t="s">
        <v>174</v>
      </c>
      <c r="E33" s="673" t="s">
        <v>3274</v>
      </c>
      <c r="F33" s="359" t="s">
        <v>3271</v>
      </c>
      <c r="G33" s="38" t="s">
        <v>3276</v>
      </c>
      <c r="H33" s="249" t="s">
        <v>97</v>
      </c>
      <c r="I33" s="339"/>
    </row>
    <row r="34" spans="1:9" ht="34.5" customHeight="1">
      <c r="A34" s="454"/>
      <c r="B34" s="37" t="s">
        <v>202</v>
      </c>
      <c r="C34" s="37" t="s">
        <v>203</v>
      </c>
      <c r="D34" s="249" t="s">
        <v>174</v>
      </c>
      <c r="E34" s="28" t="s">
        <v>3277</v>
      </c>
      <c r="F34" s="462" t="s">
        <v>3162</v>
      </c>
      <c r="G34" s="675" t="s">
        <v>3278</v>
      </c>
      <c r="H34" s="462" t="s">
        <v>3279</v>
      </c>
      <c r="I34" s="454"/>
    </row>
    <row r="35" spans="1:9" ht="51" customHeight="1">
      <c r="A35" s="290"/>
      <c r="B35" s="37" t="s">
        <v>214</v>
      </c>
      <c r="C35" s="37" t="s">
        <v>215</v>
      </c>
      <c r="D35" s="18" t="s">
        <v>684</v>
      </c>
      <c r="E35" s="674" t="s">
        <v>3282</v>
      </c>
      <c r="F35" s="38" t="s">
        <v>3283</v>
      </c>
      <c r="G35" s="388" t="s">
        <v>3285</v>
      </c>
      <c r="H35" s="38" t="s">
        <v>2429</v>
      </c>
      <c r="I35" s="290"/>
    </row>
    <row r="36" spans="1:9" ht="25.5">
      <c r="A36" s="654"/>
      <c r="B36" s="37" t="s">
        <v>239</v>
      </c>
      <c r="C36" s="37" t="s">
        <v>240</v>
      </c>
      <c r="D36" s="249" t="s">
        <v>684</v>
      </c>
      <c r="E36" s="633" t="s">
        <v>3286</v>
      </c>
      <c r="F36" s="494" t="s">
        <v>3287</v>
      </c>
      <c r="G36" s="667" t="s">
        <v>3288</v>
      </c>
      <c r="H36" s="667" t="s">
        <v>3289</v>
      </c>
      <c r="I36" s="654"/>
    </row>
    <row r="37" spans="1:9" ht="38.25">
      <c r="A37" s="676"/>
      <c r="B37" s="37" t="s">
        <v>1166</v>
      </c>
      <c r="C37" s="37" t="s">
        <v>1167</v>
      </c>
      <c r="D37" s="463" t="s">
        <v>1502</v>
      </c>
      <c r="E37" s="191" t="s">
        <v>3292</v>
      </c>
      <c r="F37" s="669" t="s">
        <v>3257</v>
      </c>
      <c r="G37" s="463" t="s">
        <v>3259</v>
      </c>
      <c r="H37" s="670" t="s">
        <v>104</v>
      </c>
      <c r="I37" s="676"/>
    </row>
    <row r="38" spans="1:9" ht="25.5" customHeight="1">
      <c r="A38" s="290"/>
      <c r="B38" s="107">
        <v>9</v>
      </c>
      <c r="C38" s="107" t="s">
        <v>3293</v>
      </c>
      <c r="D38" s="249" t="s">
        <v>174</v>
      </c>
      <c r="E38" s="659" t="s">
        <v>3294</v>
      </c>
      <c r="F38" s="67" t="s">
        <v>3295</v>
      </c>
      <c r="G38" s="677" t="s">
        <v>3296</v>
      </c>
      <c r="H38" s="670" t="s">
        <v>104</v>
      </c>
      <c r="I38" s="290"/>
    </row>
    <row r="39" spans="1:9" ht="12.75">
      <c r="A39" s="290"/>
      <c r="B39" s="907" t="s">
        <v>3299</v>
      </c>
      <c r="C39" s="864"/>
      <c r="D39" s="864"/>
      <c r="E39" s="864"/>
      <c r="F39" s="864"/>
      <c r="G39" s="864"/>
      <c r="H39" s="865"/>
      <c r="I39" s="86"/>
    </row>
    <row r="40" spans="1:9" ht="51">
      <c r="A40" s="654"/>
      <c r="B40" s="679" t="s">
        <v>16</v>
      </c>
      <c r="C40" s="679" t="s">
        <v>17</v>
      </c>
      <c r="D40" s="18" t="s">
        <v>684</v>
      </c>
      <c r="E40" s="680" t="s">
        <v>3301</v>
      </c>
      <c r="F40" s="66" t="s">
        <v>3302</v>
      </c>
      <c r="G40" s="18" t="s">
        <v>3303</v>
      </c>
      <c r="H40" s="66" t="s">
        <v>3303</v>
      </c>
      <c r="I40" s="654"/>
    </row>
    <row r="41" spans="1:9" ht="76.5">
      <c r="A41" s="290"/>
      <c r="B41" s="679" t="s">
        <v>31</v>
      </c>
      <c r="C41" s="679" t="s">
        <v>34</v>
      </c>
      <c r="D41" s="249" t="s">
        <v>174</v>
      </c>
      <c r="E41" s="653" t="s">
        <v>3307</v>
      </c>
      <c r="F41" s="304" t="s">
        <v>3238</v>
      </c>
      <c r="G41" s="663" t="s">
        <v>3239</v>
      </c>
      <c r="H41" s="462" t="s">
        <v>3240</v>
      </c>
      <c r="I41" s="290"/>
    </row>
    <row r="42" spans="1:9" ht="25.5" customHeight="1">
      <c r="A42" s="683"/>
      <c r="B42" s="679" t="s">
        <v>146</v>
      </c>
      <c r="C42" s="679" t="s">
        <v>148</v>
      </c>
      <c r="D42" s="249" t="s">
        <v>174</v>
      </c>
      <c r="E42" s="653" t="s">
        <v>3309</v>
      </c>
      <c r="F42" s="665" t="s">
        <v>2249</v>
      </c>
      <c r="G42" s="352" t="str">
        <f>HYPERLINK("https://m.vk.com/video32791554_456239023","Посмотрите видео-урок: Личная безопастность")</f>
        <v>Посмотрите видео-урок: Личная безопастность</v>
      </c>
      <c r="H42" s="249" t="s">
        <v>97</v>
      </c>
      <c r="I42" s="683"/>
    </row>
    <row r="43" spans="1:9" ht="12.75">
      <c r="A43" s="683"/>
      <c r="B43" s="940" t="s">
        <v>160</v>
      </c>
      <c r="C43" s="864"/>
      <c r="D43" s="864"/>
      <c r="E43" s="864"/>
      <c r="F43" s="864"/>
      <c r="G43" s="864"/>
      <c r="H43" s="865"/>
      <c r="I43" s="683"/>
    </row>
    <row r="44" spans="1:9" ht="38.25">
      <c r="A44" s="339"/>
      <c r="B44" s="679" t="s">
        <v>170</v>
      </c>
      <c r="C44" s="679" t="s">
        <v>173</v>
      </c>
      <c r="D44" s="66" t="s">
        <v>255</v>
      </c>
      <c r="E44" s="674" t="s">
        <v>3311</v>
      </c>
      <c r="F44" s="66" t="s">
        <v>3312</v>
      </c>
      <c r="G44" s="18" t="s">
        <v>3313</v>
      </c>
      <c r="H44" s="66" t="s">
        <v>97</v>
      </c>
      <c r="I44" s="339"/>
    </row>
    <row r="45" spans="1:9" ht="57.75" customHeight="1">
      <c r="A45" s="290"/>
      <c r="B45" s="679" t="s">
        <v>202</v>
      </c>
      <c r="C45" s="679" t="s">
        <v>203</v>
      </c>
      <c r="D45" s="66" t="s">
        <v>255</v>
      </c>
      <c r="E45" s="674" t="s">
        <v>3317</v>
      </c>
      <c r="F45" s="66" t="s">
        <v>3312</v>
      </c>
      <c r="G45" s="18" t="s">
        <v>3313</v>
      </c>
      <c r="H45" s="66" t="s">
        <v>97</v>
      </c>
      <c r="I45" s="290"/>
    </row>
    <row r="46" spans="1:9" ht="25.5">
      <c r="A46" s="290"/>
      <c r="B46" s="686" t="s">
        <v>214</v>
      </c>
      <c r="C46" s="686" t="s">
        <v>215</v>
      </c>
      <c r="D46" s="38" t="s">
        <v>684</v>
      </c>
      <c r="E46" s="685" t="s">
        <v>3320</v>
      </c>
      <c r="F46" s="58" t="s">
        <v>3321</v>
      </c>
      <c r="G46" s="160" t="s">
        <v>3322</v>
      </c>
      <c r="H46" s="687" t="s">
        <v>2429</v>
      </c>
      <c r="I46" s="290"/>
    </row>
    <row r="47" spans="1:9" ht="51.75" customHeight="1">
      <c r="A47" s="290"/>
      <c r="B47" s="688">
        <v>7</v>
      </c>
      <c r="C47" s="686" t="s">
        <v>240</v>
      </c>
      <c r="D47" s="249" t="s">
        <v>174</v>
      </c>
      <c r="E47" s="685" t="s">
        <v>3324</v>
      </c>
      <c r="F47" s="669" t="s">
        <v>3325</v>
      </c>
      <c r="G47" s="675" t="s">
        <v>3326</v>
      </c>
      <c r="H47" s="675" t="s">
        <v>3327</v>
      </c>
      <c r="I47" s="290"/>
    </row>
    <row r="48" spans="1:9" ht="38.25" customHeight="1">
      <c r="A48" s="676"/>
      <c r="B48" s="688">
        <v>8</v>
      </c>
      <c r="C48" s="686" t="s">
        <v>1167</v>
      </c>
      <c r="D48" s="18" t="s">
        <v>174</v>
      </c>
      <c r="E48" s="661" t="s">
        <v>3329</v>
      </c>
      <c r="F48" s="38" t="s">
        <v>3330</v>
      </c>
      <c r="G48" s="388" t="s">
        <v>3332</v>
      </c>
      <c r="H48" s="18" t="s">
        <v>104</v>
      </c>
      <c r="I48" s="676"/>
    </row>
    <row r="49" spans="1:9" ht="38.25">
      <c r="A49" s="290"/>
      <c r="B49" s="688">
        <v>9</v>
      </c>
      <c r="C49" s="689" t="s">
        <v>1532</v>
      </c>
      <c r="D49" s="365" t="s">
        <v>174</v>
      </c>
      <c r="E49" s="659" t="s">
        <v>3339</v>
      </c>
      <c r="F49" s="38" t="s">
        <v>3340</v>
      </c>
      <c r="G49" s="668" t="e">
        <f>HYPERLINK("https://yandex.ru/video/preview/?filmId=16406290775818171173&amp;text=%D0%9F%D1%80%D0%B8%D0%BD%D1%86%D0%B8%D0%BF+%D0%B0%D0%B2%D1%82%D0%BE%D0%BC%D0%B0%D1%82%D0%B8%D1%87%D0%B5%D1%81%D0%BA%D0%BE%D0%B9+%D1%80%D0%B5%D0%B3%D1%83%D0%BB%D1%8F%D1%86%D0%B8%D0%B8+%D0%B2"&amp;"+%D0%B6%D0%B8%D0%B2%D1%8B%D1%85++%D0%BE%D1%80%D0%B3%D0%B0%D0%BD%D0%B8%D0%B7%D0%BC%D0%B0%D1%85.","посмотреть фильм")</f>
        <v>#VALUE!</v>
      </c>
      <c r="H49" s="365" t="s">
        <v>104</v>
      </c>
      <c r="I49" s="290"/>
    </row>
    <row r="50" spans="1:9" ht="12.75">
      <c r="A50" s="290"/>
      <c r="B50" s="907" t="s">
        <v>590</v>
      </c>
      <c r="C50" s="864"/>
      <c r="D50" s="864"/>
      <c r="E50" s="864"/>
      <c r="F50" s="864"/>
      <c r="G50" s="864"/>
      <c r="H50" s="865"/>
      <c r="I50" s="290"/>
    </row>
    <row r="51" spans="1:9" ht="25.5">
      <c r="A51" s="654"/>
      <c r="B51" s="957">
        <v>1</v>
      </c>
      <c r="C51" s="957" t="s">
        <v>3343</v>
      </c>
      <c r="D51" s="690" t="s">
        <v>174</v>
      </c>
      <c r="E51" s="691" t="s">
        <v>3344</v>
      </c>
      <c r="F51" s="436" t="s">
        <v>3345</v>
      </c>
      <c r="G51" s="388" t="s">
        <v>3346</v>
      </c>
      <c r="H51" s="690" t="s">
        <v>97</v>
      </c>
      <c r="I51" s="654"/>
    </row>
    <row r="52" spans="1:9" ht="25.5">
      <c r="A52" s="290"/>
      <c r="B52" s="868"/>
      <c r="C52" s="868"/>
      <c r="D52" s="365" t="s">
        <v>1872</v>
      </c>
      <c r="E52" s="653" t="s">
        <v>3347</v>
      </c>
      <c r="F52" s="365" t="s">
        <v>3348</v>
      </c>
      <c r="G52" s="365" t="s">
        <v>3349</v>
      </c>
      <c r="H52" s="365" t="s">
        <v>3350</v>
      </c>
      <c r="I52" s="290"/>
    </row>
    <row r="53" spans="1:9" ht="25.5" customHeight="1">
      <c r="A53" s="683"/>
      <c r="B53" s="686" t="s">
        <v>31</v>
      </c>
      <c r="C53" s="686" t="s">
        <v>34</v>
      </c>
      <c r="D53" s="18" t="s">
        <v>2996</v>
      </c>
      <c r="E53" s="42" t="s">
        <v>3351</v>
      </c>
      <c r="F53" s="18" t="s">
        <v>3352</v>
      </c>
      <c r="G53" s="18" t="s">
        <v>3353</v>
      </c>
      <c r="H53" s="66" t="s">
        <v>97</v>
      </c>
      <c r="I53" s="683"/>
    </row>
    <row r="54" spans="1:9" ht="25.5">
      <c r="A54" s="692"/>
      <c r="B54" s="679" t="s">
        <v>146</v>
      </c>
      <c r="C54" s="679" t="s">
        <v>148</v>
      </c>
      <c r="D54" s="18" t="s">
        <v>1968</v>
      </c>
      <c r="E54" s="488" t="s">
        <v>3354</v>
      </c>
      <c r="F54" s="18" t="s">
        <v>3355</v>
      </c>
      <c r="G54" s="313" t="str">
        <f>HYPERLINK("https://resh.edu.ru/subject/lesson/4659/main/280981/","Посмотреть видео, пройдя по ссылке. Написать сочинение")</f>
        <v>Посмотреть видео, пройдя по ссылке. Написать сочинение</v>
      </c>
      <c r="H54" s="365" t="s">
        <v>97</v>
      </c>
      <c r="I54" s="692"/>
    </row>
    <row r="55" spans="1:9" ht="12.75">
      <c r="A55" s="692"/>
      <c r="B55" s="940" t="s">
        <v>160</v>
      </c>
      <c r="C55" s="864"/>
      <c r="D55" s="864"/>
      <c r="E55" s="864"/>
      <c r="F55" s="864"/>
      <c r="G55" s="864"/>
      <c r="H55" s="865"/>
      <c r="I55" s="692"/>
    </row>
    <row r="56" spans="1:9" ht="25.5">
      <c r="A56" s="339"/>
      <c r="B56" s="679" t="s">
        <v>170</v>
      </c>
      <c r="C56" s="679" t="s">
        <v>173</v>
      </c>
      <c r="D56" s="18" t="s">
        <v>1968</v>
      </c>
      <c r="E56" s="488" t="s">
        <v>3356</v>
      </c>
      <c r="F56" s="18" t="s">
        <v>3355</v>
      </c>
      <c r="G56" s="313" t="str">
        <f>HYPERLINK("https://resh.edu.ru/subject/lesson/4659/main/280981/","Посмотреть видео, пройдя по ссылке. Написать сочинение")</f>
        <v>Посмотреть видео, пройдя по ссылке. Написать сочинение</v>
      </c>
      <c r="H56" s="365" t="s">
        <v>97</v>
      </c>
      <c r="I56" s="693"/>
    </row>
    <row r="57" spans="1:9" ht="38.25" customHeight="1">
      <c r="A57" s="339"/>
      <c r="B57" s="679" t="s">
        <v>202</v>
      </c>
      <c r="C57" s="679" t="s">
        <v>3357</v>
      </c>
      <c r="D57" s="249" t="s">
        <v>255</v>
      </c>
      <c r="E57" s="28" t="s">
        <v>3358</v>
      </c>
      <c r="F57" s="38" t="s">
        <v>3359</v>
      </c>
      <c r="G57" s="144" t="s">
        <v>3032</v>
      </c>
      <c r="H57" s="38" t="s">
        <v>97</v>
      </c>
      <c r="I57" s="339"/>
    </row>
    <row r="58" spans="1:9" ht="38.25">
      <c r="A58" s="683"/>
      <c r="B58" s="613" t="s">
        <v>214</v>
      </c>
      <c r="C58" s="679" t="s">
        <v>215</v>
      </c>
      <c r="D58" s="66" t="s">
        <v>255</v>
      </c>
      <c r="E58" s="28" t="s">
        <v>3360</v>
      </c>
      <c r="F58" s="58" t="s">
        <v>3181</v>
      </c>
      <c r="G58" s="144" t="s">
        <v>3032</v>
      </c>
      <c r="H58" s="38" t="s">
        <v>97</v>
      </c>
      <c r="I58" s="683"/>
    </row>
    <row r="59" spans="1:9" ht="38.25">
      <c r="A59" s="683"/>
      <c r="B59" s="694" t="s">
        <v>3361</v>
      </c>
      <c r="C59" s="686" t="s">
        <v>240</v>
      </c>
      <c r="D59" s="18" t="s">
        <v>174</v>
      </c>
      <c r="E59" s="659" t="s">
        <v>3362</v>
      </c>
      <c r="F59" s="18" t="s">
        <v>3363</v>
      </c>
      <c r="G59" s="269" t="e">
        <f>HYPERLINK("https://yandex.ru/video/preview/?filmId=2040453611584358066&amp;text=%D0%98%D0%BD%D1%84%D0%BE%D1%80%D0%BC%D0%B0%D1%86%D0%B8%D1%8F.+%D0%98%D0%BD%D1%84%D0%BE%D1%80%D0%BC%D0%B0%D1%86%D0%B8%D0%BE%D0%BD%D0%BD%D1%8B%D0%B5+%D0%BF%D0%BE%D1%82%D0%BE%D0%BA%D0%B8+%D0%B2"&amp;"+%D0%B6%D0%B8%D0%B2%D1%8B%D1%85+%D1%81%D0%B8%D1%81%D1%82%D0%B5%D0%BC%D0%B0%D1%85.+%D0%9A%D0%B0%D0%BD%D0%B0%D0%BB%D1%8B+%D1%81%D0%B2%D1%8F%D0%B7%D0%B8+%D1%87%D0%B5%D0%BB%D0%BE%D0%B2%D0%B5%D0%BA%D0%B0.","посмотреть фильм")</f>
        <v>#VALUE!</v>
      </c>
      <c r="H59" s="18" t="s">
        <v>104</v>
      </c>
      <c r="I59" s="683"/>
    </row>
    <row r="60" spans="1:9" ht="38.25">
      <c r="A60" s="683"/>
      <c r="B60" s="694">
        <v>8</v>
      </c>
      <c r="C60" s="686" t="s">
        <v>1167</v>
      </c>
      <c r="D60" s="18" t="s">
        <v>174</v>
      </c>
      <c r="E60" s="661" t="s">
        <v>3364</v>
      </c>
      <c r="F60" s="24" t="s">
        <v>1476</v>
      </c>
      <c r="G60" s="388" t="s">
        <v>3332</v>
      </c>
      <c r="H60" s="66" t="s">
        <v>104</v>
      </c>
      <c r="I60" s="290"/>
    </row>
    <row r="61" spans="1:9">
      <c r="A61" s="676"/>
      <c r="I61" s="676"/>
    </row>
    <row r="62" spans="1:9" ht="12.75">
      <c r="A62" s="683"/>
      <c r="I62" s="683"/>
    </row>
    <row r="63" spans="1:9" ht="12.75">
      <c r="A63" s="683"/>
      <c r="I63" s="683"/>
    </row>
    <row r="64" spans="1:9" ht="25.5" customHeight="1">
      <c r="A64" s="683"/>
      <c r="B64" s="695"/>
      <c r="C64" s="696"/>
      <c r="I64" s="683"/>
    </row>
    <row r="65" spans="1:9" ht="12.75">
      <c r="A65" s="683"/>
      <c r="I65" s="683"/>
    </row>
    <row r="66" spans="1:9" ht="25.5" customHeight="1">
      <c r="A66" s="683"/>
      <c r="B66" s="227"/>
      <c r="C66" s="697"/>
      <c r="I66" s="692"/>
    </row>
    <row r="67" spans="1:9" ht="12.75">
      <c r="A67" s="683"/>
      <c r="B67" s="227"/>
      <c r="C67" s="697"/>
      <c r="I67" s="692"/>
    </row>
    <row r="68" spans="1:9" ht="12.75">
      <c r="A68" s="683"/>
      <c r="I68" s="683"/>
    </row>
    <row r="69" spans="1:9" ht="18" customHeight="1">
      <c r="A69" s="683"/>
      <c r="I69" s="683"/>
    </row>
    <row r="70" spans="1:9" ht="18">
      <c r="A70" s="339"/>
      <c r="I70" s="339"/>
    </row>
    <row r="71" spans="1:9" ht="12.75">
      <c r="A71" s="683"/>
      <c r="I71" s="683"/>
    </row>
    <row r="72" spans="1:9" ht="12.75">
      <c r="A72" s="683"/>
      <c r="I72" s="683"/>
    </row>
    <row r="73" spans="1:9">
      <c r="A73" s="676"/>
      <c r="I73" s="676"/>
    </row>
    <row r="74" spans="1:9" ht="12.75">
      <c r="A74" s="683"/>
      <c r="I74" s="683"/>
    </row>
    <row r="75" spans="1:9" ht="12.75">
      <c r="A75" s="683"/>
      <c r="I75" s="683"/>
    </row>
    <row r="76" spans="1:9" ht="12.75">
      <c r="A76" s="683"/>
      <c r="I76" s="683"/>
    </row>
    <row r="77" spans="1:9" ht="12.75">
      <c r="A77" s="83"/>
      <c r="I77" s="83"/>
    </row>
    <row r="78" spans="1:9" ht="12.75">
      <c r="A78" s="83"/>
      <c r="I78" s="83"/>
    </row>
    <row r="79" spans="1:9" ht="12.75">
      <c r="A79" s="83"/>
      <c r="I79" s="83"/>
    </row>
    <row r="80" spans="1:9" ht="12.75">
      <c r="A80" s="83"/>
      <c r="I80" s="83"/>
    </row>
    <row r="81" spans="1:9" ht="12.75">
      <c r="A81" s="83"/>
      <c r="I81" s="83"/>
    </row>
    <row r="82" spans="1:9" ht="12.75">
      <c r="A82" s="83"/>
      <c r="I82" s="83"/>
    </row>
    <row r="83" spans="1:9" ht="12.75">
      <c r="A83" s="83"/>
      <c r="I83" s="83"/>
    </row>
    <row r="84" spans="1:9" ht="12.75">
      <c r="A84" s="83"/>
      <c r="I84" s="83"/>
    </row>
    <row r="85" spans="1:9" ht="12.75">
      <c r="A85" s="83"/>
      <c r="I85" s="83"/>
    </row>
    <row r="86" spans="1:9" ht="12.75">
      <c r="A86" s="83"/>
      <c r="I86" s="83"/>
    </row>
    <row r="87" spans="1:9" ht="12.75">
      <c r="A87" s="83"/>
      <c r="I87" s="83"/>
    </row>
    <row r="88" spans="1:9" ht="12.75">
      <c r="A88" s="83"/>
      <c r="I88" s="83"/>
    </row>
    <row r="89" spans="1:9" ht="12.75">
      <c r="A89" s="83"/>
      <c r="I89" s="83"/>
    </row>
    <row r="90" spans="1:9" ht="12.75">
      <c r="A90" s="83"/>
      <c r="I90" s="83"/>
    </row>
    <row r="91" spans="1:9" ht="12.75">
      <c r="A91" s="83"/>
      <c r="I91" s="83"/>
    </row>
    <row r="92" spans="1:9" ht="12.75">
      <c r="A92" s="83"/>
      <c r="I92" s="83"/>
    </row>
    <row r="93" spans="1:9" ht="12.75">
      <c r="A93" s="83"/>
      <c r="I93" s="83"/>
    </row>
    <row r="94" spans="1:9" ht="12.75">
      <c r="A94" s="83"/>
      <c r="I94" s="83"/>
    </row>
    <row r="95" spans="1:9" ht="12.75">
      <c r="A95" s="83"/>
      <c r="I95" s="83"/>
    </row>
    <row r="96" spans="1:9" ht="12.75">
      <c r="A96" s="83"/>
      <c r="I96" s="83"/>
    </row>
    <row r="97" spans="1:9" ht="12.75">
      <c r="A97" s="83"/>
      <c r="I97" s="83"/>
    </row>
    <row r="98" spans="1:9" ht="12.75">
      <c r="A98" s="83"/>
      <c r="I98" s="83"/>
    </row>
    <row r="99" spans="1:9" ht="12.75">
      <c r="A99" s="83"/>
      <c r="I99" s="83"/>
    </row>
    <row r="100" spans="1:9" ht="12.75">
      <c r="A100" s="83"/>
      <c r="I100" s="83"/>
    </row>
    <row r="101" spans="1:9" ht="12.75">
      <c r="A101" s="83"/>
      <c r="I101" s="83"/>
    </row>
    <row r="102" spans="1:9" ht="12.75">
      <c r="A102" s="83"/>
      <c r="I102" s="83"/>
    </row>
    <row r="103" spans="1:9" ht="12.75">
      <c r="A103" s="83"/>
      <c r="I103" s="83"/>
    </row>
    <row r="104" spans="1:9" ht="12.75">
      <c r="A104" s="83"/>
      <c r="I104" s="83"/>
    </row>
    <row r="105" spans="1:9" ht="12.75">
      <c r="A105" s="83"/>
      <c r="I105" s="83"/>
    </row>
    <row r="106" spans="1:9" ht="47.25" customHeight="1">
      <c r="A106" s="83"/>
      <c r="I106" s="83"/>
    </row>
    <row r="107" spans="1:9" ht="12.75">
      <c r="A107" s="83"/>
      <c r="I107" s="83"/>
    </row>
    <row r="108" spans="1:9" ht="12.75">
      <c r="A108" s="83"/>
      <c r="I108" s="83"/>
    </row>
    <row r="109" spans="1:9" ht="12.75">
      <c r="A109" s="83"/>
      <c r="I109" s="83"/>
    </row>
    <row r="110" spans="1:9" ht="12.75">
      <c r="A110" s="83"/>
      <c r="I110" s="83"/>
    </row>
    <row r="111" spans="1:9" ht="12.75">
      <c r="A111" s="83"/>
      <c r="I111" s="83"/>
    </row>
    <row r="112" spans="1:9" ht="12.75">
      <c r="A112" s="83"/>
      <c r="I112" s="83"/>
    </row>
    <row r="113" spans="1:9" ht="12.75">
      <c r="A113" s="83"/>
      <c r="I113" s="83"/>
    </row>
    <row r="114" spans="1:9" ht="27.75" customHeight="1">
      <c r="A114" s="83"/>
      <c r="I114" s="83"/>
    </row>
    <row r="115" spans="1:9" ht="12.75">
      <c r="A115" s="83"/>
      <c r="I115" s="83"/>
    </row>
    <row r="116" spans="1:9" ht="12.75">
      <c r="A116" s="83"/>
      <c r="I116" s="83"/>
    </row>
    <row r="117" spans="1:9" ht="12.75">
      <c r="A117" s="83"/>
      <c r="I117" s="83"/>
    </row>
    <row r="118" spans="1:9" ht="30" customHeight="1">
      <c r="A118" s="83"/>
      <c r="I118" s="83"/>
    </row>
    <row r="119" spans="1:9" ht="12.75">
      <c r="A119" s="83"/>
      <c r="I119" s="83"/>
    </row>
    <row r="120" spans="1:9" ht="12.75">
      <c r="A120" s="83"/>
      <c r="I120" s="83"/>
    </row>
    <row r="121" spans="1:9" ht="12.75">
      <c r="A121" s="83"/>
      <c r="I121" s="83"/>
    </row>
    <row r="122" spans="1:9" ht="12.75">
      <c r="A122" s="83"/>
      <c r="I122" s="83"/>
    </row>
    <row r="123" spans="1:9" ht="12.75">
      <c r="A123" s="83"/>
      <c r="I123" s="83"/>
    </row>
    <row r="124" spans="1:9" ht="12.75">
      <c r="A124" s="83"/>
      <c r="I124" s="83"/>
    </row>
    <row r="125" spans="1:9" ht="12.75">
      <c r="A125" s="83"/>
      <c r="I125" s="83"/>
    </row>
    <row r="126" spans="1:9" ht="28.5" customHeight="1">
      <c r="A126" s="83"/>
      <c r="I126" s="83"/>
    </row>
    <row r="127" spans="1:9" ht="12.75">
      <c r="A127" s="83"/>
      <c r="I127" s="83"/>
    </row>
    <row r="128" spans="1:9" ht="12.75">
      <c r="A128" s="83"/>
      <c r="I128" s="83"/>
    </row>
    <row r="129" spans="1:9" ht="12.75">
      <c r="A129" s="83"/>
      <c r="I129" s="83"/>
    </row>
    <row r="130" spans="1:9" ht="12.75">
      <c r="A130" s="83"/>
      <c r="I130" s="83"/>
    </row>
    <row r="131" spans="1:9" ht="37.5" customHeight="1">
      <c r="A131" s="83"/>
      <c r="I131" s="83"/>
    </row>
    <row r="132" spans="1:9" ht="12.75">
      <c r="A132" s="83"/>
      <c r="I132" s="83"/>
    </row>
    <row r="133" spans="1:9" ht="12.75">
      <c r="A133" s="83"/>
      <c r="I133" s="83"/>
    </row>
    <row r="134" spans="1:9" ht="12.75">
      <c r="A134" s="83"/>
      <c r="I134" s="83"/>
    </row>
    <row r="135" spans="1:9" ht="30" customHeight="1">
      <c r="A135" s="83"/>
      <c r="I135" s="83"/>
    </row>
    <row r="136" spans="1:9" ht="12.75">
      <c r="A136" s="83"/>
      <c r="I136" s="83"/>
    </row>
    <row r="137" spans="1:9" ht="12.75">
      <c r="A137" s="83"/>
      <c r="I137" s="83"/>
    </row>
    <row r="138" spans="1:9" ht="12.75">
      <c r="A138" s="83"/>
      <c r="I138" s="83"/>
    </row>
    <row r="139" spans="1:9" ht="12.75">
      <c r="A139" s="83"/>
      <c r="B139" s="63"/>
      <c r="C139" s="63"/>
      <c r="D139" s="63"/>
      <c r="E139" s="63"/>
      <c r="F139" s="63"/>
      <c r="G139" s="63"/>
      <c r="H139" s="63"/>
      <c r="I139" s="83"/>
    </row>
    <row r="140" spans="1:9" ht="12.75">
      <c r="A140" s="83"/>
      <c r="B140" s="63"/>
      <c r="C140" s="63"/>
      <c r="D140" s="63"/>
      <c r="E140" s="63"/>
      <c r="F140" s="63"/>
      <c r="G140" s="63"/>
      <c r="H140" s="63"/>
      <c r="I140" s="83"/>
    </row>
    <row r="141" spans="1:9" ht="12.75">
      <c r="A141" s="83"/>
      <c r="B141" s="63"/>
      <c r="C141" s="63"/>
      <c r="D141" s="63"/>
      <c r="E141" s="63"/>
      <c r="F141" s="63"/>
      <c r="G141" s="63"/>
      <c r="H141" s="63"/>
      <c r="I141" s="83"/>
    </row>
    <row r="142" spans="1:9" ht="12.75">
      <c r="A142" s="83"/>
      <c r="B142" s="63"/>
      <c r="C142" s="63"/>
      <c r="D142" s="63"/>
      <c r="E142" s="63"/>
      <c r="F142" s="63"/>
      <c r="G142" s="63"/>
      <c r="H142" s="63"/>
      <c r="I142" s="83"/>
    </row>
    <row r="143" spans="1:9" ht="12.75">
      <c r="A143" s="83"/>
      <c r="B143" s="63"/>
      <c r="C143" s="63"/>
      <c r="D143" s="63"/>
      <c r="E143" s="63"/>
      <c r="F143" s="63"/>
      <c r="G143" s="63"/>
      <c r="H143" s="63"/>
      <c r="I143" s="83"/>
    </row>
    <row r="144" spans="1:9" ht="12.75">
      <c r="A144" s="83"/>
      <c r="B144" s="63"/>
      <c r="C144" s="63"/>
      <c r="D144" s="63"/>
      <c r="E144" s="63"/>
      <c r="F144" s="63"/>
      <c r="G144" s="63"/>
      <c r="H144" s="63"/>
      <c r="I144" s="83"/>
    </row>
    <row r="145" spans="1:9" ht="12.75">
      <c r="A145" s="83"/>
      <c r="B145" s="63"/>
      <c r="C145" s="63"/>
      <c r="D145" s="63"/>
      <c r="E145" s="63"/>
      <c r="F145" s="63"/>
      <c r="G145" s="63"/>
      <c r="H145" s="63"/>
      <c r="I145" s="83"/>
    </row>
    <row r="146" spans="1:9" ht="12.75">
      <c r="A146" s="83"/>
      <c r="B146" s="63"/>
      <c r="C146" s="63"/>
      <c r="D146" s="63"/>
      <c r="E146" s="63"/>
      <c r="F146" s="63"/>
      <c r="G146" s="63"/>
      <c r="H146" s="63"/>
      <c r="I146" s="83"/>
    </row>
    <row r="147" spans="1:9" ht="12.75">
      <c r="A147" s="83"/>
      <c r="B147" s="63"/>
      <c r="C147" s="63"/>
      <c r="D147" s="63"/>
      <c r="E147" s="63"/>
      <c r="F147" s="63"/>
      <c r="G147" s="63"/>
      <c r="H147" s="63"/>
      <c r="I147" s="83"/>
    </row>
    <row r="148" spans="1:9" ht="12.75">
      <c r="A148" s="83"/>
      <c r="B148" s="63"/>
      <c r="C148" s="63"/>
      <c r="D148" s="63"/>
      <c r="E148" s="63"/>
      <c r="F148" s="63"/>
      <c r="G148" s="63"/>
      <c r="H148" s="63"/>
      <c r="I148" s="83"/>
    </row>
    <row r="149" spans="1:9" ht="12.75">
      <c r="A149" s="83"/>
      <c r="B149" s="63"/>
      <c r="C149" s="63"/>
      <c r="D149" s="63"/>
      <c r="E149" s="63"/>
      <c r="F149" s="63"/>
      <c r="G149" s="63"/>
      <c r="H149" s="63"/>
      <c r="I149" s="83"/>
    </row>
    <row r="150" spans="1:9" ht="12.75">
      <c r="A150" s="83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8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8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8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8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8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8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8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8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8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8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8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8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8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8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8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8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8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8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8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8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8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8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8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8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8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8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8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8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8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8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8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8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8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8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8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8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8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8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8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8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8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8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8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8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8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8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8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8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8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8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8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8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8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8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8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8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8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8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8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8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8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8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8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8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8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8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8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8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8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8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8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8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8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8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8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8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8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8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8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8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8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8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8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8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8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8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8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8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8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8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8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8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8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8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8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8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8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8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8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8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8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8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8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8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8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8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8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8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8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8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8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8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8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8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8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8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8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8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8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8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8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8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8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8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8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8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8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8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8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8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8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8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8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8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8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8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8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8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8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8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8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8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8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8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8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8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8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8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8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8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8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8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8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8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8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8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8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8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8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8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8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8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8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8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8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8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8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8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8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8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8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8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8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8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8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8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8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8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8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8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8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8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8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8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8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8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8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8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8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8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8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8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8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8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8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8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8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8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8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8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8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8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8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8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8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8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8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8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8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8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8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8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8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8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8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8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8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8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8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8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8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8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8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8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8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8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8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8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8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8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8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8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8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8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8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8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8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8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8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8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8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8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8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8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8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8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8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8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8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8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8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8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8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8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8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8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8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8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8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8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8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8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8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8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8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8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8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8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8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8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8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8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8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8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8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8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8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8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8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8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8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8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8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8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8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8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8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8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8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8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8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8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8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8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8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8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8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8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8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8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8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8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8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8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8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8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8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8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8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8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8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8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8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8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8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8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8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8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8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8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8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8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8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8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8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8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8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8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8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8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8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8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8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8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8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8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8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8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8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8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8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8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8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8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8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8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8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8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8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8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8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8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8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8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8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8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8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8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8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8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8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8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8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8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8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8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8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8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8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8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8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8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8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8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8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8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8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8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8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8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8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8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8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8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8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8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8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8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8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8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8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8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8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8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8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8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8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8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8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8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8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8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8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8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8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8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8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8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8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8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8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8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8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8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8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8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8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8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8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8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8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8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8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8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8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8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8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8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8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8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8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8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8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8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8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8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8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8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8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8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8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8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8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8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8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8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8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8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8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8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8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8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8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8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8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8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8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8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8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8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8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8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8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8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8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8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8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8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8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8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8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8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8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8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8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8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8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8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8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8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8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8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8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8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8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8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8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8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8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8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8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8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8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8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8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8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8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8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8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8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8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8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8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8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8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8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8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8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8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8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8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8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8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8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8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8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8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8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8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8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8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8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8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8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8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8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8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8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8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8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8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8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8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8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8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8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8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8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8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8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8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8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8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8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8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8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8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8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8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8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8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8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8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8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8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8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8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8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8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8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8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8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8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8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8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8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8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8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8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8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8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8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8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8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8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8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8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8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8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8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8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8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8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8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8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8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8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8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8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8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8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8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8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8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8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8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8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8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8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8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8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8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8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8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8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8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8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8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8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8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8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8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8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8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8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8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8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8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8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8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8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8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8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8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8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8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8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8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8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8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8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8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8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8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8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8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8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8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8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8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8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8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8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8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8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8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8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8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8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8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8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8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8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8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8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8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8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8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8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8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8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8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8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8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8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8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8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8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8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8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8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8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8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8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8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8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8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8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8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8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8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8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8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8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8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8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8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8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8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8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8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8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8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8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8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8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8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8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8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8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8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8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8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83"/>
      <c r="B854" s="63"/>
      <c r="C854" s="63"/>
      <c r="D854" s="63"/>
      <c r="E854" s="63"/>
      <c r="F854" s="63"/>
      <c r="G854" s="63"/>
      <c r="H854" s="63"/>
      <c r="I854" s="83"/>
    </row>
  </sheetData>
  <mergeCells count="18">
    <mergeCell ref="B55:H55"/>
    <mergeCell ref="B20:H20"/>
    <mergeCell ref="B24:B25"/>
    <mergeCell ref="C24:C25"/>
    <mergeCell ref="B13:B14"/>
    <mergeCell ref="C13:C14"/>
    <mergeCell ref="D13:D14"/>
    <mergeCell ref="B16:H16"/>
    <mergeCell ref="B1:H1"/>
    <mergeCell ref="B2:H3"/>
    <mergeCell ref="B8:H8"/>
    <mergeCell ref="B43:H43"/>
    <mergeCell ref="B50:H50"/>
    <mergeCell ref="B51:B52"/>
    <mergeCell ref="C51:C52"/>
    <mergeCell ref="B39:H39"/>
    <mergeCell ref="B28:H28"/>
    <mergeCell ref="B32:H32"/>
  </mergeCells>
  <hyperlinks>
    <hyperlink ref="G14" r:id="rId1"/>
    <hyperlink ref="G19" r:id="rId2"/>
    <hyperlink ref="H19" r:id="rId3"/>
    <hyperlink ref="G34" r:id="rId4"/>
    <hyperlink ref="G35" r:id="rId5"/>
    <hyperlink ref="G38" r:id="rId6"/>
    <hyperlink ref="G46" r:id="rId7"/>
    <hyperlink ref="G47" r:id="rId8"/>
    <hyperlink ref="H47" r:id="rId9"/>
    <hyperlink ref="G48" r:id="rId10"/>
    <hyperlink ref="G51" r:id="rId11"/>
    <hyperlink ref="G60" r:id="rId12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55CC"/>
    <outlinePr summaryBelow="0" summaryRight="0"/>
  </sheetPr>
  <dimension ref="A1:I964"/>
  <sheetViews>
    <sheetView topLeftCell="H1" workbookViewId="0">
      <selection activeCell="L7" sqref="L7"/>
    </sheetView>
  </sheetViews>
  <sheetFormatPr defaultColWidth="14.42578125" defaultRowHeight="15.75" customHeight="1"/>
  <cols>
    <col min="1" max="1" width="10.28515625" customWidth="1"/>
    <col min="2" max="2" width="11.5703125" customWidth="1"/>
    <col min="3" max="3" width="16.140625" customWidth="1"/>
    <col min="4" max="4" width="24.28515625" customWidth="1"/>
    <col min="5" max="5" width="25.7109375" customWidth="1"/>
    <col min="6" max="6" width="40.7109375" customWidth="1"/>
    <col min="7" max="7" width="37.85546875" customWidth="1"/>
    <col min="8" max="8" width="41.140625" customWidth="1"/>
    <col min="9" max="9" width="17.5703125" customWidth="1"/>
  </cols>
  <sheetData>
    <row r="1" spans="1:9" ht="33.75" customHeight="1">
      <c r="A1" s="206" t="s">
        <v>780</v>
      </c>
      <c r="B1" s="878" t="s">
        <v>3365</v>
      </c>
      <c r="C1" s="864"/>
      <c r="D1" s="864"/>
      <c r="E1" s="864"/>
      <c r="F1" s="864"/>
      <c r="G1" s="864"/>
      <c r="H1" s="865"/>
      <c r="I1" s="1"/>
    </row>
    <row r="2" spans="1:9" ht="18" customHeight="1">
      <c r="A2" s="63"/>
      <c r="B2" s="953" t="s">
        <v>37</v>
      </c>
      <c r="C2" s="943"/>
      <c r="D2" s="943"/>
      <c r="E2" s="943"/>
      <c r="F2" s="943"/>
      <c r="G2" s="943"/>
      <c r="H2" s="944"/>
      <c r="I2" s="85"/>
    </row>
    <row r="3" spans="1:9" ht="18">
      <c r="A3" s="63"/>
      <c r="B3" s="945"/>
      <c r="C3" s="905"/>
      <c r="D3" s="905"/>
      <c r="E3" s="905"/>
      <c r="F3" s="905"/>
      <c r="G3" s="905"/>
      <c r="H3" s="903"/>
      <c r="I3" s="85"/>
    </row>
    <row r="4" spans="1:9" ht="25.5">
      <c r="A4" s="63"/>
      <c r="B4" s="5" t="s">
        <v>61</v>
      </c>
      <c r="C4" s="5" t="s">
        <v>65</v>
      </c>
      <c r="D4" s="5" t="s">
        <v>67</v>
      </c>
      <c r="E4" s="701" t="s">
        <v>2511</v>
      </c>
      <c r="F4" s="5" t="s">
        <v>72</v>
      </c>
      <c r="G4" s="5" t="s">
        <v>704</v>
      </c>
      <c r="H4" s="5" t="s">
        <v>75</v>
      </c>
      <c r="I4" s="21"/>
    </row>
    <row r="5" spans="1:9" ht="25.5">
      <c r="A5" s="63"/>
      <c r="B5" s="129" t="s">
        <v>16</v>
      </c>
      <c r="C5" s="129" t="s">
        <v>17</v>
      </c>
      <c r="D5" s="626" t="s">
        <v>255</v>
      </c>
      <c r="E5" s="587" t="s">
        <v>3366</v>
      </c>
      <c r="F5" s="18" t="s">
        <v>3367</v>
      </c>
      <c r="G5" s="390" t="s">
        <v>3368</v>
      </c>
      <c r="H5" s="15" t="s">
        <v>97</v>
      </c>
      <c r="I5" s="454"/>
    </row>
    <row r="6" spans="1:9" ht="63.75">
      <c r="A6" s="63"/>
      <c r="B6" s="129">
        <v>2</v>
      </c>
      <c r="C6" s="129" t="s">
        <v>34</v>
      </c>
      <c r="D6" s="31" t="s">
        <v>174</v>
      </c>
      <c r="E6" s="587" t="s">
        <v>3369</v>
      </c>
      <c r="F6" s="462" t="s">
        <v>3162</v>
      </c>
      <c r="G6" s="650" t="str">
        <f>HYPERLINK("https://www.yaklass.ru/p/geometria/10-klass/mnogogranniki-11037","На сайте «ЯКласс» выполнить задания по теме ""Многогранники"" 
Если нет технической возможности: решить задания из карточки (подробности в ВК)")</f>
        <v>На сайте «ЯКласс» выполнить задания по теме "Многогранники" 
Если нет технической возможности: решить задания из карточки (подробности в ВК)</v>
      </c>
      <c r="H6" s="462" t="s">
        <v>3167</v>
      </c>
      <c r="I6" s="454"/>
    </row>
    <row r="7" spans="1:9" ht="63.75">
      <c r="A7" s="63"/>
      <c r="B7" s="129">
        <v>3</v>
      </c>
      <c r="C7" s="129" t="s">
        <v>148</v>
      </c>
      <c r="D7" s="18" t="s">
        <v>684</v>
      </c>
      <c r="E7" s="587" t="s">
        <v>3370</v>
      </c>
      <c r="F7" s="18" t="s">
        <v>3174</v>
      </c>
      <c r="G7" s="18" t="s">
        <v>2072</v>
      </c>
      <c r="H7" s="18" t="s">
        <v>3175</v>
      </c>
      <c r="I7" s="168"/>
    </row>
    <row r="8" spans="1:9" ht="15.75" customHeight="1">
      <c r="A8" s="63"/>
      <c r="B8" s="925" t="s">
        <v>160</v>
      </c>
      <c r="C8" s="864"/>
      <c r="D8" s="864"/>
      <c r="E8" s="864"/>
      <c r="F8" s="864"/>
      <c r="G8" s="864"/>
      <c r="H8" s="865"/>
      <c r="I8" s="702"/>
    </row>
    <row r="9" spans="1:9" ht="51">
      <c r="A9" s="63"/>
      <c r="B9" s="5">
        <v>3</v>
      </c>
      <c r="C9" s="5" t="s">
        <v>148</v>
      </c>
      <c r="D9" s="249" t="s">
        <v>255</v>
      </c>
      <c r="E9" s="653" t="s">
        <v>3371</v>
      </c>
      <c r="F9" s="703" t="s">
        <v>3181</v>
      </c>
      <c r="G9" s="38" t="s">
        <v>3182</v>
      </c>
      <c r="H9" s="38" t="s">
        <v>97</v>
      </c>
      <c r="I9" s="25"/>
    </row>
    <row r="10" spans="1:9" ht="38.25">
      <c r="A10" s="63"/>
      <c r="B10" s="5">
        <v>4</v>
      </c>
      <c r="C10" s="5" t="s">
        <v>173</v>
      </c>
      <c r="D10" s="18" t="s">
        <v>3372</v>
      </c>
      <c r="E10" s="28" t="s">
        <v>3373</v>
      </c>
      <c r="F10" s="38" t="s">
        <v>3374</v>
      </c>
      <c r="G10" s="34" t="s">
        <v>3375</v>
      </c>
      <c r="H10" s="38" t="s">
        <v>3376</v>
      </c>
      <c r="I10" s="25"/>
    </row>
    <row r="11" spans="1:9" ht="25.5">
      <c r="A11" s="63"/>
      <c r="B11" s="5">
        <v>5</v>
      </c>
      <c r="C11" s="5" t="s">
        <v>203</v>
      </c>
      <c r="D11" s="18" t="s">
        <v>174</v>
      </c>
      <c r="E11" s="28" t="s">
        <v>3377</v>
      </c>
      <c r="F11" s="118" t="s">
        <v>3187</v>
      </c>
      <c r="G11" s="84" t="str">
        <f>HYPERLINK("https://youtu.be/FoFJnpJMz9o","просмотреть видеоурок, выполнить тест, прикреплен файл и прислать в АСУ РСО")</f>
        <v>просмотреть видеоурок, выполнить тест, прикреплен файл и прислать в АСУ РСО</v>
      </c>
      <c r="H11" s="38" t="s">
        <v>97</v>
      </c>
      <c r="I11" s="25"/>
    </row>
    <row r="12" spans="1:9" ht="25.5">
      <c r="A12" s="63"/>
      <c r="B12" s="5">
        <v>6</v>
      </c>
      <c r="C12" s="5" t="s">
        <v>215</v>
      </c>
      <c r="D12" s="249" t="s">
        <v>684</v>
      </c>
      <c r="E12" s="28" t="s">
        <v>3378</v>
      </c>
      <c r="F12" s="18" t="s">
        <v>3189</v>
      </c>
      <c r="G12" s="18" t="s">
        <v>3190</v>
      </c>
      <c r="H12" s="18" t="s">
        <v>3191</v>
      </c>
      <c r="I12" s="25"/>
    </row>
    <row r="13" spans="1:9" ht="25.5">
      <c r="A13" s="63"/>
      <c r="B13" s="5">
        <v>7</v>
      </c>
      <c r="C13" s="5" t="s">
        <v>240</v>
      </c>
      <c r="D13" s="150" t="s">
        <v>174</v>
      </c>
      <c r="E13" s="191" t="s">
        <v>3379</v>
      </c>
      <c r="F13" s="31" t="s">
        <v>3380</v>
      </c>
      <c r="G13" s="705" t="s">
        <v>3202</v>
      </c>
      <c r="H13" s="31" t="s">
        <v>104</v>
      </c>
      <c r="I13" s="25"/>
    </row>
    <row r="14" spans="1:9" ht="44.25" customHeight="1">
      <c r="A14" s="63"/>
      <c r="B14" s="900" t="s">
        <v>245</v>
      </c>
      <c r="C14" s="864"/>
      <c r="D14" s="864"/>
      <c r="E14" s="864"/>
      <c r="F14" s="864"/>
      <c r="G14" s="864"/>
      <c r="H14" s="865"/>
      <c r="I14" s="88"/>
    </row>
    <row r="15" spans="1:9" ht="41.25" customHeight="1">
      <c r="A15" s="63"/>
      <c r="B15" s="5" t="s">
        <v>16</v>
      </c>
      <c r="C15" s="5" t="s">
        <v>17</v>
      </c>
      <c r="D15" s="18" t="s">
        <v>255</v>
      </c>
      <c r="E15" s="601" t="s">
        <v>3382</v>
      </c>
      <c r="F15" s="10" t="s">
        <v>3214</v>
      </c>
      <c r="G15" s="640" t="s">
        <v>3215</v>
      </c>
      <c r="H15" s="36" t="s">
        <v>3216</v>
      </c>
      <c r="I15" s="88"/>
    </row>
    <row r="16" spans="1:9" ht="25.5" customHeight="1">
      <c r="A16" s="63"/>
      <c r="B16" s="5" t="s">
        <v>31</v>
      </c>
      <c r="C16" s="5" t="s">
        <v>34</v>
      </c>
      <c r="D16" s="18" t="s">
        <v>405</v>
      </c>
      <c r="E16" s="601" t="s">
        <v>3383</v>
      </c>
      <c r="F16" s="18" t="s">
        <v>3218</v>
      </c>
      <c r="G16" s="97" t="str">
        <f>HYPERLINK("https://resh.edu.ru/subject/lesson/3611/main/13223/","Посмотреть видеоурок, пройдя по ссылке, прочитать документ в ВК")</f>
        <v>Посмотреть видеоурок, пройдя по ссылке, прочитать документ в ВК</v>
      </c>
      <c r="H16" s="66" t="s">
        <v>97</v>
      </c>
      <c r="I16" s="16"/>
    </row>
    <row r="17" spans="1:9" ht="89.25">
      <c r="A17" s="63"/>
      <c r="B17" s="5" t="s">
        <v>146</v>
      </c>
      <c r="C17" s="5" t="s">
        <v>148</v>
      </c>
      <c r="D17" s="24" t="s">
        <v>174</v>
      </c>
      <c r="E17" s="31" t="s">
        <v>3384</v>
      </c>
      <c r="F17" s="304" t="s">
        <v>3221</v>
      </c>
      <c r="G17" s="663" t="s">
        <v>3222</v>
      </c>
      <c r="H17" s="663" t="s">
        <v>3224</v>
      </c>
      <c r="I17" s="168"/>
    </row>
    <row r="18" spans="1:9" ht="12.75">
      <c r="A18" s="63"/>
      <c r="B18" s="925" t="s">
        <v>160</v>
      </c>
      <c r="C18" s="864"/>
      <c r="D18" s="864"/>
      <c r="E18" s="864"/>
      <c r="F18" s="864"/>
      <c r="G18" s="864"/>
      <c r="H18" s="865"/>
      <c r="I18" s="168"/>
    </row>
    <row r="19" spans="1:9" ht="25.5">
      <c r="A19" s="63"/>
      <c r="B19" s="5" t="s">
        <v>170</v>
      </c>
      <c r="C19" s="5" t="s">
        <v>173</v>
      </c>
      <c r="D19" s="10" t="s">
        <v>255</v>
      </c>
      <c r="E19" s="660" t="s">
        <v>3385</v>
      </c>
      <c r="F19" s="10" t="s">
        <v>3386</v>
      </c>
      <c r="G19" s="617" t="s">
        <v>3387</v>
      </c>
      <c r="H19" s="10" t="s">
        <v>3387</v>
      </c>
      <c r="I19" s="86"/>
    </row>
    <row r="20" spans="1:9" ht="74.25" customHeight="1">
      <c r="A20" s="63"/>
      <c r="B20" s="5" t="s">
        <v>202</v>
      </c>
      <c r="C20" s="5" t="s">
        <v>203</v>
      </c>
      <c r="D20" s="10" t="s">
        <v>2771</v>
      </c>
      <c r="E20" s="660" t="s">
        <v>3388</v>
      </c>
      <c r="F20" s="10" t="s">
        <v>3389</v>
      </c>
      <c r="G20" s="15" t="s">
        <v>3387</v>
      </c>
      <c r="H20" s="10" t="s">
        <v>3387</v>
      </c>
      <c r="I20" s="439"/>
    </row>
    <row r="21" spans="1:9" ht="53.25" customHeight="1">
      <c r="A21" s="63"/>
      <c r="B21" s="5" t="s">
        <v>214</v>
      </c>
      <c r="C21" s="8" t="s">
        <v>215</v>
      </c>
      <c r="D21" s="10" t="s">
        <v>174</v>
      </c>
      <c r="E21" s="31" t="s">
        <v>3390</v>
      </c>
      <c r="F21" s="304" t="s">
        <v>3238</v>
      </c>
      <c r="G21" s="663" t="s">
        <v>3239</v>
      </c>
      <c r="H21" s="462" t="s">
        <v>3240</v>
      </c>
      <c r="I21" s="86"/>
    </row>
    <row r="22" spans="1:9" ht="38.25">
      <c r="A22" s="63"/>
      <c r="B22" s="867" t="s">
        <v>239</v>
      </c>
      <c r="C22" s="867" t="s">
        <v>240</v>
      </c>
      <c r="D22" s="10" t="s">
        <v>255</v>
      </c>
      <c r="E22" s="437" t="s">
        <v>3391</v>
      </c>
      <c r="F22" s="10" t="s">
        <v>3245</v>
      </c>
      <c r="G22" s="15" t="s">
        <v>3246</v>
      </c>
      <c r="H22" s="10" t="s">
        <v>3247</v>
      </c>
      <c r="I22" s="86"/>
    </row>
    <row r="23" spans="1:9" ht="25.5">
      <c r="A23" s="63"/>
      <c r="B23" s="868"/>
      <c r="C23" s="868"/>
      <c r="D23" s="666" t="s">
        <v>684</v>
      </c>
      <c r="E23" s="633" t="s">
        <v>3392</v>
      </c>
      <c r="F23" s="667" t="s">
        <v>3249</v>
      </c>
      <c r="G23" s="667" t="s">
        <v>3250</v>
      </c>
      <c r="H23" s="667" t="s">
        <v>3251</v>
      </c>
      <c r="I23" s="86"/>
    </row>
    <row r="24" spans="1:9" ht="38.25">
      <c r="A24" s="63"/>
      <c r="B24" s="706">
        <v>8</v>
      </c>
      <c r="C24" s="5" t="s">
        <v>1167</v>
      </c>
      <c r="D24" s="463" t="s">
        <v>1502</v>
      </c>
      <c r="E24" s="191" t="s">
        <v>3393</v>
      </c>
      <c r="F24" s="669" t="s">
        <v>3257</v>
      </c>
      <c r="G24" s="463" t="s">
        <v>3259</v>
      </c>
      <c r="H24" s="670" t="s">
        <v>104</v>
      </c>
      <c r="I24" s="25"/>
    </row>
    <row r="25" spans="1:9" ht="18">
      <c r="A25" s="63"/>
      <c r="B25" s="900" t="s">
        <v>273</v>
      </c>
      <c r="C25" s="864"/>
      <c r="D25" s="864"/>
      <c r="E25" s="864"/>
      <c r="F25" s="864"/>
      <c r="G25" s="864"/>
      <c r="H25" s="865"/>
      <c r="I25" s="25"/>
    </row>
    <row r="26" spans="1:9" ht="55.5" customHeight="1">
      <c r="A26" s="63"/>
      <c r="B26" s="129" t="s">
        <v>16</v>
      </c>
      <c r="C26" s="129" t="s">
        <v>17</v>
      </c>
      <c r="D26" s="18" t="s">
        <v>274</v>
      </c>
      <c r="E26" s="653" t="s">
        <v>3394</v>
      </c>
      <c r="F26" s="221" t="s">
        <v>2557</v>
      </c>
      <c r="G26" s="404" t="s">
        <v>3268</v>
      </c>
      <c r="H26" s="249" t="s">
        <v>97</v>
      </c>
      <c r="I26" s="25"/>
    </row>
    <row r="27" spans="1:9" ht="33.75" customHeight="1">
      <c r="A27" s="63"/>
      <c r="B27" s="129" t="s">
        <v>31</v>
      </c>
      <c r="C27" s="129" t="s">
        <v>34</v>
      </c>
      <c r="D27" s="18" t="s">
        <v>255</v>
      </c>
      <c r="E27" s="660" t="s">
        <v>3397</v>
      </c>
      <c r="F27" s="10" t="s">
        <v>1494</v>
      </c>
      <c r="G27" s="18" t="s">
        <v>2691</v>
      </c>
      <c r="H27" s="10" t="s">
        <v>97</v>
      </c>
      <c r="I27" s="25"/>
    </row>
    <row r="28" spans="1:9" ht="38.25">
      <c r="A28" s="63"/>
      <c r="B28" s="129" t="s">
        <v>146</v>
      </c>
      <c r="C28" s="129" t="s">
        <v>148</v>
      </c>
      <c r="D28" s="10" t="s">
        <v>1872</v>
      </c>
      <c r="E28" s="660" t="s">
        <v>3398</v>
      </c>
      <c r="F28" s="10" t="s">
        <v>1675</v>
      </c>
      <c r="G28" s="18" t="s">
        <v>2691</v>
      </c>
      <c r="H28" s="10" t="s">
        <v>97</v>
      </c>
      <c r="I28" s="708"/>
    </row>
    <row r="29" spans="1:9" ht="53.25" customHeight="1">
      <c r="A29" s="63"/>
      <c r="B29" s="940" t="s">
        <v>160</v>
      </c>
      <c r="C29" s="864"/>
      <c r="D29" s="864"/>
      <c r="E29" s="864"/>
      <c r="F29" s="864"/>
      <c r="G29" s="864"/>
      <c r="H29" s="865"/>
      <c r="I29" s="454"/>
    </row>
    <row r="30" spans="1:9" ht="48.75" customHeight="1">
      <c r="A30" s="63"/>
      <c r="B30" s="129" t="s">
        <v>170</v>
      </c>
      <c r="C30" s="129" t="s">
        <v>173</v>
      </c>
      <c r="D30" s="666" t="s">
        <v>684</v>
      </c>
      <c r="E30" s="633" t="s">
        <v>3399</v>
      </c>
      <c r="F30" s="494" t="s">
        <v>3287</v>
      </c>
      <c r="G30" s="709" t="s">
        <v>3288</v>
      </c>
      <c r="H30" s="709" t="s">
        <v>3289</v>
      </c>
      <c r="I30" s="454"/>
    </row>
    <row r="31" spans="1:9" ht="71.25" customHeight="1">
      <c r="A31" s="63"/>
      <c r="B31" s="129" t="s">
        <v>202</v>
      </c>
      <c r="C31" s="129" t="s">
        <v>203</v>
      </c>
      <c r="D31" s="249" t="s">
        <v>174</v>
      </c>
      <c r="E31" s="28" t="s">
        <v>3400</v>
      </c>
      <c r="F31" s="462" t="s">
        <v>3162</v>
      </c>
      <c r="G31" s="675" t="s">
        <v>3401</v>
      </c>
      <c r="H31" s="462" t="s">
        <v>3279</v>
      </c>
      <c r="I31" s="454"/>
    </row>
    <row r="32" spans="1:9" ht="25.5">
      <c r="A32" s="63"/>
      <c r="B32" s="129" t="s">
        <v>214</v>
      </c>
      <c r="C32" s="129" t="s">
        <v>215</v>
      </c>
      <c r="D32" s="10" t="s">
        <v>2560</v>
      </c>
      <c r="E32" s="43" t="s">
        <v>3403</v>
      </c>
      <c r="F32" s="31" t="s">
        <v>3404</v>
      </c>
      <c r="G32" s="166" t="s">
        <v>3285</v>
      </c>
      <c r="H32" s="31" t="s">
        <v>2429</v>
      </c>
      <c r="I32" s="86"/>
    </row>
    <row r="33" spans="1:9" ht="38.25">
      <c r="A33" s="63"/>
      <c r="B33" s="129" t="s">
        <v>239</v>
      </c>
      <c r="C33" s="164" t="s">
        <v>240</v>
      </c>
      <c r="D33" s="18" t="s">
        <v>3406</v>
      </c>
      <c r="E33" s="191" t="s">
        <v>3407</v>
      </c>
      <c r="F33" s="669" t="s">
        <v>3257</v>
      </c>
      <c r="G33" s="463" t="s">
        <v>3259</v>
      </c>
      <c r="H33" s="670" t="s">
        <v>104</v>
      </c>
      <c r="I33" s="168"/>
    </row>
    <row r="34" spans="1:9" ht="38.25">
      <c r="A34" s="63"/>
      <c r="B34" s="5" t="s">
        <v>1166</v>
      </c>
      <c r="C34" s="5" t="s">
        <v>1167</v>
      </c>
      <c r="D34" s="463" t="s">
        <v>1502</v>
      </c>
      <c r="E34" s="659" t="s">
        <v>3409</v>
      </c>
      <c r="F34" s="67" t="s">
        <v>3295</v>
      </c>
      <c r="G34" s="677" t="s">
        <v>3296</v>
      </c>
      <c r="H34" s="670" t="s">
        <v>104</v>
      </c>
      <c r="I34" s="439"/>
    </row>
    <row r="35" spans="1:9" ht="18">
      <c r="A35" s="63"/>
      <c r="B35" s="909" t="s">
        <v>441</v>
      </c>
      <c r="C35" s="864"/>
      <c r="D35" s="864"/>
      <c r="E35" s="864"/>
      <c r="F35" s="864"/>
      <c r="G35" s="864"/>
      <c r="H35" s="865"/>
      <c r="I35" s="25"/>
    </row>
    <row r="36" spans="1:9" ht="38.25">
      <c r="A36" s="63"/>
      <c r="B36" s="5" t="s">
        <v>16</v>
      </c>
      <c r="C36" s="5" t="s">
        <v>17</v>
      </c>
      <c r="D36" s="10" t="s">
        <v>113</v>
      </c>
      <c r="E36" s="660" t="s">
        <v>3411</v>
      </c>
      <c r="F36" s="10" t="s">
        <v>3412</v>
      </c>
      <c r="G36" s="15" t="s">
        <v>3413</v>
      </c>
      <c r="H36" s="10"/>
      <c r="I36" s="25"/>
    </row>
    <row r="37" spans="1:9" ht="89.25">
      <c r="A37" s="63"/>
      <c r="B37" s="5" t="s">
        <v>31</v>
      </c>
      <c r="C37" s="5" t="s">
        <v>34</v>
      </c>
      <c r="D37" s="249" t="s">
        <v>174</v>
      </c>
      <c r="E37" s="653" t="s">
        <v>3415</v>
      </c>
      <c r="F37" s="304" t="s">
        <v>3238</v>
      </c>
      <c r="G37" s="663" t="s">
        <v>3239</v>
      </c>
      <c r="H37" s="462" t="s">
        <v>3240</v>
      </c>
      <c r="I37" s="168"/>
    </row>
    <row r="38" spans="1:9" ht="25.5">
      <c r="A38" s="63"/>
      <c r="B38" s="5" t="s">
        <v>146</v>
      </c>
      <c r="C38" s="5" t="s">
        <v>148</v>
      </c>
      <c r="D38" s="10" t="s">
        <v>174</v>
      </c>
      <c r="E38" s="660" t="s">
        <v>3420</v>
      </c>
      <c r="F38" s="10" t="s">
        <v>3421</v>
      </c>
      <c r="G38" s="10" t="s">
        <v>3422</v>
      </c>
      <c r="H38" s="10" t="s">
        <v>3423</v>
      </c>
      <c r="I38" s="25"/>
    </row>
    <row r="39" spans="1:9" ht="12.75">
      <c r="A39" s="63"/>
      <c r="B39" s="940" t="s">
        <v>160</v>
      </c>
      <c r="C39" s="864"/>
      <c r="D39" s="864"/>
      <c r="E39" s="864"/>
      <c r="F39" s="864"/>
      <c r="G39" s="864"/>
      <c r="H39" s="865"/>
      <c r="I39" s="25"/>
    </row>
    <row r="40" spans="1:9" ht="25.5">
      <c r="A40" s="63"/>
      <c r="B40" s="5" t="s">
        <v>170</v>
      </c>
      <c r="C40" s="5" t="s">
        <v>173</v>
      </c>
      <c r="D40" s="10" t="s">
        <v>174</v>
      </c>
      <c r="E40" s="437" t="s">
        <v>3426</v>
      </c>
      <c r="F40" s="10" t="s">
        <v>2249</v>
      </c>
      <c r="G40" s="352" t="str">
        <f>HYPERLINK("https://m.vk.com/video32791554_456239023","Посмотрите видео-урок: Личная безопастность")</f>
        <v>Посмотрите видео-урок: Личная безопастность</v>
      </c>
      <c r="H40" s="10" t="s">
        <v>97</v>
      </c>
      <c r="I40" s="168"/>
    </row>
    <row r="41" spans="1:9" ht="25.5">
      <c r="A41" s="63"/>
      <c r="B41" s="129" t="s">
        <v>202</v>
      </c>
      <c r="C41" s="129" t="s">
        <v>203</v>
      </c>
      <c r="D41" s="18" t="s">
        <v>174</v>
      </c>
      <c r="E41" s="717" t="s">
        <v>3430</v>
      </c>
      <c r="F41" s="250" t="s">
        <v>3431</v>
      </c>
      <c r="G41" s="718" t="s">
        <v>3432</v>
      </c>
      <c r="H41" s="374" t="s">
        <v>2429</v>
      </c>
      <c r="I41" s="708"/>
    </row>
    <row r="42" spans="1:9" ht="127.5">
      <c r="A42" s="63"/>
      <c r="B42" s="129" t="s">
        <v>214</v>
      </c>
      <c r="C42" s="129" t="s">
        <v>215</v>
      </c>
      <c r="D42" s="249" t="s">
        <v>174</v>
      </c>
      <c r="E42" s="685" t="s">
        <v>3435</v>
      </c>
      <c r="F42" s="669" t="s">
        <v>3325</v>
      </c>
      <c r="G42" s="675" t="s">
        <v>3436</v>
      </c>
      <c r="H42" s="675" t="s">
        <v>3437</v>
      </c>
      <c r="I42" s="708"/>
    </row>
    <row r="43" spans="1:9" ht="18" customHeight="1">
      <c r="A43" s="63"/>
      <c r="B43" s="900" t="s">
        <v>590</v>
      </c>
      <c r="C43" s="864"/>
      <c r="D43" s="864"/>
      <c r="E43" s="864"/>
      <c r="F43" s="864"/>
      <c r="G43" s="864"/>
      <c r="H43" s="865"/>
      <c r="I43" s="25"/>
    </row>
    <row r="44" spans="1:9" ht="25.5">
      <c r="A44" s="63"/>
      <c r="B44" s="914" t="s">
        <v>16</v>
      </c>
      <c r="C44" s="867" t="s">
        <v>17</v>
      </c>
      <c r="D44" s="690" t="s">
        <v>174</v>
      </c>
      <c r="E44" s="691" t="s">
        <v>3452</v>
      </c>
      <c r="F44" s="436" t="s">
        <v>3345</v>
      </c>
      <c r="G44" s="388" t="s">
        <v>3346</v>
      </c>
      <c r="H44" s="690" t="s">
        <v>97</v>
      </c>
      <c r="I44" s="168"/>
    </row>
    <row r="45" spans="1:9" ht="25.5">
      <c r="A45" s="63"/>
      <c r="B45" s="868"/>
      <c r="C45" s="868"/>
      <c r="D45" s="18" t="s">
        <v>1872</v>
      </c>
      <c r="E45" s="660" t="s">
        <v>3455</v>
      </c>
      <c r="F45" s="18" t="s">
        <v>3348</v>
      </c>
      <c r="G45" s="19" t="s">
        <v>3349</v>
      </c>
      <c r="H45" s="18" t="s">
        <v>3350</v>
      </c>
      <c r="I45" s="25"/>
    </row>
    <row r="46" spans="1:9" ht="38.25">
      <c r="A46" s="63"/>
      <c r="B46" s="172" t="s">
        <v>31</v>
      </c>
      <c r="C46" s="5" t="s">
        <v>34</v>
      </c>
      <c r="D46" s="66" t="s">
        <v>255</v>
      </c>
      <c r="E46" s="28" t="s">
        <v>3459</v>
      </c>
      <c r="F46" s="38" t="s">
        <v>3359</v>
      </c>
      <c r="G46" s="144" t="s">
        <v>3032</v>
      </c>
      <c r="H46" s="38" t="s">
        <v>97</v>
      </c>
      <c r="I46" s="546"/>
    </row>
    <row r="47" spans="1:9" ht="25.5">
      <c r="A47" s="63"/>
      <c r="B47" s="172" t="s">
        <v>146</v>
      </c>
      <c r="C47" s="5" t="s">
        <v>148</v>
      </c>
      <c r="D47" s="18" t="s">
        <v>1968</v>
      </c>
      <c r="E47" s="488" t="s">
        <v>3460</v>
      </c>
      <c r="F47" s="18" t="s">
        <v>3355</v>
      </c>
      <c r="G47" s="313" t="str">
        <f>HYPERLINK("https://resh.edu.ru/subject/lesson/4659/main/280981/","Посмотреть видео, пройдя по ссылке. Написать сочинение")</f>
        <v>Посмотреть видео, пройдя по ссылке. Написать сочинение</v>
      </c>
      <c r="H47" s="365" t="s">
        <v>97</v>
      </c>
      <c r="I47" s="25"/>
    </row>
    <row r="48" spans="1:9" ht="12.75">
      <c r="A48" s="63"/>
      <c r="B48" s="892" t="s">
        <v>160</v>
      </c>
      <c r="C48" s="864"/>
      <c r="D48" s="864"/>
      <c r="E48" s="864"/>
      <c r="F48" s="864"/>
      <c r="G48" s="864"/>
      <c r="H48" s="865"/>
      <c r="I48" s="25"/>
    </row>
    <row r="49" spans="1:9" ht="25.5">
      <c r="A49" s="63"/>
      <c r="B49" s="172" t="s">
        <v>170</v>
      </c>
      <c r="C49" s="5" t="s">
        <v>173</v>
      </c>
      <c r="D49" s="18" t="s">
        <v>1968</v>
      </c>
      <c r="E49" s="488" t="s">
        <v>3468</v>
      </c>
      <c r="F49" s="18" t="s">
        <v>3355</v>
      </c>
      <c r="G49" s="313" t="str">
        <f>HYPERLINK("https://resh.edu.ru/subject/lesson/4659/main/280981/","Посмотреть видео, пройдя по ссылке. Написать сочинение")</f>
        <v>Посмотреть видео, пройдя по ссылке. Написать сочинение</v>
      </c>
      <c r="H49" s="365" t="s">
        <v>97</v>
      </c>
      <c r="I49" s="168"/>
    </row>
    <row r="50" spans="1:9" ht="25.5">
      <c r="A50" s="63"/>
      <c r="B50" s="620" t="s">
        <v>202</v>
      </c>
      <c r="C50" s="620" t="s">
        <v>203</v>
      </c>
      <c r="D50" s="249" t="s">
        <v>255</v>
      </c>
      <c r="E50" s="653" t="s">
        <v>3475</v>
      </c>
      <c r="F50" s="671" t="s">
        <v>3476</v>
      </c>
      <c r="G50" s="144" t="s">
        <v>3032</v>
      </c>
      <c r="H50" s="144" t="s">
        <v>104</v>
      </c>
      <c r="I50" s="168"/>
    </row>
    <row r="51" spans="1:9" ht="12.75">
      <c r="A51" s="63"/>
      <c r="I51" s="25"/>
    </row>
    <row r="52" spans="1:9" ht="12.75">
      <c r="A52" s="63"/>
      <c r="I52" s="86"/>
    </row>
    <row r="53" spans="1:9" ht="12.75">
      <c r="A53" s="63"/>
      <c r="I53" s="715"/>
    </row>
    <row r="54" spans="1:9" ht="12.75">
      <c r="A54" s="63"/>
      <c r="I54" s="714"/>
    </row>
    <row r="55" spans="1:9" ht="18" customHeight="1">
      <c r="A55" s="63"/>
      <c r="I55" s="708"/>
    </row>
    <row r="56" spans="1:9" ht="12.75">
      <c r="A56" s="63"/>
      <c r="B56" s="723"/>
      <c r="C56" s="723"/>
      <c r="I56" s="25"/>
    </row>
    <row r="57" spans="1:9" ht="12.75">
      <c r="A57" s="63"/>
      <c r="B57" s="227"/>
      <c r="C57" s="631"/>
      <c r="I57" s="148"/>
    </row>
    <row r="58" spans="1:9" ht="12.75">
      <c r="A58" s="63"/>
      <c r="I58" s="25"/>
    </row>
    <row r="59" spans="1:9">
      <c r="A59" s="63"/>
      <c r="I59" s="546"/>
    </row>
    <row r="60" spans="1:9">
      <c r="A60" s="63"/>
      <c r="I60" s="546"/>
    </row>
    <row r="61" spans="1:9" ht="12.75">
      <c r="A61" s="63"/>
      <c r="I61" s="25"/>
    </row>
    <row r="62" spans="1:9" ht="12.75">
      <c r="A62" s="63"/>
      <c r="I62" s="86"/>
    </row>
    <row r="63" spans="1:9" ht="12.75">
      <c r="A63" s="63"/>
      <c r="I63" s="86"/>
    </row>
    <row r="64" spans="1:9" ht="12.75">
      <c r="A64" s="63"/>
      <c r="I64" s="86"/>
    </row>
    <row r="65" spans="1:9" ht="18">
      <c r="A65" s="63"/>
      <c r="I65" s="708"/>
    </row>
    <row r="66" spans="1:9" ht="12.75" customHeight="1">
      <c r="A66" s="63"/>
      <c r="I66" s="86"/>
    </row>
    <row r="67" spans="1:9" ht="12.75">
      <c r="A67" s="63"/>
      <c r="I67" s="454"/>
    </row>
    <row r="68" spans="1:9" ht="12.75">
      <c r="A68" s="63"/>
      <c r="I68" s="156"/>
    </row>
    <row r="69" spans="1:9" ht="12.75">
      <c r="A69" s="63"/>
      <c r="I69" s="239"/>
    </row>
    <row r="70" spans="1:9" ht="12.75">
      <c r="A70" s="63"/>
      <c r="I70" s="25"/>
    </row>
    <row r="71" spans="1:9" ht="12.75">
      <c r="A71" s="63"/>
      <c r="I71" s="83"/>
    </row>
    <row r="72" spans="1:9" ht="12.75">
      <c r="A72" s="63"/>
      <c r="I72" s="83"/>
    </row>
    <row r="73" spans="1:9" ht="12.75">
      <c r="A73" s="63"/>
      <c r="B73" s="63"/>
      <c r="C73" s="63"/>
      <c r="D73" s="63"/>
      <c r="E73" s="63"/>
      <c r="F73" s="63"/>
      <c r="G73" s="63"/>
      <c r="H73" s="63"/>
      <c r="I73" s="83"/>
    </row>
    <row r="74" spans="1:9" ht="12.75">
      <c r="A74" s="63"/>
      <c r="I74" s="83"/>
    </row>
    <row r="75" spans="1:9" ht="12.75">
      <c r="A75" s="63"/>
      <c r="I75" s="83"/>
    </row>
    <row r="76" spans="1:9" ht="12.75">
      <c r="A76" s="63"/>
      <c r="I76" s="83"/>
    </row>
    <row r="77" spans="1:9" ht="12.75">
      <c r="A77" s="63"/>
      <c r="I77" s="83"/>
    </row>
    <row r="78" spans="1:9" ht="46.5" customHeight="1">
      <c r="A78" s="63"/>
      <c r="I78" s="83"/>
    </row>
    <row r="79" spans="1:9" ht="12.75">
      <c r="A79" s="63"/>
      <c r="I79" s="83"/>
    </row>
    <row r="80" spans="1:9" ht="12.75">
      <c r="A80" s="63"/>
      <c r="I80" s="83"/>
    </row>
    <row r="81" spans="1:9" ht="12.75">
      <c r="A81" s="63"/>
      <c r="I81" s="83"/>
    </row>
    <row r="82" spans="1:9" ht="12.75">
      <c r="A82" s="63"/>
      <c r="I82" s="83"/>
    </row>
    <row r="83" spans="1:9" ht="12.75">
      <c r="A83" s="63"/>
      <c r="I83" s="83"/>
    </row>
    <row r="84" spans="1:9" ht="12.75">
      <c r="A84" s="63"/>
      <c r="I84" s="83"/>
    </row>
    <row r="85" spans="1:9" ht="12.75">
      <c r="A85" s="63"/>
      <c r="I85" s="83"/>
    </row>
    <row r="86" spans="1:9" ht="12.75">
      <c r="A86" s="63"/>
      <c r="I86" s="83"/>
    </row>
    <row r="87" spans="1:9" ht="12.75">
      <c r="A87" s="63"/>
      <c r="I87" s="83"/>
    </row>
    <row r="88" spans="1:9" ht="12.75">
      <c r="A88" s="63"/>
      <c r="I88" s="83"/>
    </row>
    <row r="89" spans="1:9" ht="12.75">
      <c r="A89" s="63"/>
      <c r="I89" s="83"/>
    </row>
    <row r="90" spans="1:9" ht="12.75">
      <c r="A90" s="63"/>
      <c r="I90" s="83"/>
    </row>
    <row r="91" spans="1:9" ht="12.75">
      <c r="A91" s="63"/>
      <c r="I91" s="83"/>
    </row>
    <row r="92" spans="1:9" ht="12.75">
      <c r="A92" s="63"/>
      <c r="I92" s="83"/>
    </row>
    <row r="93" spans="1:9" ht="12.75">
      <c r="A93" s="63"/>
      <c r="I93" s="83"/>
    </row>
    <row r="94" spans="1:9" ht="12.75">
      <c r="A94" s="63"/>
      <c r="I94" s="83"/>
    </row>
    <row r="95" spans="1:9" ht="12.75">
      <c r="A95" s="63"/>
      <c r="I95" s="83"/>
    </row>
    <row r="96" spans="1:9" ht="12.75">
      <c r="A96" s="63"/>
      <c r="I96" s="83"/>
    </row>
    <row r="97" spans="1:9" ht="12.75">
      <c r="A97" s="63"/>
      <c r="I97" s="83"/>
    </row>
    <row r="98" spans="1:9" ht="12.75">
      <c r="A98" s="63"/>
      <c r="I98" s="83"/>
    </row>
    <row r="99" spans="1:9" ht="12.75">
      <c r="A99" s="63"/>
      <c r="I99" s="83"/>
    </row>
    <row r="100" spans="1:9" ht="12.75">
      <c r="A100" s="63"/>
      <c r="I100" s="83"/>
    </row>
    <row r="101" spans="1:9" ht="12.75">
      <c r="A101" s="63"/>
      <c r="I101" s="83"/>
    </row>
    <row r="102" spans="1:9" ht="12.75">
      <c r="A102" s="63"/>
      <c r="I102" s="83"/>
    </row>
    <row r="103" spans="1:9" ht="12.75">
      <c r="A103" s="63"/>
      <c r="I103" s="83"/>
    </row>
    <row r="104" spans="1:9" ht="12.75">
      <c r="A104" s="63"/>
      <c r="I104" s="83"/>
    </row>
    <row r="105" spans="1:9" ht="12.75">
      <c r="A105" s="63"/>
      <c r="I105" s="83"/>
    </row>
    <row r="106" spans="1:9" ht="12.75">
      <c r="A106" s="63"/>
      <c r="I106" s="83"/>
    </row>
    <row r="107" spans="1:9" ht="12.75">
      <c r="A107" s="63"/>
      <c r="I107" s="83"/>
    </row>
    <row r="108" spans="1:9" ht="12.75">
      <c r="A108" s="63"/>
      <c r="I108" s="83"/>
    </row>
    <row r="109" spans="1:9" ht="12.75">
      <c r="A109" s="63"/>
      <c r="I109" s="83"/>
    </row>
    <row r="110" spans="1:9" ht="12.75">
      <c r="A110" s="63"/>
      <c r="I110" s="83"/>
    </row>
    <row r="111" spans="1:9" ht="12.75">
      <c r="A111" s="63"/>
      <c r="I111" s="83"/>
    </row>
    <row r="112" spans="1:9" ht="12.75">
      <c r="A112" s="63"/>
      <c r="I112" s="83"/>
    </row>
    <row r="113" spans="1:9" ht="12.75">
      <c r="A113" s="63"/>
      <c r="I113" s="83"/>
    </row>
    <row r="114" spans="1:9" ht="12.75">
      <c r="A114" s="63"/>
      <c r="I114" s="83"/>
    </row>
    <row r="115" spans="1:9" ht="12.75">
      <c r="A115" s="63"/>
      <c r="I115" s="83"/>
    </row>
    <row r="116" spans="1:9" ht="12.75">
      <c r="A116" s="63"/>
      <c r="I116" s="83"/>
    </row>
    <row r="117" spans="1:9" ht="12.75">
      <c r="A117" s="63"/>
      <c r="I117" s="83"/>
    </row>
    <row r="118" spans="1:9" ht="12.75">
      <c r="A118" s="63"/>
      <c r="I118" s="83"/>
    </row>
    <row r="119" spans="1:9" ht="12.75">
      <c r="A119" s="63"/>
      <c r="I119" s="83"/>
    </row>
    <row r="120" spans="1:9" ht="12.75">
      <c r="A120" s="63"/>
      <c r="I120" s="83"/>
    </row>
    <row r="121" spans="1:9" ht="27" customHeight="1">
      <c r="A121" s="63"/>
      <c r="I121" s="83"/>
    </row>
    <row r="122" spans="1:9" ht="12.75">
      <c r="A122" s="63"/>
      <c r="I122" s="83"/>
    </row>
    <row r="123" spans="1:9" ht="12.75">
      <c r="A123" s="63"/>
      <c r="I123" s="83"/>
    </row>
    <row r="124" spans="1:9" ht="12.75">
      <c r="A124" s="63"/>
      <c r="B124" s="63"/>
      <c r="C124" s="63"/>
      <c r="D124" s="63"/>
      <c r="E124" s="63"/>
      <c r="F124" s="63"/>
      <c r="G124" s="63"/>
      <c r="H124" s="63"/>
      <c r="I124" s="83"/>
    </row>
    <row r="125" spans="1:9" ht="12.75">
      <c r="A125" s="63"/>
      <c r="B125" s="63"/>
      <c r="C125" s="63"/>
      <c r="D125" s="63"/>
      <c r="E125" s="63"/>
      <c r="F125" s="63"/>
      <c r="G125" s="63"/>
      <c r="H125" s="63"/>
      <c r="I125" s="83"/>
    </row>
    <row r="126" spans="1:9" ht="12.75">
      <c r="A126" s="63"/>
      <c r="B126" s="63"/>
      <c r="C126" s="63"/>
      <c r="D126" s="63"/>
      <c r="E126" s="63"/>
      <c r="F126" s="63"/>
      <c r="G126" s="63"/>
      <c r="H126" s="63"/>
      <c r="I126" s="83"/>
    </row>
    <row r="127" spans="1:9" ht="12.75">
      <c r="A127" s="63"/>
      <c r="B127" s="63"/>
      <c r="C127" s="63"/>
      <c r="D127" s="63"/>
      <c r="E127" s="63"/>
      <c r="F127" s="63"/>
      <c r="G127" s="63"/>
      <c r="H127" s="63"/>
      <c r="I127" s="83"/>
    </row>
    <row r="128" spans="1:9" ht="12.75">
      <c r="A128" s="63"/>
      <c r="B128" s="63"/>
      <c r="C128" s="63"/>
      <c r="D128" s="63"/>
      <c r="E128" s="63"/>
      <c r="F128" s="63"/>
      <c r="G128" s="63"/>
      <c r="H128" s="63"/>
      <c r="I128" s="83"/>
    </row>
    <row r="129" spans="1:9" ht="12.75">
      <c r="A129" s="63"/>
      <c r="B129" s="63"/>
      <c r="C129" s="63"/>
      <c r="D129" s="63"/>
      <c r="E129" s="63"/>
      <c r="F129" s="63"/>
      <c r="G129" s="63"/>
      <c r="H129" s="63"/>
      <c r="I129" s="83"/>
    </row>
    <row r="130" spans="1:9" ht="12.75">
      <c r="A130" s="63"/>
      <c r="B130" s="63"/>
      <c r="C130" s="63"/>
      <c r="D130" s="63"/>
      <c r="E130" s="63"/>
      <c r="F130" s="63"/>
      <c r="G130" s="63"/>
      <c r="H130" s="63"/>
      <c r="I130" s="83"/>
    </row>
    <row r="131" spans="1:9" ht="12.75">
      <c r="A131" s="63"/>
      <c r="B131" s="63"/>
      <c r="C131" s="63"/>
      <c r="D131" s="63"/>
      <c r="E131" s="63"/>
      <c r="F131" s="63"/>
      <c r="G131" s="63"/>
      <c r="H131" s="63"/>
      <c r="I131" s="83"/>
    </row>
    <row r="132" spans="1:9" ht="12.75">
      <c r="A132" s="63"/>
      <c r="B132" s="63"/>
      <c r="C132" s="63"/>
      <c r="D132" s="63"/>
      <c r="E132" s="63"/>
      <c r="F132" s="63"/>
      <c r="G132" s="63"/>
      <c r="H132" s="63"/>
      <c r="I132" s="83"/>
    </row>
    <row r="133" spans="1:9" ht="12.75">
      <c r="A133" s="63"/>
      <c r="B133" s="63"/>
      <c r="C133" s="63"/>
      <c r="D133" s="63"/>
      <c r="E133" s="63"/>
      <c r="F133" s="63"/>
      <c r="G133" s="63"/>
      <c r="H133" s="63"/>
      <c r="I133" s="83"/>
    </row>
    <row r="134" spans="1:9" ht="12.75">
      <c r="A134" s="63"/>
      <c r="B134" s="63"/>
      <c r="C134" s="63"/>
      <c r="D134" s="63"/>
      <c r="E134" s="63"/>
      <c r="F134" s="63"/>
      <c r="G134" s="63"/>
      <c r="H134" s="63"/>
      <c r="I134" s="83"/>
    </row>
    <row r="135" spans="1:9" ht="12.75">
      <c r="A135" s="63"/>
      <c r="B135" s="63"/>
      <c r="C135" s="63"/>
      <c r="D135" s="63"/>
      <c r="E135" s="63"/>
      <c r="F135" s="63"/>
      <c r="G135" s="63"/>
      <c r="H135" s="63"/>
      <c r="I135" s="83"/>
    </row>
    <row r="136" spans="1:9" ht="12.75">
      <c r="A136" s="63"/>
      <c r="B136" s="63"/>
      <c r="C136" s="63"/>
      <c r="D136" s="63"/>
      <c r="E136" s="63"/>
      <c r="F136" s="63"/>
      <c r="G136" s="63"/>
      <c r="H136" s="63"/>
      <c r="I136" s="83"/>
    </row>
    <row r="137" spans="1:9" ht="12.75">
      <c r="A137" s="63"/>
      <c r="B137" s="63"/>
      <c r="C137" s="63"/>
      <c r="D137" s="63"/>
      <c r="E137" s="63"/>
      <c r="F137" s="63"/>
      <c r="G137" s="63"/>
      <c r="H137" s="63"/>
      <c r="I137" s="83"/>
    </row>
    <row r="138" spans="1:9" ht="12.75">
      <c r="A138" s="63"/>
      <c r="B138" s="63"/>
      <c r="C138" s="63"/>
      <c r="D138" s="63"/>
      <c r="E138" s="63"/>
      <c r="F138" s="63"/>
      <c r="G138" s="63"/>
      <c r="H138" s="63"/>
      <c r="I138" s="83"/>
    </row>
    <row r="139" spans="1:9" ht="12.75">
      <c r="A139" s="63"/>
      <c r="B139" s="63"/>
      <c r="C139" s="63"/>
      <c r="D139" s="63"/>
      <c r="E139" s="63"/>
      <c r="F139" s="63"/>
      <c r="G139" s="63"/>
      <c r="H139" s="63"/>
      <c r="I139" s="83"/>
    </row>
    <row r="140" spans="1:9" ht="12.75">
      <c r="A140" s="63"/>
      <c r="B140" s="63"/>
      <c r="C140" s="63"/>
      <c r="D140" s="63"/>
      <c r="E140" s="63"/>
      <c r="F140" s="63"/>
      <c r="G140" s="63"/>
      <c r="H140" s="63"/>
      <c r="I140" s="83"/>
    </row>
    <row r="141" spans="1:9" ht="12.75">
      <c r="A141" s="63"/>
      <c r="B141" s="63"/>
      <c r="C141" s="63"/>
      <c r="D141" s="63"/>
      <c r="E141" s="63"/>
      <c r="F141" s="63"/>
      <c r="G141" s="63"/>
      <c r="H141" s="63"/>
      <c r="I141" s="83"/>
    </row>
    <row r="142" spans="1:9" ht="12.75">
      <c r="A142" s="63"/>
      <c r="B142" s="63"/>
      <c r="C142" s="63"/>
      <c r="D142" s="63"/>
      <c r="E142" s="63"/>
      <c r="F142" s="63"/>
      <c r="G142" s="63"/>
      <c r="H142" s="63"/>
      <c r="I142" s="83"/>
    </row>
    <row r="143" spans="1:9" ht="12.75">
      <c r="A143" s="63"/>
      <c r="B143" s="63"/>
      <c r="C143" s="63"/>
      <c r="D143" s="63"/>
      <c r="E143" s="63"/>
      <c r="F143" s="63"/>
      <c r="G143" s="63"/>
      <c r="H143" s="63"/>
      <c r="I143" s="83"/>
    </row>
    <row r="144" spans="1:9" ht="12.75">
      <c r="A144" s="63"/>
      <c r="B144" s="63"/>
      <c r="C144" s="63"/>
      <c r="D144" s="63"/>
      <c r="E144" s="63"/>
      <c r="F144" s="63"/>
      <c r="G144" s="63"/>
      <c r="H144" s="63"/>
      <c r="I144" s="83"/>
    </row>
    <row r="145" spans="1:9" ht="12.75">
      <c r="A145" s="63"/>
      <c r="B145" s="63"/>
      <c r="C145" s="63"/>
      <c r="D145" s="63"/>
      <c r="E145" s="63"/>
      <c r="F145" s="63"/>
      <c r="G145" s="63"/>
      <c r="H145" s="63"/>
      <c r="I145" s="83"/>
    </row>
    <row r="146" spans="1:9" ht="12.75">
      <c r="A146" s="63"/>
      <c r="B146" s="63"/>
      <c r="C146" s="63"/>
      <c r="D146" s="63"/>
      <c r="E146" s="63"/>
      <c r="F146" s="63"/>
      <c r="G146" s="63"/>
      <c r="H146" s="63"/>
      <c r="I146" s="83"/>
    </row>
    <row r="147" spans="1:9" ht="12.75">
      <c r="A147" s="63"/>
      <c r="B147" s="63"/>
      <c r="C147" s="63"/>
      <c r="D147" s="63"/>
      <c r="E147" s="63"/>
      <c r="F147" s="63"/>
      <c r="G147" s="63"/>
      <c r="H147" s="63"/>
      <c r="I147" s="83"/>
    </row>
    <row r="148" spans="1:9" ht="12.75">
      <c r="A148" s="63"/>
      <c r="B148" s="63"/>
      <c r="C148" s="63"/>
      <c r="D148" s="63"/>
      <c r="E148" s="63"/>
      <c r="F148" s="63"/>
      <c r="G148" s="63"/>
      <c r="H148" s="63"/>
      <c r="I148" s="83"/>
    </row>
    <row r="149" spans="1:9" ht="12.75">
      <c r="A149" s="63"/>
      <c r="B149" s="63"/>
      <c r="C149" s="63"/>
      <c r="D149" s="63"/>
      <c r="E149" s="63"/>
      <c r="F149" s="63"/>
      <c r="G149" s="63"/>
      <c r="H149" s="63"/>
      <c r="I149" s="83"/>
    </row>
    <row r="150" spans="1:9" ht="12.75">
      <c r="A150" s="63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6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6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6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6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6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6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6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6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6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6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6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6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6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6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6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6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6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6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6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6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6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6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6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6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6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6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6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6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6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6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6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6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6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6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6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6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6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6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6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6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6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6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6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6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6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6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6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6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6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6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6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6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6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6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6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6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6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6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6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6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6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6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6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6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6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6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6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6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6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6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6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6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6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6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6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6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6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6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6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6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6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6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6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6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6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6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6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6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6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6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6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6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6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6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6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6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6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6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6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6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6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6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6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6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6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6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6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6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6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6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6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6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6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6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6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6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6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6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6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6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6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6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6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6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6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6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6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6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6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6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6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6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6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6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6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6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6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6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6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6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6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6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6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6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6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6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6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6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6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6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6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6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6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6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6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6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6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6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6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6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6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6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6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6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6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6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6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6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6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6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6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6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6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6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6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6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6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6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6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6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6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6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6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6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6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6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6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6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6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6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6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6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6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6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6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6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6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6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6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6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6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6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6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6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6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6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6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6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6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6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6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6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6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6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6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6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6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6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6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6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6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6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6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6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6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6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6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6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6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6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6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6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6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6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6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6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6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6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6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6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6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6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6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6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6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6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6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6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6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6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6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6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6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6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6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6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6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6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6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6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6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6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6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6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6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6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6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6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6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6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6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6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6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6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6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6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6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6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6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6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6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6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6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6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6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6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6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6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6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6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6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6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6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6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6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6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6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6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6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6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6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6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6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6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6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6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6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6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6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6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6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6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6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6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6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6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6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6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6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6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6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6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6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6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6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6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6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6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6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6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6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6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6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6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6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6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6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6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6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6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6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6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6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6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6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6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6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6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6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6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6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6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6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6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6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6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6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6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6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6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6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6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6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6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6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6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6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6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6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6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6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6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6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6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6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6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6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6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6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6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6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6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6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6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6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6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6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6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6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6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6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6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6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6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6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6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6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6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6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6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6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6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6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6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6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6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6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6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6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6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6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6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6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6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6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6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6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6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6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6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6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6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6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6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6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6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6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6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6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6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6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6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6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6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6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6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6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6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6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6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6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6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6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6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6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6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6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6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6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6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6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6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6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6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6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6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6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6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6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6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6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6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6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6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6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6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6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6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6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6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6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6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6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6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6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6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6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6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6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6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6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6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6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6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6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6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6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6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6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6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6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6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6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6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6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6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6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6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6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6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6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6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6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6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6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6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6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6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6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6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6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6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6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6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6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6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6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6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6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6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6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6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6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6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6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6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6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6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6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6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6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6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6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6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6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6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6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6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6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6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6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6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6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6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6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6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6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6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6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6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6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6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6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6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6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6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6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6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6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6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6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6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6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6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6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6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6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6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6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6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6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6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6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6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6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6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6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6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6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6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6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6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6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6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6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6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6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6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6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6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6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6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6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6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6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6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6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6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6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6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6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6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6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6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6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6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6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6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6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6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6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6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6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6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6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6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6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6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6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6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6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6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6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6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6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6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6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6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6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6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6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6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6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6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6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6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6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6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6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6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6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6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6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6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6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6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6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6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6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6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6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6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6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6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6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6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6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6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6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6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6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6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6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6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6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6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6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6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6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6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6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6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6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6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6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6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6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6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6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6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6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6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6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6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6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6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6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6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6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6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6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6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6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6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6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6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6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6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6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6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6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6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6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6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6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6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6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6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6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6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6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6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6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6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6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6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6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6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6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6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6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6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6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6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6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6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6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6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6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6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6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6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6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6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6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6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6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6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6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6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6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6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6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6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6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6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6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6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6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6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6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6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6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6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6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6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6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6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6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6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6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6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6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6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6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6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6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6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6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6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6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6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6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6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6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6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6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6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6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6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6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6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6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6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6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6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6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6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6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6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6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6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6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6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6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6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6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6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6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6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6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6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6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63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63"/>
      <c r="B955" s="63"/>
      <c r="C955" s="63"/>
      <c r="D955" s="63"/>
      <c r="E955" s="63"/>
      <c r="F955" s="63"/>
      <c r="G955" s="63"/>
      <c r="H955" s="63"/>
      <c r="I955" s="83"/>
    </row>
    <row r="956" spans="1:9" ht="12.75">
      <c r="A956" s="63"/>
      <c r="B956" s="63"/>
      <c r="C956" s="63"/>
      <c r="D956" s="63"/>
      <c r="E956" s="63"/>
      <c r="F956" s="63"/>
      <c r="G956" s="63"/>
      <c r="H956" s="63"/>
      <c r="I956" s="83"/>
    </row>
    <row r="957" spans="1:9" ht="12.75">
      <c r="A957" s="63"/>
      <c r="B957" s="63"/>
      <c r="C957" s="63"/>
      <c r="D957" s="63"/>
      <c r="E957" s="63"/>
      <c r="F957" s="63"/>
      <c r="G957" s="63"/>
      <c r="H957" s="63"/>
      <c r="I957" s="83"/>
    </row>
    <row r="958" spans="1:9" ht="12.75">
      <c r="A958" s="63"/>
      <c r="B958" s="63"/>
      <c r="C958" s="63"/>
      <c r="D958" s="63"/>
      <c r="E958" s="63"/>
      <c r="F958" s="63"/>
      <c r="G958" s="63"/>
      <c r="H958" s="63"/>
      <c r="I958" s="83"/>
    </row>
    <row r="959" spans="1:9" ht="12.75">
      <c r="A959" s="63"/>
      <c r="B959" s="63"/>
      <c r="C959" s="63"/>
      <c r="D959" s="63"/>
      <c r="E959" s="63"/>
      <c r="F959" s="63"/>
      <c r="G959" s="63"/>
      <c r="H959" s="63"/>
      <c r="I959" s="83"/>
    </row>
    <row r="960" spans="1:9" ht="12.75">
      <c r="A960" s="63"/>
      <c r="B960" s="63"/>
      <c r="C960" s="63"/>
      <c r="D960" s="63"/>
      <c r="E960" s="63"/>
      <c r="F960" s="63"/>
      <c r="G960" s="63"/>
      <c r="H960" s="63"/>
      <c r="I960" s="83"/>
    </row>
    <row r="961" spans="1:9" ht="12.75">
      <c r="A961" s="63"/>
      <c r="B961" s="63"/>
      <c r="C961" s="63"/>
      <c r="D961" s="63"/>
      <c r="E961" s="63"/>
      <c r="F961" s="63"/>
      <c r="G961" s="63"/>
      <c r="H961" s="63"/>
      <c r="I961" s="83"/>
    </row>
    <row r="962" spans="1:9" ht="12.75">
      <c r="A962" s="63"/>
      <c r="B962" s="63"/>
      <c r="C962" s="63"/>
      <c r="D962" s="63"/>
      <c r="E962" s="63"/>
      <c r="F962" s="63"/>
      <c r="G962" s="63"/>
      <c r="H962" s="63"/>
      <c r="I962" s="83"/>
    </row>
    <row r="963" spans="1:9" ht="12.75">
      <c r="A963" s="63"/>
      <c r="B963" s="63"/>
      <c r="C963" s="63"/>
      <c r="D963" s="63"/>
      <c r="E963" s="63"/>
      <c r="F963" s="63"/>
      <c r="G963" s="63"/>
      <c r="H963" s="63"/>
      <c r="I963" s="83"/>
    </row>
    <row r="964" spans="1:9" ht="12.75">
      <c r="A964" s="63"/>
      <c r="B964" s="63"/>
      <c r="C964" s="63"/>
      <c r="D964" s="63"/>
      <c r="E964" s="63"/>
      <c r="F964" s="63"/>
      <c r="G964" s="63"/>
      <c r="H964" s="63"/>
      <c r="I964" s="83"/>
    </row>
  </sheetData>
  <mergeCells count="15">
    <mergeCell ref="B44:B45"/>
    <mergeCell ref="C44:C45"/>
    <mergeCell ref="B48:H48"/>
    <mergeCell ref="B29:H29"/>
    <mergeCell ref="B35:H35"/>
    <mergeCell ref="B39:H39"/>
    <mergeCell ref="B43:H43"/>
    <mergeCell ref="B22:B23"/>
    <mergeCell ref="C22:C23"/>
    <mergeCell ref="B25:H25"/>
    <mergeCell ref="B18:H18"/>
    <mergeCell ref="B8:H8"/>
    <mergeCell ref="B14:H14"/>
    <mergeCell ref="B1:H1"/>
    <mergeCell ref="B2:H3"/>
  </mergeCells>
  <hyperlinks>
    <hyperlink ref="G5" r:id="rId1"/>
    <hyperlink ref="G13" r:id="rId2"/>
    <hyperlink ref="G17" r:id="rId3"/>
    <hyperlink ref="H17" r:id="rId4"/>
    <hyperlink ref="G31" r:id="rId5"/>
    <hyperlink ref="G32" r:id="rId6"/>
    <hyperlink ref="G34" r:id="rId7"/>
    <hyperlink ref="G41" r:id="rId8"/>
    <hyperlink ref="G42" r:id="rId9"/>
    <hyperlink ref="H42" r:id="rId10"/>
    <hyperlink ref="G44" r:id="rId11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55CC"/>
    <outlinePr summaryBelow="0" summaryRight="0"/>
  </sheetPr>
  <dimension ref="A1:I958"/>
  <sheetViews>
    <sheetView topLeftCell="G1" workbookViewId="0">
      <selection activeCell="J4" sqref="J1:Y1048576"/>
    </sheetView>
  </sheetViews>
  <sheetFormatPr defaultColWidth="14.42578125" defaultRowHeight="15.75" customHeight="1"/>
  <cols>
    <col min="1" max="1" width="8" customWidth="1"/>
    <col min="2" max="2" width="10.7109375" customWidth="1"/>
    <col min="3" max="4" width="24.140625" customWidth="1"/>
    <col min="5" max="5" width="28.42578125" customWidth="1"/>
    <col min="6" max="6" width="38.140625" customWidth="1"/>
    <col min="7" max="7" width="34.5703125" customWidth="1"/>
    <col min="8" max="8" width="29.7109375" customWidth="1"/>
    <col min="9" max="9" width="14.28515625" customWidth="1"/>
  </cols>
  <sheetData>
    <row r="1" spans="1:9" ht="31.5" customHeight="1">
      <c r="A1" s="1"/>
      <c r="B1" s="878" t="s">
        <v>3402</v>
      </c>
      <c r="C1" s="864"/>
      <c r="D1" s="864"/>
      <c r="E1" s="864"/>
      <c r="F1" s="864"/>
      <c r="G1" s="864"/>
      <c r="H1" s="865"/>
      <c r="I1" s="1"/>
    </row>
    <row r="2" spans="1:9" ht="18" customHeight="1">
      <c r="A2" s="16"/>
      <c r="B2" s="942" t="s">
        <v>37</v>
      </c>
      <c r="C2" s="943"/>
      <c r="D2" s="943"/>
      <c r="E2" s="943"/>
      <c r="F2" s="943"/>
      <c r="G2" s="943"/>
      <c r="H2" s="944"/>
      <c r="I2" s="85"/>
    </row>
    <row r="3" spans="1:9" ht="18">
      <c r="A3" s="21"/>
      <c r="B3" s="945"/>
      <c r="C3" s="905"/>
      <c r="D3" s="905"/>
      <c r="E3" s="905"/>
      <c r="F3" s="905"/>
      <c r="G3" s="905"/>
      <c r="H3" s="903"/>
      <c r="I3" s="85"/>
    </row>
    <row r="4" spans="1:9" ht="25.5">
      <c r="A4" s="21"/>
      <c r="B4" s="5" t="s">
        <v>61</v>
      </c>
      <c r="C4" s="5" t="s">
        <v>65</v>
      </c>
      <c r="D4" s="5" t="s">
        <v>67</v>
      </c>
      <c r="E4" s="701" t="s">
        <v>2511</v>
      </c>
      <c r="F4" s="5" t="s">
        <v>72</v>
      </c>
      <c r="G4" s="5" t="s">
        <v>704</v>
      </c>
      <c r="H4" s="5" t="s">
        <v>75</v>
      </c>
      <c r="I4" s="21"/>
    </row>
    <row r="5" spans="1:9" ht="12.75">
      <c r="A5" s="454"/>
      <c r="B5" s="5" t="s">
        <v>16</v>
      </c>
      <c r="C5" s="5" t="s">
        <v>17</v>
      </c>
      <c r="D5" s="893" t="s">
        <v>1808</v>
      </c>
      <c r="E5" s="960" t="s">
        <v>3405</v>
      </c>
      <c r="F5" s="961" t="s">
        <v>3408</v>
      </c>
      <c r="G5" s="959" t="str">
        <f>HYPERLINK("https://www.youtube.com/watch?v=NFu-voeN1u4","Видеоурок ")</f>
        <v xml:space="preserve">Видеоурок </v>
      </c>
      <c r="H5" s="959" t="str">
        <f>HYPERLINK("https://www.youtube.com/watch?v=-p-L6zcdi9I","Посмотреть ")</f>
        <v xml:space="preserve">Посмотреть </v>
      </c>
      <c r="I5" s="454"/>
    </row>
    <row r="6" spans="1:9" ht="41.25" customHeight="1">
      <c r="A6" s="454"/>
      <c r="B6" s="5" t="s">
        <v>31</v>
      </c>
      <c r="C6" s="5" t="s">
        <v>34</v>
      </c>
      <c r="D6" s="868"/>
      <c r="E6" s="868"/>
      <c r="F6" s="868"/>
      <c r="G6" s="868"/>
      <c r="H6" s="868"/>
      <c r="I6" s="454"/>
    </row>
    <row r="7" spans="1:9" ht="71.25" customHeight="1">
      <c r="A7" s="711"/>
      <c r="B7" s="5" t="s">
        <v>146</v>
      </c>
      <c r="C7" s="5" t="s">
        <v>148</v>
      </c>
      <c r="D7" s="18" t="s">
        <v>684</v>
      </c>
      <c r="E7" s="587" t="s">
        <v>3410</v>
      </c>
      <c r="F7" s="18" t="s">
        <v>3174</v>
      </c>
      <c r="G7" s="18" t="s">
        <v>2072</v>
      </c>
      <c r="H7" s="18" t="s">
        <v>3175</v>
      </c>
      <c r="I7" s="711"/>
    </row>
    <row r="8" spans="1:9" ht="27" customHeight="1">
      <c r="A8" s="546"/>
      <c r="B8" s="940" t="s">
        <v>3414</v>
      </c>
      <c r="C8" s="864"/>
      <c r="D8" s="864"/>
      <c r="E8" s="864"/>
      <c r="F8" s="864"/>
      <c r="G8" s="864"/>
      <c r="H8" s="865"/>
      <c r="I8" s="546"/>
    </row>
    <row r="9" spans="1:9" ht="63" customHeight="1">
      <c r="A9" s="712"/>
      <c r="B9" s="5" t="s">
        <v>170</v>
      </c>
      <c r="C9" s="5" t="s">
        <v>173</v>
      </c>
      <c r="D9" s="249" t="s">
        <v>255</v>
      </c>
      <c r="E9" s="653" t="s">
        <v>3416</v>
      </c>
      <c r="F9" s="703" t="s">
        <v>3181</v>
      </c>
      <c r="G9" s="38" t="s">
        <v>3182</v>
      </c>
      <c r="H9" s="38" t="s">
        <v>97</v>
      </c>
      <c r="I9" s="712"/>
    </row>
    <row r="10" spans="1:9" ht="63.75">
      <c r="A10" s="25"/>
      <c r="B10" s="5" t="s">
        <v>202</v>
      </c>
      <c r="C10" s="5" t="s">
        <v>203</v>
      </c>
      <c r="D10" s="31" t="s">
        <v>174</v>
      </c>
      <c r="E10" s="38" t="s">
        <v>3417</v>
      </c>
      <c r="F10" s="462" t="s">
        <v>3162</v>
      </c>
      <c r="G10" s="650" t="str">
        <f>HYPERLINK("https://www.yaklass.ru/p/geometria/10-klass/mnogogranniki-11037","На сайте «ЯКласс» выполнить задания по теме ""Многогранники"" 
Если нет технической возможности: решить задания из карточки (подробности в ВК)")</f>
        <v>На сайте «ЯКласс» выполнить задания по теме "Многогранники" 
Если нет технической возможности: решить задания из карточки (подробности в ВК)</v>
      </c>
      <c r="H10" s="462" t="s">
        <v>3167</v>
      </c>
      <c r="I10" s="25"/>
    </row>
    <row r="11" spans="1:9" ht="35.25" customHeight="1">
      <c r="A11" s="25"/>
      <c r="B11" s="5" t="s">
        <v>214</v>
      </c>
      <c r="C11" s="5" t="s">
        <v>215</v>
      </c>
      <c r="D11" s="31" t="s">
        <v>174</v>
      </c>
      <c r="E11" s="587" t="s">
        <v>3418</v>
      </c>
      <c r="F11" s="38"/>
      <c r="G11" s="46"/>
      <c r="H11" s="38"/>
      <c r="I11" s="25"/>
    </row>
    <row r="12" spans="1:9" ht="42" customHeight="1">
      <c r="A12" s="715"/>
      <c r="B12" s="5" t="s">
        <v>239</v>
      </c>
      <c r="C12" s="5" t="s">
        <v>240</v>
      </c>
      <c r="D12" s="249" t="s">
        <v>684</v>
      </c>
      <c r="E12" s="28" t="s">
        <v>3419</v>
      </c>
      <c r="F12" s="18" t="s">
        <v>3189</v>
      </c>
      <c r="G12" s="18" t="s">
        <v>3190</v>
      </c>
      <c r="H12" s="18" t="s">
        <v>3191</v>
      </c>
      <c r="I12" s="715"/>
    </row>
    <row r="13" spans="1:9" ht="46.5" customHeight="1">
      <c r="A13" s="25"/>
      <c r="B13" s="867">
        <v>8</v>
      </c>
      <c r="C13" s="867" t="s">
        <v>1167</v>
      </c>
      <c r="D13" s="18" t="s">
        <v>174</v>
      </c>
      <c r="E13" s="191" t="s">
        <v>3424</v>
      </c>
      <c r="F13" s="587" t="s">
        <v>3425</v>
      </c>
      <c r="G13" s="97" t="str">
        <f t="shared" ref="G13:G14" si="0">HYPERLINK("https://resh.edu.ru/subject/lesson/4697/start/227083/","Изучить материал ")</f>
        <v xml:space="preserve">Изучить материал </v>
      </c>
      <c r="H13" s="38" t="s">
        <v>104</v>
      </c>
      <c r="I13" s="25"/>
    </row>
    <row r="14" spans="1:9" ht="42.75" customHeight="1">
      <c r="A14" s="25"/>
      <c r="B14" s="868"/>
      <c r="C14" s="868"/>
      <c r="D14" s="128" t="s">
        <v>174</v>
      </c>
      <c r="E14" s="191" t="s">
        <v>3427</v>
      </c>
      <c r="F14" s="587" t="s">
        <v>3425</v>
      </c>
      <c r="G14" s="97" t="str">
        <f t="shared" si="0"/>
        <v xml:space="preserve">Изучить материал </v>
      </c>
      <c r="H14" s="38" t="s">
        <v>104</v>
      </c>
      <c r="I14" s="25"/>
    </row>
    <row r="15" spans="1:9" ht="46.5" customHeight="1">
      <c r="A15" s="715"/>
      <c r="B15" s="351">
        <v>9</v>
      </c>
      <c r="C15" s="351" t="s">
        <v>1532</v>
      </c>
      <c r="D15" s="18" t="s">
        <v>255</v>
      </c>
      <c r="E15" s="716"/>
      <c r="F15" s="24" t="s">
        <v>3428</v>
      </c>
      <c r="G15" s="593" t="s">
        <v>3429</v>
      </c>
      <c r="H15" s="18" t="s">
        <v>104</v>
      </c>
      <c r="I15" s="715"/>
    </row>
    <row r="16" spans="1:9" ht="18" customHeight="1">
      <c r="A16" s="339"/>
      <c r="B16" s="909" t="s">
        <v>245</v>
      </c>
      <c r="C16" s="864"/>
      <c r="D16" s="864"/>
      <c r="E16" s="864"/>
      <c r="F16" s="864"/>
      <c r="G16" s="864"/>
      <c r="H16" s="865"/>
      <c r="I16" s="339"/>
    </row>
    <row r="17" spans="1:9" ht="37.5" customHeight="1">
      <c r="A17" s="86"/>
      <c r="B17" s="5" t="s">
        <v>16</v>
      </c>
      <c r="C17" s="5" t="s">
        <v>17</v>
      </c>
      <c r="D17" s="18" t="s">
        <v>3269</v>
      </c>
      <c r="E17" s="601" t="s">
        <v>3433</v>
      </c>
      <c r="F17" s="10" t="s">
        <v>3214</v>
      </c>
      <c r="G17" s="640" t="s">
        <v>3215</v>
      </c>
      <c r="H17" s="36" t="s">
        <v>3216</v>
      </c>
      <c r="I17" s="86"/>
    </row>
    <row r="18" spans="1:9" ht="45" customHeight="1">
      <c r="A18" s="86"/>
      <c r="B18" s="5" t="s">
        <v>31</v>
      </c>
      <c r="C18" s="5" t="s">
        <v>34</v>
      </c>
      <c r="D18" s="18" t="s">
        <v>405</v>
      </c>
      <c r="E18" s="601" t="s">
        <v>3434</v>
      </c>
      <c r="F18" s="18" t="s">
        <v>3218</v>
      </c>
      <c r="G18" s="97" t="str">
        <f>HYPERLINK("https://resh.edu.ru/subject/lesson/3611/main/13223/","Посмотреть видеоурок, пройдя по ссылке, прочитать документ в ВК")</f>
        <v>Посмотреть видеоурок, пройдя по ссылке, прочитать документ в ВК</v>
      </c>
      <c r="H18" s="66" t="s">
        <v>97</v>
      </c>
      <c r="I18" s="86"/>
    </row>
    <row r="19" spans="1:9" ht="52.5" customHeight="1">
      <c r="A19" s="86"/>
      <c r="B19" s="5" t="s">
        <v>146</v>
      </c>
      <c r="C19" s="5" t="s">
        <v>148</v>
      </c>
      <c r="D19" s="18" t="s">
        <v>255</v>
      </c>
      <c r="E19" s="43" t="s">
        <v>3438</v>
      </c>
      <c r="F19" s="237" t="s">
        <v>3439</v>
      </c>
      <c r="G19" s="34" t="s">
        <v>3440</v>
      </c>
      <c r="H19" s="458" t="s">
        <v>3441</v>
      </c>
      <c r="I19" s="86"/>
    </row>
    <row r="20" spans="1:9" ht="35.25" customHeight="1">
      <c r="A20" s="546"/>
      <c r="B20" s="940" t="s">
        <v>3414</v>
      </c>
      <c r="C20" s="864"/>
      <c r="D20" s="864"/>
      <c r="E20" s="864"/>
      <c r="F20" s="864"/>
      <c r="G20" s="864"/>
      <c r="H20" s="865"/>
      <c r="I20" s="546"/>
    </row>
    <row r="21" spans="1:9" ht="102" customHeight="1">
      <c r="A21" s="156"/>
      <c r="B21" s="5" t="s">
        <v>170</v>
      </c>
      <c r="C21" s="5" t="s">
        <v>173</v>
      </c>
      <c r="D21" s="24" t="s">
        <v>174</v>
      </c>
      <c r="E21" s="31" t="s">
        <v>3442</v>
      </c>
      <c r="F21" s="669" t="s">
        <v>3443</v>
      </c>
      <c r="G21" s="675" t="s">
        <v>3444</v>
      </c>
      <c r="H21" s="675" t="s">
        <v>3445</v>
      </c>
      <c r="I21" s="156"/>
    </row>
    <row r="22" spans="1:9" ht="25.5">
      <c r="A22" s="168"/>
      <c r="B22" s="5" t="s">
        <v>202</v>
      </c>
      <c r="C22" s="5" t="s">
        <v>203</v>
      </c>
      <c r="D22" s="18" t="s">
        <v>255</v>
      </c>
      <c r="E22" s="587" t="s">
        <v>3446</v>
      </c>
      <c r="F22" s="31" t="s">
        <v>3447</v>
      </c>
      <c r="G22" s="31" t="s">
        <v>3448</v>
      </c>
      <c r="H22" s="31" t="s">
        <v>3449</v>
      </c>
      <c r="I22" s="168"/>
    </row>
    <row r="23" spans="1:9" ht="44.25" customHeight="1">
      <c r="A23" s="86"/>
      <c r="B23" s="5" t="s">
        <v>214</v>
      </c>
      <c r="C23" s="8" t="s">
        <v>215</v>
      </c>
      <c r="D23" s="18" t="s">
        <v>3269</v>
      </c>
      <c r="E23" s="82" t="s">
        <v>3450</v>
      </c>
      <c r="F23" s="18" t="s">
        <v>3451</v>
      </c>
      <c r="G23" s="10" t="s">
        <v>1825</v>
      </c>
      <c r="H23" s="10" t="s">
        <v>104</v>
      </c>
      <c r="I23" s="86"/>
    </row>
    <row r="24" spans="1:9" ht="38.25">
      <c r="A24" s="25"/>
      <c r="B24" s="867" t="s">
        <v>239</v>
      </c>
      <c r="C24" s="867" t="s">
        <v>240</v>
      </c>
      <c r="D24" s="10" t="s">
        <v>255</v>
      </c>
      <c r="E24" s="437" t="s">
        <v>3453</v>
      </c>
      <c r="F24" s="10" t="s">
        <v>3245</v>
      </c>
      <c r="G24" s="15" t="s">
        <v>3246</v>
      </c>
      <c r="H24" s="10" t="s">
        <v>3247</v>
      </c>
      <c r="I24" s="25"/>
    </row>
    <row r="25" spans="1:9" ht="44.25" customHeight="1">
      <c r="A25" s="86"/>
      <c r="B25" s="868"/>
      <c r="C25" s="868"/>
      <c r="D25" s="666" t="s">
        <v>684</v>
      </c>
      <c r="E25" s="633" t="s">
        <v>3454</v>
      </c>
      <c r="F25" s="667" t="s">
        <v>3249</v>
      </c>
      <c r="G25" s="667" t="s">
        <v>3250</v>
      </c>
      <c r="H25" s="667" t="s">
        <v>3251</v>
      </c>
      <c r="I25" s="86"/>
    </row>
    <row r="26" spans="1:9" ht="80.25" customHeight="1">
      <c r="A26" s="86"/>
      <c r="B26" s="172">
        <v>8</v>
      </c>
      <c r="C26" s="5" t="s">
        <v>1167</v>
      </c>
      <c r="D26" s="24" t="s">
        <v>174</v>
      </c>
      <c r="E26" s="276" t="s">
        <v>3457</v>
      </c>
      <c r="F26" s="462" t="s">
        <v>3162</v>
      </c>
      <c r="G26" s="675" t="s">
        <v>3458</v>
      </c>
      <c r="H26" s="462" t="s">
        <v>3279</v>
      </c>
      <c r="I26" s="86"/>
    </row>
    <row r="27" spans="1:9" ht="18">
      <c r="A27" s="86"/>
      <c r="B27" s="900" t="s">
        <v>273</v>
      </c>
      <c r="C27" s="864"/>
      <c r="D27" s="864"/>
      <c r="E27" s="864"/>
      <c r="F27" s="864"/>
      <c r="G27" s="864"/>
      <c r="H27" s="865"/>
      <c r="I27" s="86"/>
    </row>
    <row r="28" spans="1:9" ht="47.25" customHeight="1">
      <c r="A28" s="708"/>
      <c r="B28" s="172" t="s">
        <v>16</v>
      </c>
      <c r="C28" s="5" t="s">
        <v>17</v>
      </c>
      <c r="D28" s="249" t="s">
        <v>174</v>
      </c>
      <c r="E28" s="587" t="s">
        <v>3461</v>
      </c>
      <c r="F28" s="18" t="s">
        <v>3462</v>
      </c>
      <c r="G28" s="214" t="s">
        <v>3146</v>
      </c>
      <c r="H28" s="18" t="s">
        <v>3463</v>
      </c>
      <c r="I28" s="708"/>
    </row>
    <row r="29" spans="1:9" ht="76.5">
      <c r="A29" s="708"/>
      <c r="B29" s="172" t="s">
        <v>31</v>
      </c>
      <c r="C29" s="5" t="s">
        <v>34</v>
      </c>
      <c r="D29" s="249" t="s">
        <v>174</v>
      </c>
      <c r="E29" s="276" t="s">
        <v>3464</v>
      </c>
      <c r="F29" s="462" t="s">
        <v>3465</v>
      </c>
      <c r="G29" s="675" t="s">
        <v>3466</v>
      </c>
      <c r="H29" s="675" t="s">
        <v>3467</v>
      </c>
      <c r="I29" s="708"/>
    </row>
    <row r="30" spans="1:9" ht="89.25">
      <c r="A30" s="454"/>
      <c r="B30" s="172" t="s">
        <v>146</v>
      </c>
      <c r="C30" s="5" t="s">
        <v>148</v>
      </c>
      <c r="D30" s="249" t="s">
        <v>174</v>
      </c>
      <c r="E30" s="437" t="s">
        <v>3469</v>
      </c>
      <c r="F30" s="669" t="s">
        <v>3470</v>
      </c>
      <c r="G30" s="675" t="s">
        <v>3471</v>
      </c>
      <c r="H30" s="462" t="s">
        <v>3279</v>
      </c>
      <c r="I30" s="454"/>
    </row>
    <row r="31" spans="1:9" ht="12.75">
      <c r="A31" s="86"/>
      <c r="B31" s="940" t="s">
        <v>3414</v>
      </c>
      <c r="C31" s="864"/>
      <c r="D31" s="864"/>
      <c r="E31" s="864"/>
      <c r="F31" s="864"/>
      <c r="G31" s="864"/>
      <c r="H31" s="865"/>
      <c r="I31" s="86"/>
    </row>
    <row r="32" spans="1:9" ht="49.5" customHeight="1">
      <c r="A32" s="25"/>
      <c r="B32" s="172" t="s">
        <v>170</v>
      </c>
      <c r="C32" s="5" t="s">
        <v>173</v>
      </c>
      <c r="D32" s="18" t="s">
        <v>174</v>
      </c>
      <c r="E32" s="587" t="s">
        <v>3472</v>
      </c>
      <c r="F32" s="720" t="s">
        <v>3473</v>
      </c>
      <c r="G32" s="214" t="s">
        <v>3474</v>
      </c>
      <c r="H32" s="18" t="s">
        <v>97</v>
      </c>
      <c r="I32" s="25"/>
    </row>
    <row r="33" spans="1:9" ht="60" customHeight="1">
      <c r="A33" s="546"/>
      <c r="B33" s="172" t="s">
        <v>202</v>
      </c>
      <c r="C33" s="5" t="s">
        <v>203</v>
      </c>
      <c r="D33" s="18" t="s">
        <v>174</v>
      </c>
      <c r="E33" s="587" t="s">
        <v>3477</v>
      </c>
      <c r="F33" s="18" t="s">
        <v>3478</v>
      </c>
      <c r="G33" s="214" t="s">
        <v>3170</v>
      </c>
      <c r="H33" s="18" t="s">
        <v>97</v>
      </c>
      <c r="I33" s="546"/>
    </row>
    <row r="34" spans="1:9" ht="50.25" customHeight="1">
      <c r="A34" s="712"/>
      <c r="B34" s="172" t="s">
        <v>214</v>
      </c>
      <c r="C34" s="8" t="s">
        <v>215</v>
      </c>
      <c r="D34" s="18" t="s">
        <v>3479</v>
      </c>
      <c r="E34" s="587" t="s">
        <v>3480</v>
      </c>
      <c r="F34" s="587" t="s">
        <v>3462</v>
      </c>
      <c r="G34" s="214" t="s">
        <v>3481</v>
      </c>
      <c r="H34" s="18" t="s">
        <v>3482</v>
      </c>
      <c r="I34" s="712"/>
    </row>
    <row r="35" spans="1:9" ht="25.5">
      <c r="A35" s="25"/>
      <c r="B35" s="172" t="s">
        <v>239</v>
      </c>
      <c r="C35" s="5" t="s">
        <v>240</v>
      </c>
      <c r="D35" s="666" t="s">
        <v>684</v>
      </c>
      <c r="E35" s="633" t="s">
        <v>3483</v>
      </c>
      <c r="F35" s="494" t="s">
        <v>3287</v>
      </c>
      <c r="G35" s="667" t="s">
        <v>3288</v>
      </c>
      <c r="H35" s="667" t="s">
        <v>3289</v>
      </c>
      <c r="I35" s="25"/>
    </row>
    <row r="36" spans="1:9" ht="38.25">
      <c r="A36" s="25"/>
      <c r="B36" s="172" t="s">
        <v>1166</v>
      </c>
      <c r="C36" s="722" t="s">
        <v>1167</v>
      </c>
      <c r="D36" s="249" t="s">
        <v>684</v>
      </c>
      <c r="E36" s="82" t="s">
        <v>3484</v>
      </c>
      <c r="F36" s="18" t="s">
        <v>3451</v>
      </c>
      <c r="G36" s="10" t="s">
        <v>1825</v>
      </c>
      <c r="H36" s="10" t="s">
        <v>104</v>
      </c>
      <c r="I36" s="25"/>
    </row>
    <row r="37" spans="1:9" ht="42" customHeight="1">
      <c r="A37" s="25"/>
      <c r="B37" s="909" t="s">
        <v>441</v>
      </c>
      <c r="C37" s="864"/>
      <c r="D37" s="864"/>
      <c r="E37" s="864"/>
      <c r="F37" s="864"/>
      <c r="G37" s="864"/>
      <c r="H37" s="865"/>
      <c r="I37" s="25"/>
    </row>
    <row r="38" spans="1:9" ht="44.25" customHeight="1">
      <c r="A38" s="86"/>
      <c r="B38" s="172" t="s">
        <v>16</v>
      </c>
      <c r="C38" s="5" t="s">
        <v>17</v>
      </c>
      <c r="D38" s="18" t="s">
        <v>3269</v>
      </c>
      <c r="E38" s="38" t="s">
        <v>3485</v>
      </c>
      <c r="F38" s="31" t="s">
        <v>3486</v>
      </c>
      <c r="G38" s="34" t="s">
        <v>3487</v>
      </c>
      <c r="H38" s="31" t="s">
        <v>3488</v>
      </c>
      <c r="I38" s="86"/>
    </row>
    <row r="39" spans="1:9" ht="38.25">
      <c r="A39" s="708"/>
      <c r="B39" s="172" t="s">
        <v>31</v>
      </c>
      <c r="C39" s="5" t="s">
        <v>34</v>
      </c>
      <c r="D39" s="18" t="s">
        <v>3269</v>
      </c>
      <c r="E39" s="38" t="s">
        <v>3489</v>
      </c>
      <c r="F39" s="31" t="s">
        <v>3490</v>
      </c>
      <c r="G39" s="34" t="s">
        <v>3491</v>
      </c>
      <c r="H39" s="31" t="s">
        <v>3492</v>
      </c>
      <c r="I39" s="25"/>
    </row>
    <row r="40" spans="1:9" ht="38.25">
      <c r="A40" s="708"/>
      <c r="B40" s="172" t="s">
        <v>146</v>
      </c>
      <c r="C40" s="5" t="s">
        <v>148</v>
      </c>
      <c r="D40" s="18" t="s">
        <v>3269</v>
      </c>
      <c r="E40" s="660" t="s">
        <v>3493</v>
      </c>
      <c r="F40" s="237" t="s">
        <v>3494</v>
      </c>
      <c r="G40" s="169" t="s">
        <v>3495</v>
      </c>
      <c r="H40" s="15" t="s">
        <v>97</v>
      </c>
      <c r="I40" s="708"/>
    </row>
    <row r="41" spans="1:9" ht="30.75" customHeight="1">
      <c r="A41" s="86"/>
      <c r="B41" s="940" t="s">
        <v>3414</v>
      </c>
      <c r="C41" s="864"/>
      <c r="D41" s="864"/>
      <c r="E41" s="864"/>
      <c r="F41" s="864"/>
      <c r="G41" s="864"/>
      <c r="H41" s="865"/>
      <c r="I41" s="86"/>
    </row>
    <row r="42" spans="1:9" ht="63.75">
      <c r="A42" s="168"/>
      <c r="B42" s="172" t="s">
        <v>170</v>
      </c>
      <c r="C42" s="5" t="s">
        <v>173</v>
      </c>
      <c r="D42" s="10" t="s">
        <v>684</v>
      </c>
      <c r="E42" s="43" t="s">
        <v>3496</v>
      </c>
      <c r="F42" s="10" t="s">
        <v>3302</v>
      </c>
      <c r="G42" s="10" t="s">
        <v>3303</v>
      </c>
      <c r="H42" s="118" t="s">
        <v>3303</v>
      </c>
      <c r="I42" s="168"/>
    </row>
    <row r="43" spans="1:9" ht="38.25">
      <c r="A43" s="168"/>
      <c r="B43" s="172" t="s">
        <v>202</v>
      </c>
      <c r="C43" s="5"/>
      <c r="D43" s="18" t="s">
        <v>174</v>
      </c>
      <c r="E43" s="700" t="s">
        <v>3497</v>
      </c>
      <c r="F43" s="437" t="s">
        <v>3498</v>
      </c>
      <c r="G43" s="169" t="s">
        <v>3146</v>
      </c>
      <c r="H43" s="10" t="s">
        <v>104</v>
      </c>
      <c r="I43" s="168"/>
    </row>
    <row r="44" spans="1:9" ht="89.25">
      <c r="A44" s="546"/>
      <c r="B44" s="172">
        <v>6</v>
      </c>
      <c r="C44" s="129"/>
      <c r="D44" s="18" t="s">
        <v>174</v>
      </c>
      <c r="E44" s="641" t="s">
        <v>3499</v>
      </c>
      <c r="F44" s="669" t="s">
        <v>3470</v>
      </c>
      <c r="G44" s="675" t="s">
        <v>3500</v>
      </c>
      <c r="H44" s="462" t="s">
        <v>3279</v>
      </c>
      <c r="I44" s="546"/>
    </row>
    <row r="45" spans="1:9" ht="38.25">
      <c r="A45" s="86"/>
      <c r="B45" s="172" t="s">
        <v>239</v>
      </c>
      <c r="C45" s="5" t="s">
        <v>240</v>
      </c>
      <c r="D45" s="725" t="s">
        <v>1502</v>
      </c>
      <c r="E45" s="726" t="s">
        <v>3501</v>
      </c>
      <c r="F45" s="725" t="s">
        <v>3502</v>
      </c>
      <c r="G45" s="463" t="s">
        <v>3259</v>
      </c>
      <c r="H45" s="670" t="s">
        <v>104</v>
      </c>
      <c r="I45" s="86"/>
    </row>
    <row r="46" spans="1:9" ht="38.25">
      <c r="A46" s="86"/>
      <c r="B46" s="172" t="s">
        <v>1166</v>
      </c>
      <c r="C46" s="722" t="s">
        <v>1167</v>
      </c>
      <c r="D46" s="725" t="s">
        <v>1502</v>
      </c>
      <c r="E46" s="726" t="s">
        <v>3503</v>
      </c>
      <c r="F46" s="725" t="s">
        <v>3502</v>
      </c>
      <c r="G46" s="463" t="s">
        <v>3259</v>
      </c>
      <c r="H46" s="670" t="s">
        <v>104</v>
      </c>
      <c r="I46" s="86"/>
    </row>
    <row r="47" spans="1:9" ht="12.75">
      <c r="A47" s="86"/>
      <c r="B47" s="907" t="s">
        <v>590</v>
      </c>
      <c r="C47" s="864"/>
      <c r="D47" s="864"/>
      <c r="E47" s="864"/>
      <c r="F47" s="864"/>
      <c r="G47" s="864"/>
      <c r="H47" s="865"/>
      <c r="I47" s="86"/>
    </row>
    <row r="48" spans="1:9" ht="25.5">
      <c r="A48" s="86"/>
      <c r="B48" s="914">
        <v>1</v>
      </c>
      <c r="C48" s="867" t="s">
        <v>17</v>
      </c>
      <c r="D48" s="690" t="s">
        <v>174</v>
      </c>
      <c r="E48" s="691" t="s">
        <v>3504</v>
      </c>
      <c r="F48" s="436" t="s">
        <v>3345</v>
      </c>
      <c r="G48" s="388" t="s">
        <v>3346</v>
      </c>
      <c r="H48" s="690" t="s">
        <v>97</v>
      </c>
      <c r="I48" s="86"/>
    </row>
    <row r="49" spans="1:9" ht="25.5">
      <c r="A49" s="86"/>
      <c r="B49" s="868"/>
      <c r="C49" s="868"/>
      <c r="D49" s="48" t="s">
        <v>1872</v>
      </c>
      <c r="E49" s="437" t="s">
        <v>3505</v>
      </c>
      <c r="F49" s="18" t="s">
        <v>3348</v>
      </c>
      <c r="G49" s="19" t="s">
        <v>3349</v>
      </c>
      <c r="H49" s="18" t="s">
        <v>3350</v>
      </c>
      <c r="I49" s="86"/>
    </row>
    <row r="50" spans="1:9" ht="63.75">
      <c r="A50" s="86"/>
      <c r="B50" s="172" t="s">
        <v>31</v>
      </c>
      <c r="C50" s="5" t="s">
        <v>34</v>
      </c>
      <c r="D50" s="18" t="s">
        <v>1968</v>
      </c>
      <c r="E50" s="38" t="s">
        <v>3506</v>
      </c>
      <c r="F50" s="31" t="s">
        <v>3490</v>
      </c>
      <c r="G50" s="31" t="s">
        <v>3507</v>
      </c>
      <c r="I50" s="86"/>
    </row>
    <row r="51" spans="1:9" ht="25.5" customHeight="1">
      <c r="A51" s="86"/>
      <c r="B51" s="728" t="s">
        <v>146</v>
      </c>
      <c r="C51" s="129" t="s">
        <v>148</v>
      </c>
      <c r="D51" s="18" t="s">
        <v>1968</v>
      </c>
      <c r="E51" s="488" t="s">
        <v>3508</v>
      </c>
      <c r="F51" s="237" t="s">
        <v>3355</v>
      </c>
      <c r="G51" s="313" t="str">
        <f>HYPERLINK("https://resh.edu.ru/subject/lesson/4659/main/280981/","Посмотреть видео, пройдя по ссылке. Написать сочинение")</f>
        <v>Посмотреть видео, пройдя по ссылке. Написать сочинение</v>
      </c>
      <c r="H51" s="365" t="s">
        <v>97</v>
      </c>
      <c r="I51" s="86"/>
    </row>
    <row r="52" spans="1:9" ht="12.75">
      <c r="A52" s="25"/>
      <c r="B52" s="940" t="s">
        <v>3414</v>
      </c>
      <c r="C52" s="864"/>
      <c r="D52" s="864"/>
      <c r="E52" s="864"/>
      <c r="F52" s="864"/>
      <c r="G52" s="864"/>
      <c r="H52" s="865"/>
      <c r="I52" s="25"/>
    </row>
    <row r="53" spans="1:9" ht="25.5">
      <c r="A53" s="708"/>
      <c r="B53" s="172" t="s">
        <v>170</v>
      </c>
      <c r="C53" s="5" t="s">
        <v>173</v>
      </c>
      <c r="D53" s="18" t="s">
        <v>1968</v>
      </c>
      <c r="E53" s="488" t="s">
        <v>3509</v>
      </c>
      <c r="F53" s="18" t="s">
        <v>3355</v>
      </c>
      <c r="G53" s="313" t="str">
        <f>HYPERLINK("https://resh.edu.ru/subject/lesson/4659/main/280981/","Посмотреть видео, пройдя по ссылке. Написать сочинение")</f>
        <v>Посмотреть видео, пройдя по ссылке. Написать сочинение</v>
      </c>
      <c r="H53" s="365" t="s">
        <v>97</v>
      </c>
      <c r="I53" s="708"/>
    </row>
    <row r="54" spans="1:9" ht="51">
      <c r="A54" s="25"/>
      <c r="B54" s="172" t="s">
        <v>202</v>
      </c>
      <c r="C54" s="5" t="s">
        <v>203</v>
      </c>
      <c r="D54" s="18" t="s">
        <v>1968</v>
      </c>
      <c r="E54" s="38" t="s">
        <v>3511</v>
      </c>
      <c r="F54" s="137" t="s">
        <v>3512</v>
      </c>
      <c r="G54" s="730" t="s">
        <v>3513</v>
      </c>
      <c r="H54" s="137" t="s">
        <v>3514</v>
      </c>
      <c r="I54" s="25"/>
    </row>
    <row r="55" spans="1:9" ht="38.25">
      <c r="A55" s="25"/>
      <c r="B55" s="620" t="s">
        <v>214</v>
      </c>
      <c r="C55" s="620" t="s">
        <v>215</v>
      </c>
      <c r="D55" s="66" t="s">
        <v>255</v>
      </c>
      <c r="E55" s="28" t="s">
        <v>3516</v>
      </c>
      <c r="F55" s="38" t="s">
        <v>3359</v>
      </c>
      <c r="G55" s="144" t="s">
        <v>3032</v>
      </c>
      <c r="H55" s="38" t="s">
        <v>97</v>
      </c>
      <c r="I55" s="25"/>
    </row>
    <row r="56" spans="1:9" ht="38.25">
      <c r="A56" s="168"/>
      <c r="B56" s="731" t="s">
        <v>239</v>
      </c>
      <c r="C56" s="731" t="s">
        <v>240</v>
      </c>
      <c r="D56" s="291" t="s">
        <v>255</v>
      </c>
      <c r="E56" s="651" t="s">
        <v>3517</v>
      </c>
      <c r="F56" s="671" t="s">
        <v>3476</v>
      </c>
      <c r="G56" s="144" t="s">
        <v>3032</v>
      </c>
      <c r="H56" s="421" t="s">
        <v>104</v>
      </c>
      <c r="I56" s="168"/>
    </row>
    <row r="57" spans="1:9" ht="18" customHeight="1">
      <c r="A57" s="729"/>
      <c r="B57" s="695"/>
      <c r="C57" s="698"/>
      <c r="I57" s="729"/>
    </row>
    <row r="58" spans="1:9" ht="12.75">
      <c r="A58" s="60"/>
    </row>
    <row r="59" spans="1:9" ht="12.75">
      <c r="A59" s="25"/>
      <c r="I59" s="25"/>
    </row>
    <row r="60" spans="1:9" ht="12.75">
      <c r="A60" s="25"/>
      <c r="I60" s="86"/>
    </row>
    <row r="61" spans="1:9" ht="18">
      <c r="A61" s="339"/>
      <c r="I61" s="339"/>
    </row>
    <row r="62" spans="1:9" ht="18" customHeight="1">
      <c r="A62" s="339"/>
      <c r="I62" s="339"/>
    </row>
    <row r="63" spans="1:9" ht="18">
      <c r="A63" s="339"/>
      <c r="I63" s="339"/>
    </row>
    <row r="64" spans="1:9" ht="12.75">
      <c r="A64" s="86"/>
      <c r="I64" s="86"/>
    </row>
    <row r="65" spans="1:9" ht="12.75">
      <c r="A65" s="454"/>
      <c r="I65" s="454"/>
    </row>
    <row r="66" spans="1:9" ht="12.75">
      <c r="A66" s="156"/>
      <c r="I66" s="156"/>
    </row>
    <row r="67" spans="1:9">
      <c r="A67" s="729"/>
      <c r="I67" s="729"/>
    </row>
    <row r="68" spans="1:9" ht="12.75">
      <c r="A68" s="25"/>
      <c r="I68" s="25"/>
    </row>
    <row r="69" spans="1:9" ht="12.75">
      <c r="A69" s="25"/>
      <c r="I69" s="25"/>
    </row>
    <row r="70" spans="1:9" ht="12.75">
      <c r="A70" s="83"/>
      <c r="I70" s="83"/>
    </row>
    <row r="71" spans="1:9" ht="12.75">
      <c r="A71" s="83"/>
      <c r="I71" s="83"/>
    </row>
    <row r="72" spans="1:9" ht="12.75">
      <c r="A72" s="83"/>
      <c r="B72" s="63"/>
      <c r="C72" s="63"/>
      <c r="D72" s="63"/>
      <c r="E72" s="63"/>
      <c r="F72" s="63"/>
      <c r="G72" s="63"/>
      <c r="H72" s="63"/>
      <c r="I72" s="83"/>
    </row>
    <row r="73" spans="1:9" ht="12.75">
      <c r="A73" s="83"/>
      <c r="B73" s="63"/>
      <c r="C73" s="63"/>
      <c r="D73" s="63"/>
      <c r="E73" s="63"/>
      <c r="F73" s="63"/>
      <c r="G73" s="63"/>
      <c r="H73" s="63"/>
      <c r="I73" s="83"/>
    </row>
    <row r="74" spans="1:9" ht="12.75">
      <c r="A74" s="83"/>
      <c r="B74" s="63"/>
      <c r="C74" s="63"/>
      <c r="D74" s="63"/>
      <c r="E74" s="63"/>
      <c r="F74" s="63"/>
      <c r="G74" s="63"/>
      <c r="H74" s="63"/>
      <c r="I74" s="83"/>
    </row>
    <row r="75" spans="1:9" ht="72" customHeight="1">
      <c r="A75" s="83"/>
      <c r="B75" s="63"/>
      <c r="C75" s="63"/>
      <c r="D75" s="63"/>
      <c r="E75" s="63"/>
      <c r="F75" s="63"/>
      <c r="G75" s="63"/>
      <c r="H75" s="63"/>
      <c r="I75" s="83"/>
    </row>
    <row r="76" spans="1:9" ht="12.75">
      <c r="A76" s="83"/>
      <c r="I76" s="83"/>
    </row>
    <row r="77" spans="1:9" ht="12.75">
      <c r="A77" s="83"/>
      <c r="I77" s="83"/>
    </row>
    <row r="78" spans="1:9" ht="12.75">
      <c r="A78" s="83"/>
      <c r="I78" s="83"/>
    </row>
    <row r="79" spans="1:9" ht="12.75">
      <c r="A79" s="83"/>
      <c r="I79" s="83"/>
    </row>
    <row r="80" spans="1:9" ht="12.75">
      <c r="A80" s="83"/>
      <c r="I80" s="83"/>
    </row>
    <row r="81" spans="1:9" ht="12.75">
      <c r="A81" s="83"/>
      <c r="I81" s="83"/>
    </row>
    <row r="82" spans="1:9" ht="12.75">
      <c r="A82" s="83"/>
      <c r="I82" s="83"/>
    </row>
    <row r="83" spans="1:9" ht="12.75">
      <c r="A83" s="83"/>
      <c r="I83" s="83"/>
    </row>
    <row r="84" spans="1:9" ht="12.75">
      <c r="A84" s="83"/>
      <c r="I84" s="83"/>
    </row>
    <row r="85" spans="1:9" ht="12.75">
      <c r="A85" s="83"/>
      <c r="I85" s="83"/>
    </row>
    <row r="86" spans="1:9" ht="12.75">
      <c r="A86" s="83"/>
      <c r="I86" s="83"/>
    </row>
    <row r="87" spans="1:9" ht="12.75">
      <c r="A87" s="83"/>
      <c r="I87" s="83"/>
    </row>
    <row r="88" spans="1:9" ht="12.75">
      <c r="A88" s="83"/>
      <c r="I88" s="83"/>
    </row>
    <row r="89" spans="1:9" ht="12.75">
      <c r="A89" s="83"/>
      <c r="I89" s="83"/>
    </row>
    <row r="90" spans="1:9" ht="12.75">
      <c r="A90" s="83"/>
      <c r="I90" s="83"/>
    </row>
    <row r="91" spans="1:9" ht="12.75">
      <c r="A91" s="83"/>
      <c r="I91" s="83"/>
    </row>
    <row r="92" spans="1:9" ht="12.75">
      <c r="A92" s="83"/>
      <c r="I92" s="83"/>
    </row>
    <row r="93" spans="1:9" ht="12.75">
      <c r="A93" s="83"/>
      <c r="I93" s="83"/>
    </row>
    <row r="94" spans="1:9" ht="12.75">
      <c r="A94" s="83"/>
      <c r="I94" s="83"/>
    </row>
    <row r="95" spans="1:9" ht="12.75">
      <c r="A95" s="83"/>
      <c r="I95" s="83"/>
    </row>
    <row r="96" spans="1:9" ht="12.75">
      <c r="A96" s="83"/>
      <c r="I96" s="83"/>
    </row>
    <row r="97" spans="1:9" ht="12.75">
      <c r="A97" s="83"/>
      <c r="I97" s="83"/>
    </row>
    <row r="98" spans="1:9" ht="12.75">
      <c r="A98" s="83"/>
      <c r="I98" s="83"/>
    </row>
    <row r="99" spans="1:9" ht="12.75">
      <c r="A99" s="83"/>
      <c r="I99" s="83"/>
    </row>
    <row r="100" spans="1:9" ht="12.75">
      <c r="A100" s="83"/>
      <c r="I100" s="83"/>
    </row>
    <row r="101" spans="1:9" ht="12.75">
      <c r="A101" s="83"/>
      <c r="I101" s="83"/>
    </row>
    <row r="102" spans="1:9" ht="12.75">
      <c r="A102" s="83"/>
      <c r="I102" s="83"/>
    </row>
    <row r="103" spans="1:9" ht="12.75">
      <c r="A103" s="83"/>
      <c r="I103" s="83"/>
    </row>
    <row r="104" spans="1:9" ht="12.75">
      <c r="A104" s="83"/>
      <c r="I104" s="83"/>
    </row>
    <row r="105" spans="1:9" ht="12.75">
      <c r="A105" s="83"/>
      <c r="I105" s="83"/>
    </row>
    <row r="106" spans="1:9" ht="12.75">
      <c r="A106" s="83"/>
      <c r="I106" s="83"/>
    </row>
    <row r="107" spans="1:9" ht="12.75">
      <c r="A107" s="83"/>
      <c r="I107" s="83"/>
    </row>
    <row r="108" spans="1:9" ht="12.75">
      <c r="A108" s="83"/>
      <c r="I108" s="83"/>
    </row>
    <row r="109" spans="1:9" ht="12.75">
      <c r="A109" s="83"/>
      <c r="I109" s="83"/>
    </row>
    <row r="110" spans="1:9" ht="12.75">
      <c r="A110" s="83"/>
      <c r="I110" s="83"/>
    </row>
    <row r="111" spans="1:9" ht="12.75">
      <c r="A111" s="83"/>
      <c r="I111" s="83"/>
    </row>
    <row r="112" spans="1:9" ht="12.75">
      <c r="A112" s="83"/>
      <c r="I112" s="83"/>
    </row>
    <row r="113" spans="1:9" ht="12.75">
      <c r="A113" s="83"/>
      <c r="I113" s="83"/>
    </row>
    <row r="114" spans="1:9" ht="12.75">
      <c r="A114" s="83"/>
      <c r="I114" s="83"/>
    </row>
    <row r="115" spans="1:9" ht="12.75">
      <c r="A115" s="83"/>
      <c r="I115" s="83"/>
    </row>
    <row r="116" spans="1:9" ht="12.75">
      <c r="A116" s="83"/>
      <c r="I116" s="83"/>
    </row>
    <row r="117" spans="1:9" ht="12.75">
      <c r="A117" s="83"/>
      <c r="I117" s="83"/>
    </row>
    <row r="118" spans="1:9" ht="12.75">
      <c r="A118" s="83"/>
      <c r="I118" s="83"/>
    </row>
    <row r="119" spans="1:9" ht="12.75">
      <c r="A119" s="83"/>
      <c r="I119" s="83"/>
    </row>
    <row r="120" spans="1:9" ht="12.75">
      <c r="A120" s="83"/>
      <c r="I120" s="83"/>
    </row>
    <row r="121" spans="1:9" ht="12.75">
      <c r="A121" s="83"/>
      <c r="I121" s="83"/>
    </row>
    <row r="122" spans="1:9" ht="12.75">
      <c r="A122" s="83"/>
      <c r="I122" s="83"/>
    </row>
    <row r="123" spans="1:9" ht="12.75">
      <c r="A123" s="83"/>
      <c r="I123" s="83"/>
    </row>
    <row r="124" spans="1:9" ht="12.75">
      <c r="A124" s="83"/>
      <c r="B124" s="63"/>
      <c r="C124" s="63"/>
      <c r="D124" s="63"/>
      <c r="E124" s="63"/>
      <c r="F124" s="63"/>
      <c r="G124" s="63"/>
      <c r="H124" s="63"/>
      <c r="I124" s="83"/>
    </row>
    <row r="125" spans="1:9" ht="12.75">
      <c r="A125" s="83"/>
      <c r="B125" s="63"/>
      <c r="C125" s="63"/>
      <c r="D125" s="63"/>
      <c r="E125" s="63"/>
      <c r="F125" s="63"/>
      <c r="G125" s="63"/>
      <c r="H125" s="63"/>
      <c r="I125" s="83"/>
    </row>
    <row r="126" spans="1:9" ht="12.75">
      <c r="A126" s="83"/>
      <c r="B126" s="63"/>
      <c r="C126" s="63"/>
      <c r="D126" s="63"/>
      <c r="E126" s="63"/>
      <c r="F126" s="63"/>
      <c r="G126" s="63"/>
      <c r="H126" s="63"/>
      <c r="I126" s="83"/>
    </row>
    <row r="127" spans="1:9" ht="12.75">
      <c r="A127" s="83"/>
      <c r="B127" s="63"/>
      <c r="C127" s="63"/>
      <c r="D127" s="63"/>
      <c r="E127" s="63"/>
      <c r="F127" s="63"/>
      <c r="G127" s="63"/>
      <c r="H127" s="63"/>
      <c r="I127" s="83"/>
    </row>
    <row r="128" spans="1:9" ht="12.75">
      <c r="A128" s="83"/>
      <c r="B128" s="63"/>
      <c r="C128" s="63"/>
      <c r="D128" s="63"/>
      <c r="E128" s="63"/>
      <c r="F128" s="63"/>
      <c r="G128" s="63"/>
      <c r="H128" s="63"/>
      <c r="I128" s="83"/>
    </row>
    <row r="129" spans="1:9" ht="12.75">
      <c r="A129" s="83"/>
      <c r="B129" s="63"/>
      <c r="C129" s="63"/>
      <c r="D129" s="63"/>
      <c r="E129" s="63"/>
      <c r="F129" s="63"/>
      <c r="G129" s="63"/>
      <c r="H129" s="63"/>
      <c r="I129" s="83"/>
    </row>
    <row r="130" spans="1:9" ht="12.75">
      <c r="A130" s="83"/>
      <c r="B130" s="63"/>
      <c r="C130" s="63"/>
      <c r="D130" s="63"/>
      <c r="E130" s="63"/>
      <c r="F130" s="63"/>
      <c r="G130" s="63"/>
      <c r="H130" s="63"/>
      <c r="I130" s="83"/>
    </row>
    <row r="131" spans="1:9" ht="12.75">
      <c r="A131" s="83"/>
      <c r="B131" s="63"/>
      <c r="C131" s="63"/>
      <c r="D131" s="63"/>
      <c r="E131" s="63"/>
      <c r="F131" s="63"/>
      <c r="G131" s="63"/>
      <c r="H131" s="63"/>
      <c r="I131" s="83"/>
    </row>
    <row r="132" spans="1:9" ht="12.75">
      <c r="A132" s="83"/>
      <c r="B132" s="63"/>
      <c r="C132" s="63"/>
      <c r="D132" s="63"/>
      <c r="E132" s="63"/>
      <c r="F132" s="63"/>
      <c r="G132" s="63"/>
      <c r="H132" s="63"/>
      <c r="I132" s="83"/>
    </row>
    <row r="133" spans="1:9" ht="12.75">
      <c r="A133" s="83"/>
      <c r="B133" s="63"/>
      <c r="C133" s="63"/>
      <c r="D133" s="63"/>
      <c r="E133" s="63"/>
      <c r="F133" s="63"/>
      <c r="G133" s="63"/>
      <c r="H133" s="63"/>
      <c r="I133" s="83"/>
    </row>
    <row r="134" spans="1:9" ht="12.75">
      <c r="A134" s="83"/>
      <c r="B134" s="63"/>
      <c r="C134" s="63"/>
      <c r="D134" s="63"/>
      <c r="E134" s="63"/>
      <c r="F134" s="63"/>
      <c r="G134" s="63"/>
      <c r="H134" s="63"/>
      <c r="I134" s="83"/>
    </row>
    <row r="135" spans="1:9" ht="12.75">
      <c r="A135" s="83"/>
      <c r="B135" s="63"/>
      <c r="C135" s="63"/>
      <c r="D135" s="63"/>
      <c r="E135" s="63"/>
      <c r="F135" s="63"/>
      <c r="G135" s="63"/>
      <c r="H135" s="63"/>
      <c r="I135" s="83"/>
    </row>
    <row r="136" spans="1:9" ht="12.75">
      <c r="A136" s="83"/>
      <c r="B136" s="63"/>
      <c r="C136" s="63"/>
      <c r="D136" s="63"/>
      <c r="E136" s="63"/>
      <c r="F136" s="63"/>
      <c r="G136" s="63"/>
      <c r="H136" s="63"/>
      <c r="I136" s="83"/>
    </row>
    <row r="137" spans="1:9" ht="12.75">
      <c r="A137" s="83"/>
      <c r="B137" s="63"/>
      <c r="C137" s="63"/>
      <c r="D137" s="63"/>
      <c r="E137" s="63"/>
      <c r="F137" s="63"/>
      <c r="G137" s="63"/>
      <c r="H137" s="63"/>
      <c r="I137" s="83"/>
    </row>
    <row r="138" spans="1:9" ht="12.75">
      <c r="A138" s="83"/>
      <c r="B138" s="63"/>
      <c r="C138" s="63"/>
      <c r="D138" s="63"/>
      <c r="E138" s="63"/>
      <c r="F138" s="63"/>
      <c r="G138" s="63"/>
      <c r="H138" s="63"/>
      <c r="I138" s="83"/>
    </row>
    <row r="139" spans="1:9" ht="12.75">
      <c r="A139" s="83"/>
      <c r="B139" s="63"/>
      <c r="C139" s="63"/>
      <c r="D139" s="63"/>
      <c r="E139" s="63"/>
      <c r="F139" s="63"/>
      <c r="G139" s="63"/>
      <c r="H139" s="63"/>
      <c r="I139" s="83"/>
    </row>
    <row r="140" spans="1:9" ht="12.75">
      <c r="A140" s="83"/>
      <c r="B140" s="63"/>
      <c r="C140" s="63"/>
      <c r="D140" s="63"/>
      <c r="E140" s="63"/>
      <c r="F140" s="63"/>
      <c r="G140" s="63"/>
      <c r="H140" s="63"/>
      <c r="I140" s="83"/>
    </row>
    <row r="141" spans="1:9" ht="12.75">
      <c r="A141" s="83"/>
      <c r="B141" s="63"/>
      <c r="C141" s="63"/>
      <c r="D141" s="63"/>
      <c r="E141" s="63"/>
      <c r="F141" s="63"/>
      <c r="G141" s="63"/>
      <c r="H141" s="63"/>
      <c r="I141" s="83"/>
    </row>
    <row r="142" spans="1:9" ht="12.75">
      <c r="A142" s="83"/>
      <c r="B142" s="63"/>
      <c r="C142" s="63"/>
      <c r="D142" s="63"/>
      <c r="E142" s="63"/>
      <c r="F142" s="63"/>
      <c r="G142" s="63"/>
      <c r="H142" s="63"/>
      <c r="I142" s="83"/>
    </row>
    <row r="143" spans="1:9" ht="12.75">
      <c r="A143" s="83"/>
      <c r="B143" s="63"/>
      <c r="C143" s="63"/>
      <c r="D143" s="63"/>
      <c r="E143" s="63"/>
      <c r="F143" s="63"/>
      <c r="G143" s="63"/>
      <c r="H143" s="63"/>
      <c r="I143" s="83"/>
    </row>
    <row r="144" spans="1:9" ht="12.75">
      <c r="A144" s="83"/>
      <c r="B144" s="63"/>
      <c r="C144" s="63"/>
      <c r="D144" s="63"/>
      <c r="E144" s="63"/>
      <c r="F144" s="63"/>
      <c r="G144" s="63"/>
      <c r="H144" s="63"/>
      <c r="I144" s="83"/>
    </row>
    <row r="145" spans="1:9" ht="12.75">
      <c r="A145" s="83"/>
      <c r="B145" s="63"/>
      <c r="C145" s="63"/>
      <c r="D145" s="63"/>
      <c r="E145" s="63"/>
      <c r="F145" s="63"/>
      <c r="G145" s="63"/>
      <c r="H145" s="63"/>
      <c r="I145" s="83"/>
    </row>
    <row r="146" spans="1:9" ht="12.75">
      <c r="A146" s="83"/>
      <c r="B146" s="63"/>
      <c r="C146" s="63"/>
      <c r="D146" s="63"/>
      <c r="E146" s="63"/>
      <c r="F146" s="63"/>
      <c r="G146" s="63"/>
      <c r="H146" s="63"/>
      <c r="I146" s="83"/>
    </row>
    <row r="147" spans="1:9" ht="12.75">
      <c r="A147" s="83"/>
      <c r="B147" s="63"/>
      <c r="C147" s="63"/>
      <c r="D147" s="63"/>
      <c r="E147" s="63"/>
      <c r="F147" s="63"/>
      <c r="G147" s="63"/>
      <c r="H147" s="63"/>
      <c r="I147" s="83"/>
    </row>
    <row r="148" spans="1:9" ht="12.75">
      <c r="A148" s="83"/>
      <c r="B148" s="63"/>
      <c r="C148" s="63"/>
      <c r="D148" s="63"/>
      <c r="E148" s="63"/>
      <c r="F148" s="63"/>
      <c r="G148" s="63"/>
      <c r="H148" s="63"/>
      <c r="I148" s="83"/>
    </row>
    <row r="149" spans="1:9" ht="12.75">
      <c r="A149" s="83"/>
      <c r="B149" s="63"/>
      <c r="C149" s="63"/>
      <c r="D149" s="63"/>
      <c r="E149" s="63"/>
      <c r="F149" s="63"/>
      <c r="G149" s="63"/>
      <c r="H149" s="63"/>
      <c r="I149" s="83"/>
    </row>
    <row r="150" spans="1:9" ht="12.75">
      <c r="A150" s="83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8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8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8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8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8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8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8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8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8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8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8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8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8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8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8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8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8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8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8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8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8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8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8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8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8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8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8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8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8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8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8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8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8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8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8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8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8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8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8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8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8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8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8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8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8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8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8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8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8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8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8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8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8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8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8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8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8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8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8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8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8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8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8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8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8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8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8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8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8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8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8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8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8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8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8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8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8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8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8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8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8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8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8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8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8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8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8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8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8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8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8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8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8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8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8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8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8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8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8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8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8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8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8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8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8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8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8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8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8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8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8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8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8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8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8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8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8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8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8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8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8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8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8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8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8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8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8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8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8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8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8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8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8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8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8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8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8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8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8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8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8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8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8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8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8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8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8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8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8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8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8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8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8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8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8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8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8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8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8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8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8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8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8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8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8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8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8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8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8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8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8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8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8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8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8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8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8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8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8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8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8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8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8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8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8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8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8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8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8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8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8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8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8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8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8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8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8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8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8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8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8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8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8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8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8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8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8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8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8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8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8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8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8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8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8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8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8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8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8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8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8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8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8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8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8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8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8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8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8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8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8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8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8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8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8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8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8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8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8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8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8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8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8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8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8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8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8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8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8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8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8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8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8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8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8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8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8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8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8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8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8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8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8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8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8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8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8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8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8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8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8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8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8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8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8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8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8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8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8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8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8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8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8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8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8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8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8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8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8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8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8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8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8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8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8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8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8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8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8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8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8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8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8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8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8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8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8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8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8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8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8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8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8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8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8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8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8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8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8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8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8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8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8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8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8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8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8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8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8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8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8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8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8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8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8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8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8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8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8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8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8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8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8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8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8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8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8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8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8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8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8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8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8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8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8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8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8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8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8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8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8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8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8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8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8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8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8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8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8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8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8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8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8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8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8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8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8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8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8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8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8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8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8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8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8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8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8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8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8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8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8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8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8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8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8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8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8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8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8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8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8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8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8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8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8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8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8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8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8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8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8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8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8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8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8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8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8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8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8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8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8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8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8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8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8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8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8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8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8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8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8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8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8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8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8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8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8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8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8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8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8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8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8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8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8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8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8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8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8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8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8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8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8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8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8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8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8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8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8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8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8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8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8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8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8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8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8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8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8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8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8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8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8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8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8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8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8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8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8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8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8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8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8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8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8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8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8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8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8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8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8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8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8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8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8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8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8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8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8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8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8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8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8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8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8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8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8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8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8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8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8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8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8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8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8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8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8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8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8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8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8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8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8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8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8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8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8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8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8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8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8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8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8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8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8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8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8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8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8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8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8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8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8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8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8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8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8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8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8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8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8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8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8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8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8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8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8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8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8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8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8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8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8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8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8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8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8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8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8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8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8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8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8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8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8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8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8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8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8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8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8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8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8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8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8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8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8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8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8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8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8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8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8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8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8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8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8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8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8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8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8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8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8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8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8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8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8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8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8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8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8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8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8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8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8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8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8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8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8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8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8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8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8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8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8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8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8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8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8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8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8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8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8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8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8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8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8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8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8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8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8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8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8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8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8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8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8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8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8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8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8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8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8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8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8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8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8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8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8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8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8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8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8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8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8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8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8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8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8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8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8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8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8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8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8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8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8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8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8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8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8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8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8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8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8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8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8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8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8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8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8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8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8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8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8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8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8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8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8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8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8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8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8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8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8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8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8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8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8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8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8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8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8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8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8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8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8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8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8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8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8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8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8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8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8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8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8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8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8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8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8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8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8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8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8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8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8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8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8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8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8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8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8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8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8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8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8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8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8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8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8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8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8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8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8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8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8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8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8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8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8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8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8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8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8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8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8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8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8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8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8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8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8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8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8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8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8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8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8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8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8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8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8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8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8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8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8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8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8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8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8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8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8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8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8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8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8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8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8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8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8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8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8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83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83"/>
      <c r="B955" s="63"/>
      <c r="C955" s="63"/>
      <c r="D955" s="63"/>
      <c r="E955" s="63"/>
      <c r="F955" s="63"/>
      <c r="G955" s="63"/>
      <c r="H955" s="63"/>
      <c r="I955" s="83"/>
    </row>
    <row r="956" spans="1:9" ht="12.75">
      <c r="A956" s="83"/>
      <c r="B956" s="63"/>
      <c r="C956" s="63"/>
      <c r="D956" s="63"/>
      <c r="E956" s="63"/>
      <c r="F956" s="63"/>
      <c r="G956" s="63"/>
      <c r="H956" s="63"/>
      <c r="I956" s="83"/>
    </row>
    <row r="957" spans="1:9" ht="12.75">
      <c r="A957" s="83"/>
      <c r="B957" s="63"/>
      <c r="C957" s="63"/>
      <c r="D957" s="63"/>
      <c r="E957" s="63"/>
      <c r="F957" s="63"/>
      <c r="G957" s="63"/>
      <c r="H957" s="63"/>
      <c r="I957" s="83"/>
    </row>
    <row r="958" spans="1:9" ht="12.75">
      <c r="A958" s="83"/>
      <c r="B958" s="63"/>
      <c r="C958" s="63"/>
      <c r="D958" s="63"/>
      <c r="E958" s="63"/>
      <c r="F958" s="63"/>
      <c r="G958" s="63"/>
      <c r="H958" s="63"/>
      <c r="I958" s="83"/>
    </row>
  </sheetData>
  <mergeCells count="22">
    <mergeCell ref="B13:B14"/>
    <mergeCell ref="B24:B25"/>
    <mergeCell ref="C24:C25"/>
    <mergeCell ref="E5:E6"/>
    <mergeCell ref="F5:F6"/>
    <mergeCell ref="C13:C14"/>
    <mergeCell ref="B16:H16"/>
    <mergeCell ref="B20:H20"/>
    <mergeCell ref="B1:H1"/>
    <mergeCell ref="B2:H3"/>
    <mergeCell ref="G5:G6"/>
    <mergeCell ref="H5:H6"/>
    <mergeCell ref="B8:H8"/>
    <mergeCell ref="D5:D6"/>
    <mergeCell ref="B48:B49"/>
    <mergeCell ref="C48:C49"/>
    <mergeCell ref="B52:H52"/>
    <mergeCell ref="B41:H41"/>
    <mergeCell ref="B47:H47"/>
    <mergeCell ref="B37:H37"/>
    <mergeCell ref="B27:H27"/>
    <mergeCell ref="B31:H31"/>
  </mergeCells>
  <hyperlinks>
    <hyperlink ref="G15" r:id="rId1"/>
    <hyperlink ref="G21" r:id="rId2"/>
    <hyperlink ref="H21" r:id="rId3"/>
    <hyperlink ref="G26" r:id="rId4"/>
    <hyperlink ref="G28" r:id="rId5"/>
    <hyperlink ref="G29" r:id="rId6"/>
    <hyperlink ref="H29" r:id="rId7"/>
    <hyperlink ref="G30" r:id="rId8"/>
    <hyperlink ref="G32" r:id="rId9"/>
    <hyperlink ref="G33" r:id="rId10"/>
    <hyperlink ref="G34" r:id="rId11"/>
    <hyperlink ref="G40" r:id="rId12"/>
    <hyperlink ref="G43" r:id="rId13"/>
    <hyperlink ref="G44" r:id="rId14"/>
    <hyperlink ref="G48" r:id="rId15"/>
    <hyperlink ref="G54" r:id="rId16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55CC"/>
    <outlinePr summaryBelow="0" summaryRight="0"/>
  </sheetPr>
  <dimension ref="A1:I945"/>
  <sheetViews>
    <sheetView topLeftCell="G1" workbookViewId="0">
      <selection activeCell="J3" sqref="J1:X1048576"/>
    </sheetView>
  </sheetViews>
  <sheetFormatPr defaultColWidth="14.42578125" defaultRowHeight="15.75" customHeight="1"/>
  <cols>
    <col min="1" max="2" width="12.42578125" customWidth="1"/>
    <col min="3" max="3" width="15.7109375" customWidth="1"/>
    <col min="4" max="4" width="18.42578125" customWidth="1"/>
    <col min="5" max="5" width="39.42578125" customWidth="1"/>
    <col min="6" max="6" width="47.28515625" customWidth="1"/>
    <col min="7" max="7" width="38" customWidth="1"/>
    <col min="8" max="8" width="33.140625" customWidth="1"/>
    <col min="9" max="9" width="11.140625" customWidth="1"/>
  </cols>
  <sheetData>
    <row r="1" spans="1:9" ht="31.5" customHeight="1">
      <c r="A1" s="1"/>
      <c r="B1" s="878" t="s">
        <v>3510</v>
      </c>
      <c r="C1" s="864"/>
      <c r="D1" s="864"/>
      <c r="E1" s="864"/>
      <c r="F1" s="864"/>
      <c r="G1" s="864"/>
      <c r="H1" s="865"/>
      <c r="I1" s="1"/>
    </row>
    <row r="2" spans="1:9" ht="31.5" customHeight="1">
      <c r="A2" s="16"/>
      <c r="B2" s="876" t="s">
        <v>252</v>
      </c>
      <c r="C2" s="864"/>
      <c r="D2" s="864"/>
      <c r="E2" s="864"/>
      <c r="F2" s="864"/>
      <c r="G2" s="864"/>
      <c r="H2" s="865"/>
      <c r="I2" s="85"/>
    </row>
    <row r="3" spans="1:9" ht="25.5">
      <c r="A3" s="21"/>
      <c r="B3" s="5" t="s">
        <v>61</v>
      </c>
      <c r="C3" s="5" t="s">
        <v>65</v>
      </c>
      <c r="D3" s="5" t="s">
        <v>67</v>
      </c>
      <c r="E3" s="701" t="s">
        <v>2511</v>
      </c>
      <c r="F3" s="5" t="s">
        <v>72</v>
      </c>
      <c r="G3" s="5" t="s">
        <v>704</v>
      </c>
      <c r="H3" s="5" t="s">
        <v>75</v>
      </c>
      <c r="I3" s="85"/>
    </row>
    <row r="4" spans="1:9" ht="25.5">
      <c r="A4" s="21"/>
      <c r="B4" s="129">
        <v>1</v>
      </c>
      <c r="C4" s="129" t="s">
        <v>17</v>
      </c>
      <c r="D4" s="31" t="s">
        <v>174</v>
      </c>
      <c r="E4" s="38" t="s">
        <v>3515</v>
      </c>
      <c r="F4" s="58" t="s">
        <v>3156</v>
      </c>
      <c r="G4" s="650" t="e">
        <f>HYPERLINK("https://yandex.ru/video/preview/?filmId=7264300042863808432&amp;from=tabbar&amp;parent-reqid=1589195572175207-1094793479170140144600287-prestable-app-host-sas-web-yp-5&amp;text=%D0%9A%D0%B8%D0%B1%D0%B5%D1%80%D0%BD%D0%B5%D1%82%D0%B8%D1%87%D0%B5%D1%81%D0%BA%D0%B0%D1%8F"&amp;"+%D1%81%D0%B8%D1%81%D1%82%D0%B5%D0%BC%D0%B0.+%D0%95%D0%B5+%D1%81%D0%B2%D0%BE%D0%B9%D1%81%D1%82%D0%B2%D0%B0.","посмотреть фильм")</f>
        <v>#VALUE!</v>
      </c>
      <c r="H4" s="249" t="s">
        <v>104</v>
      </c>
      <c r="I4" s="21"/>
    </row>
    <row r="5" spans="1:9" ht="63.75">
      <c r="A5" s="454"/>
      <c r="B5" s="732">
        <v>2</v>
      </c>
      <c r="C5" s="732" t="s">
        <v>34</v>
      </c>
      <c r="D5" s="31" t="s">
        <v>174</v>
      </c>
      <c r="E5" s="38" t="s">
        <v>3518</v>
      </c>
      <c r="F5" s="462" t="s">
        <v>3162</v>
      </c>
      <c r="G5" s="650" t="str">
        <f>HYPERLINK("https://www.yaklass.ru/p/geometria/10-klass/mnogogranniki-11037","На сайте «ЯКласс» выполнить задания по теме ""Многогранники"" 
Если нет технической возможности: решить задания из карточки (подробности в ВК)")</f>
        <v>На сайте «ЯКласс» выполнить задания по теме "Многогранники" 
Если нет технической возможности: решить задания из карточки (подробности в ВК)</v>
      </c>
      <c r="H5" s="462" t="s">
        <v>3167</v>
      </c>
      <c r="I5" s="454"/>
    </row>
    <row r="6" spans="1:9" ht="53.25" customHeight="1">
      <c r="A6" s="25"/>
      <c r="B6" s="129">
        <v>3</v>
      </c>
      <c r="C6" s="129" t="s">
        <v>148</v>
      </c>
      <c r="D6" s="249" t="s">
        <v>255</v>
      </c>
      <c r="E6" s="653" t="s">
        <v>3519</v>
      </c>
      <c r="F6" s="656" t="s">
        <v>3181</v>
      </c>
      <c r="G6" s="38" t="s">
        <v>3182</v>
      </c>
      <c r="H6" s="38" t="s">
        <v>97</v>
      </c>
      <c r="I6" s="25"/>
    </row>
    <row r="7" spans="1:9" ht="12.75" customHeight="1">
      <c r="A7" s="168"/>
      <c r="B7" s="958" t="s">
        <v>160</v>
      </c>
      <c r="C7" s="864"/>
      <c r="D7" s="864"/>
      <c r="E7" s="864"/>
      <c r="F7" s="864"/>
      <c r="G7" s="864"/>
      <c r="H7" s="865"/>
      <c r="I7" s="168"/>
    </row>
    <row r="8" spans="1:9" ht="64.5" customHeight="1">
      <c r="A8" s="546"/>
      <c r="B8" s="129" t="s">
        <v>170</v>
      </c>
      <c r="C8" s="129" t="s">
        <v>173</v>
      </c>
      <c r="D8" s="18" t="s">
        <v>684</v>
      </c>
      <c r="E8" s="587" t="s">
        <v>3520</v>
      </c>
      <c r="F8" s="18" t="s">
        <v>3174</v>
      </c>
      <c r="G8" s="18" t="s">
        <v>2072</v>
      </c>
      <c r="H8" s="18" t="s">
        <v>3175</v>
      </c>
      <c r="I8" s="546"/>
    </row>
    <row r="9" spans="1:9" ht="38.25">
      <c r="A9" s="25"/>
      <c r="B9" s="129" t="s">
        <v>202</v>
      </c>
      <c r="C9" s="129" t="s">
        <v>203</v>
      </c>
      <c r="D9" s="18" t="s">
        <v>274</v>
      </c>
      <c r="E9" s="587" t="s">
        <v>3521</v>
      </c>
      <c r="F9" s="38" t="s">
        <v>3184</v>
      </c>
      <c r="G9" s="657" t="s">
        <v>3185</v>
      </c>
      <c r="H9" s="38" t="s">
        <v>97</v>
      </c>
      <c r="I9" s="25"/>
    </row>
    <row r="10" spans="1:9" ht="12.75">
      <c r="A10" s="86"/>
      <c r="B10" s="867" t="s">
        <v>214</v>
      </c>
      <c r="C10" s="867" t="s">
        <v>215</v>
      </c>
      <c r="D10" s="893" t="s">
        <v>174</v>
      </c>
      <c r="E10" s="971" t="s">
        <v>3522</v>
      </c>
      <c r="F10" s="913" t="s">
        <v>3187</v>
      </c>
      <c r="G10" s="918" t="str">
        <f>HYPERLINK("https://youtu.be/FoFJnpJMz9o","Просмотреть видеоурок п 48, выполнить тест, прикреплен файл и прислать в АСУ РСО")</f>
        <v>Просмотреть видеоурок п 48, выполнить тест, прикреплен файл и прислать в АСУ РСО</v>
      </c>
      <c r="H10" s="913" t="s">
        <v>97</v>
      </c>
      <c r="I10" s="86"/>
    </row>
    <row r="11" spans="1:9" ht="33.75" customHeight="1">
      <c r="A11" s="25"/>
      <c r="B11" s="868"/>
      <c r="C11" s="868"/>
      <c r="D11" s="868"/>
      <c r="E11" s="868"/>
      <c r="F11" s="868"/>
      <c r="G11" s="868"/>
      <c r="H11" s="868"/>
      <c r="I11" s="25"/>
    </row>
    <row r="12" spans="1:9" ht="45.75" customHeight="1">
      <c r="A12" s="25"/>
      <c r="B12" s="129" t="s">
        <v>239</v>
      </c>
      <c r="C12" s="129" t="s">
        <v>240</v>
      </c>
      <c r="D12" s="18" t="s">
        <v>174</v>
      </c>
      <c r="E12" s="191" t="s">
        <v>3523</v>
      </c>
      <c r="F12" s="38" t="s">
        <v>3194</v>
      </c>
      <c r="G12" s="658" t="e">
        <f>HYPERLINK("https://yandex.ru/video/preview/?filmId=1327264285951234314&amp;text=%D0%9E%D0%BF%D1%8B%D1%82%D1%8B+%D0%9B%D0%B5%D0%B1%D0%B5%D0%B4%D0%B5%D0%B2%D0%B0+%D0%BF%D0%BE+%D0%B8%D0%B7%D0%BC%D0%B5%D1%80%D0%B5%D0%BD%D0%B8%D1%8E+%D0%B4%D0%B0%D0%B2%D0%BB%D0%B5%D0%BD%D0%B8"&amp;"%D1%8F+%D1%81%D0%B2%D0%B5%D1%82%D0%B0.+","посмотреть фильм")</f>
        <v>#VALUE!</v>
      </c>
      <c r="H12" s="144" t="s">
        <v>104</v>
      </c>
      <c r="I12" s="25"/>
    </row>
    <row r="13" spans="1:9" ht="25.5">
      <c r="A13" s="25"/>
      <c r="B13" s="706">
        <v>8</v>
      </c>
      <c r="C13" s="706" t="s">
        <v>1167</v>
      </c>
      <c r="D13" s="18" t="s">
        <v>174</v>
      </c>
      <c r="E13" s="660" t="s">
        <v>3524</v>
      </c>
      <c r="F13" s="10" t="s">
        <v>3209</v>
      </c>
      <c r="G13" s="188" t="e">
        <f>HYPERLINK("https://yandex.ru/video/preview/?filmId=18229179589306276070&amp;text=%D0%9E%D0%BF%D1%8B%D1%82%D1%8B+%D0%A1%D1%82%D0%BE%D0%BB%D0%B5%D1%82%D0%BE%D0%B2%D0%B0+%D0%B8+%D0%93%D0%B5%D1%80%D1%86%D0%B0+%D0%BF%D0%BE+%D0%B8%D0%B7%D1%83%D1%87%D0%B5%D0%BD%D0%B8%D1%8E+%D1"&amp;"%8F%D0%B2%D0%BB%D0%B5%D0%BD%D0%B8%D1%8F+%D0%B8+%D0%B7%D0%B0%D0%BA%D0%BE%D0%BD%D0%BE%D0%B2+%D1%84%D0%BE%D1%82%D0%BE%D1%8D%D1%84%D1%84%D0%B5%D0%BA%D1%82%D0%B0.","посмотреть фильм")</f>
        <v>#VALUE!</v>
      </c>
      <c r="H13" s="10" t="s">
        <v>104</v>
      </c>
      <c r="I13" s="25"/>
    </row>
    <row r="14" spans="1:9" ht="44.25" customHeight="1">
      <c r="A14" s="25"/>
      <c r="B14" s="706">
        <v>9</v>
      </c>
      <c r="C14" s="706" t="s">
        <v>1532</v>
      </c>
      <c r="D14" s="31" t="s">
        <v>174</v>
      </c>
      <c r="E14" s="716" t="s">
        <v>3525</v>
      </c>
      <c r="F14" s="587" t="s">
        <v>3526</v>
      </c>
      <c r="G14" s="97" t="str">
        <f>HYPERLINK("https://www.youtube.com/watch?v=n7gjv1TRsf4","Просмотр х/ф ""Государственная граница"" ")</f>
        <v xml:space="preserve">Просмотр х/ф "Государственная граница" </v>
      </c>
      <c r="H14" s="38" t="s">
        <v>104</v>
      </c>
      <c r="I14" s="25"/>
    </row>
    <row r="15" spans="1:9" ht="44.25" customHeight="1">
      <c r="A15" s="25"/>
      <c r="B15" s="947" t="s">
        <v>245</v>
      </c>
      <c r="C15" s="864"/>
      <c r="D15" s="864"/>
      <c r="E15" s="864"/>
      <c r="F15" s="864"/>
      <c r="G15" s="864"/>
      <c r="H15" s="865"/>
      <c r="I15" s="25"/>
    </row>
    <row r="16" spans="1:9" ht="44.25" customHeight="1">
      <c r="A16" s="25"/>
      <c r="B16" s="728" t="s">
        <v>16</v>
      </c>
      <c r="C16" s="129" t="s">
        <v>17</v>
      </c>
      <c r="D16" s="18" t="s">
        <v>255</v>
      </c>
      <c r="E16" s="477" t="s">
        <v>3527</v>
      </c>
      <c r="F16" s="10" t="s">
        <v>3528</v>
      </c>
      <c r="G16" s="15" t="s">
        <v>3529</v>
      </c>
      <c r="H16" s="36" t="s">
        <v>3530</v>
      </c>
      <c r="I16" s="25"/>
    </row>
    <row r="17" spans="1:9" ht="25.5">
      <c r="A17" s="25"/>
      <c r="B17" s="728" t="s">
        <v>31</v>
      </c>
      <c r="C17" s="129" t="s">
        <v>34</v>
      </c>
      <c r="D17" s="18" t="s">
        <v>255</v>
      </c>
      <c r="E17" s="477" t="s">
        <v>3531</v>
      </c>
      <c r="F17" s="10" t="s">
        <v>3214</v>
      </c>
      <c r="G17" s="640" t="s">
        <v>3532</v>
      </c>
      <c r="H17" s="112" t="s">
        <v>97</v>
      </c>
      <c r="I17" s="25"/>
    </row>
    <row r="18" spans="1:9" ht="39" customHeight="1">
      <c r="A18" s="128"/>
      <c r="B18" s="728" t="s">
        <v>146</v>
      </c>
      <c r="C18" s="129" t="s">
        <v>148</v>
      </c>
      <c r="D18" s="24" t="s">
        <v>174</v>
      </c>
      <c r="E18" s="31" t="s">
        <v>3533</v>
      </c>
      <c r="F18" s="304" t="s">
        <v>3221</v>
      </c>
      <c r="G18" s="663" t="s">
        <v>3222</v>
      </c>
      <c r="H18" s="663" t="s">
        <v>3224</v>
      </c>
      <c r="I18" s="128"/>
    </row>
    <row r="19" spans="1:9" ht="96.75" customHeight="1">
      <c r="A19" s="16"/>
      <c r="B19" s="940" t="s">
        <v>160</v>
      </c>
      <c r="C19" s="864"/>
      <c r="D19" s="864"/>
      <c r="E19" s="864"/>
      <c r="F19" s="864"/>
      <c r="G19" s="864"/>
      <c r="H19" s="865"/>
      <c r="I19" s="16"/>
    </row>
    <row r="20" spans="1:9" ht="25.5" customHeight="1">
      <c r="A20" s="168"/>
      <c r="B20" s="172" t="s">
        <v>170</v>
      </c>
      <c r="C20" s="5" t="s">
        <v>173</v>
      </c>
      <c r="D20" s="10" t="s">
        <v>2996</v>
      </c>
      <c r="E20" s="437" t="s">
        <v>3534</v>
      </c>
      <c r="F20" s="38" t="s">
        <v>3231</v>
      </c>
      <c r="G20" s="657" t="s">
        <v>3232</v>
      </c>
      <c r="H20" s="38" t="s">
        <v>3233</v>
      </c>
      <c r="I20" s="168"/>
    </row>
    <row r="21" spans="1:9" ht="25.5">
      <c r="A21" s="168"/>
      <c r="B21" s="172" t="s">
        <v>202</v>
      </c>
      <c r="C21" s="5" t="s">
        <v>203</v>
      </c>
      <c r="D21" s="291" t="s">
        <v>174</v>
      </c>
      <c r="E21" s="282" t="s">
        <v>3535</v>
      </c>
      <c r="F21" s="665" t="s">
        <v>2249</v>
      </c>
      <c r="G21" s="360" t="str">
        <f>HYPERLINK("https://ege.sdamgia.ru/user_stat","Выполнить назначенный вариант на портале Решу ЕГЭ")</f>
        <v>Выполнить назначенный вариант на портале Решу ЕГЭ</v>
      </c>
      <c r="H21" s="278" t="s">
        <v>3233</v>
      </c>
      <c r="I21" s="168"/>
    </row>
    <row r="22" spans="1:9" ht="89.25">
      <c r="A22" s="86"/>
      <c r="B22" s="172" t="s">
        <v>214</v>
      </c>
      <c r="C22" s="129" t="s">
        <v>215</v>
      </c>
      <c r="D22" s="153" t="s">
        <v>174</v>
      </c>
      <c r="E22" s="437" t="s">
        <v>3536</v>
      </c>
      <c r="F22" s="304" t="s">
        <v>3238</v>
      </c>
      <c r="G22" s="663" t="s">
        <v>3239</v>
      </c>
      <c r="H22" s="462" t="s">
        <v>3240</v>
      </c>
      <c r="I22" s="86"/>
    </row>
    <row r="23" spans="1:9" ht="38.25">
      <c r="A23" s="702"/>
      <c r="B23" s="914" t="s">
        <v>239</v>
      </c>
      <c r="C23" s="867" t="s">
        <v>240</v>
      </c>
      <c r="D23" s="153" t="s">
        <v>684</v>
      </c>
      <c r="E23" s="437" t="s">
        <v>3537</v>
      </c>
      <c r="F23" s="31" t="s">
        <v>3245</v>
      </c>
      <c r="G23" s="34" t="s">
        <v>3246</v>
      </c>
      <c r="H23" s="31" t="s">
        <v>3247</v>
      </c>
      <c r="I23" s="702"/>
    </row>
    <row r="24" spans="1:9" ht="38.25">
      <c r="A24" s="86"/>
      <c r="B24" s="868"/>
      <c r="C24" s="868"/>
      <c r="D24" s="249" t="s">
        <v>684</v>
      </c>
      <c r="E24" s="28" t="s">
        <v>3538</v>
      </c>
      <c r="F24" s="18" t="s">
        <v>3189</v>
      </c>
      <c r="G24" s="18" t="s">
        <v>3190</v>
      </c>
      <c r="H24" s="18" t="s">
        <v>3191</v>
      </c>
      <c r="I24" s="86"/>
    </row>
    <row r="25" spans="1:9" ht="25.5">
      <c r="A25" s="86"/>
      <c r="B25" s="713">
        <v>8</v>
      </c>
      <c r="C25" s="706" t="s">
        <v>1167</v>
      </c>
      <c r="D25" s="733" t="s">
        <v>174</v>
      </c>
      <c r="E25" s="734" t="s">
        <v>3539</v>
      </c>
      <c r="F25" s="306" t="s">
        <v>3253</v>
      </c>
      <c r="G25" s="735" t="e">
        <f>HYPERLINK("https://yandex.ru/video/preview/?filmId=2106884391055547801&amp;text=%D0%9E%D0%BF%D1%8B%D1%82%D1%8B+%D0%A0%D0%B5%D0%B7%D0%B5%D1%80%D1%84%D0%BE%D1%80%D0%B4%D0%B0+%D0%BF%D0%BE+%D0%B7%D0%BE%D0%BD%D0%B4%D0%B8%D1%80%D0%BE%D0%B2%D0%B0%D0%BD%D0%B8%D1%8E+%D0%B2%D0%B5"&amp;"%D1%89%D0%B5%D1%81%D1%82%D0%B2%D0%B0+%D0%B8+%D0%BC%D0%BE%D0%B4%D0%B5%D0%BB%D1%8C+%D1%81%D1%82%D1%80%D0%BE%D0%B5%D0%BD%D0%B8%D1%8F+%D0%B0%D1%82%D0%BE%D0%BC%D0%B0.+","посмотреть фильм")</f>
        <v>#VALUE!</v>
      </c>
      <c r="H25" s="736" t="s">
        <v>104</v>
      </c>
      <c r="I25" s="86"/>
    </row>
    <row r="26" spans="1:9" ht="25.5">
      <c r="A26" s="86"/>
      <c r="B26" s="713">
        <v>9</v>
      </c>
      <c r="C26" s="713" t="s">
        <v>1532</v>
      </c>
      <c r="D26" s="462" t="s">
        <v>1502</v>
      </c>
      <c r="E26" s="191" t="s">
        <v>3540</v>
      </c>
      <c r="F26" s="669" t="s">
        <v>3257</v>
      </c>
      <c r="G26" s="463" t="s">
        <v>3259</v>
      </c>
      <c r="H26" s="670" t="s">
        <v>104</v>
      </c>
      <c r="I26" s="86"/>
    </row>
    <row r="27" spans="1:9" ht="18">
      <c r="A27" s="86"/>
      <c r="B27" s="900" t="s">
        <v>273</v>
      </c>
      <c r="C27" s="864"/>
      <c r="D27" s="864"/>
      <c r="E27" s="864"/>
      <c r="F27" s="864"/>
      <c r="G27" s="864"/>
      <c r="H27" s="865"/>
      <c r="I27" s="86"/>
    </row>
    <row r="28" spans="1:9" ht="25.5">
      <c r="A28" s="86"/>
      <c r="B28" s="728" t="s">
        <v>16</v>
      </c>
      <c r="C28" s="129" t="s">
        <v>17</v>
      </c>
      <c r="D28" s="249" t="s">
        <v>174</v>
      </c>
      <c r="E28" s="659" t="s">
        <v>3541</v>
      </c>
      <c r="F28" s="18" t="s">
        <v>3266</v>
      </c>
      <c r="G28" s="650" t="e">
        <f>HYPERLINK("https://yandex.ru/video/preview/?filmId=12515726260205672105&amp;text=%D0%9E%D0%BF%D1%8B%D1%82%D1%8B+%D0%A4%D1%80%D0%B0%D0%BD%D0%BA%D0%B0+%D0%B8+%D0%93%D0%B5%D1%80%D1%86%D0%B0+%D0%B8+%D0%BC%D0%BE%D0%B4%D0%B5%D0%BB%D1%8C+%D0%B0%D1%82%D0%BE%D0%BC%D0%B0+%D0%91%D"&amp;"0%BE%D1%80%D0%B0.+","посмотреть фильм")</f>
        <v>#VALUE!</v>
      </c>
      <c r="H28" s="249" t="s">
        <v>104</v>
      </c>
      <c r="I28" s="86"/>
    </row>
    <row r="29" spans="1:9" ht="25.5" customHeight="1">
      <c r="A29" s="86"/>
      <c r="B29" s="728" t="s">
        <v>31</v>
      </c>
      <c r="C29" s="129" t="s">
        <v>34</v>
      </c>
      <c r="D29" s="18" t="s">
        <v>255</v>
      </c>
      <c r="E29" s="653" t="s">
        <v>3542</v>
      </c>
      <c r="F29" s="66" t="s">
        <v>2557</v>
      </c>
      <c r="G29" s="404" t="s">
        <v>3268</v>
      </c>
      <c r="H29" s="249" t="s">
        <v>97</v>
      </c>
      <c r="I29" s="86"/>
    </row>
    <row r="30" spans="1:9" ht="60" customHeight="1">
      <c r="A30" s="554"/>
      <c r="B30" s="728" t="s">
        <v>146</v>
      </c>
      <c r="C30" s="129" t="s">
        <v>148</v>
      </c>
      <c r="D30" s="291" t="s">
        <v>174</v>
      </c>
      <c r="E30" s="282" t="s">
        <v>3543</v>
      </c>
      <c r="F30" s="359" t="s">
        <v>3271</v>
      </c>
      <c r="G30" s="682" t="s">
        <v>3272</v>
      </c>
      <c r="H30" s="291" t="s">
        <v>97</v>
      </c>
      <c r="I30" s="25"/>
    </row>
    <row r="31" spans="1:9" ht="39" customHeight="1">
      <c r="A31" s="554"/>
      <c r="B31" s="940" t="s">
        <v>160</v>
      </c>
      <c r="C31" s="864"/>
      <c r="D31" s="864"/>
      <c r="E31" s="864"/>
      <c r="F31" s="864"/>
      <c r="G31" s="864"/>
      <c r="H31" s="865"/>
      <c r="I31" s="554"/>
    </row>
    <row r="32" spans="1:9" ht="49.5" customHeight="1">
      <c r="A32" s="554"/>
      <c r="B32" s="728" t="s">
        <v>170</v>
      </c>
      <c r="C32" s="129" t="s">
        <v>173</v>
      </c>
      <c r="D32" s="291" t="s">
        <v>174</v>
      </c>
      <c r="E32" s="282" t="s">
        <v>3544</v>
      </c>
      <c r="F32" s="363" t="s">
        <v>3271</v>
      </c>
      <c r="G32" s="343" t="s">
        <v>3276</v>
      </c>
      <c r="H32" s="291" t="s">
        <v>97</v>
      </c>
      <c r="I32" s="554"/>
    </row>
    <row r="33" spans="1:9" ht="76.5">
      <c r="A33" s="87"/>
      <c r="B33" s="728" t="s">
        <v>202</v>
      </c>
      <c r="C33" s="129" t="s">
        <v>203</v>
      </c>
      <c r="D33" s="249" t="s">
        <v>174</v>
      </c>
      <c r="E33" s="28" t="s">
        <v>3545</v>
      </c>
      <c r="F33" s="462" t="s">
        <v>3162</v>
      </c>
      <c r="G33" s="675" t="s">
        <v>3546</v>
      </c>
      <c r="H33" s="462" t="s">
        <v>3279</v>
      </c>
      <c r="I33" s="87"/>
    </row>
    <row r="34" spans="1:9" ht="38.25">
      <c r="A34" s="454"/>
      <c r="B34" s="728" t="s">
        <v>214</v>
      </c>
      <c r="C34" s="129" t="s">
        <v>215</v>
      </c>
      <c r="D34" s="18" t="s">
        <v>684</v>
      </c>
      <c r="E34" s="28" t="s">
        <v>3547</v>
      </c>
      <c r="F34" s="38" t="s">
        <v>3404</v>
      </c>
      <c r="G34" s="160" t="s">
        <v>3285</v>
      </c>
      <c r="H34" s="38" t="s">
        <v>3548</v>
      </c>
      <c r="I34" s="454"/>
    </row>
    <row r="35" spans="1:9" ht="25.5">
      <c r="A35" s="168"/>
      <c r="B35" s="728" t="s">
        <v>239</v>
      </c>
      <c r="C35" s="129" t="s">
        <v>240</v>
      </c>
      <c r="D35" s="462" t="s">
        <v>1502</v>
      </c>
      <c r="E35" s="191" t="s">
        <v>3549</v>
      </c>
      <c r="F35" s="669" t="s">
        <v>3257</v>
      </c>
      <c r="G35" s="463" t="s">
        <v>3259</v>
      </c>
      <c r="H35" s="670" t="s">
        <v>104</v>
      </c>
      <c r="I35" s="168"/>
    </row>
    <row r="36" spans="1:9" ht="25.5">
      <c r="A36" s="546"/>
      <c r="B36" s="172">
        <v>8</v>
      </c>
      <c r="C36" s="5" t="s">
        <v>1167</v>
      </c>
      <c r="D36" s="365" t="s">
        <v>174</v>
      </c>
      <c r="E36" s="659" t="s">
        <v>3550</v>
      </c>
      <c r="F36" s="38" t="s">
        <v>3340</v>
      </c>
      <c r="G36" s="668" t="e">
        <f>HYPERLINK("https://yandex.ru/video/preview/?filmId=16406290775818171173&amp;text=%D0%9F%D1%80%D0%B8%D0%BD%D1%86%D0%B8%D0%BF+%D0%B0%D0%B2%D1%82%D0%BE%D0%BC%D0%B0%D1%82%D0%B8%D1%87%D0%B5%D1%81%D0%BA%D0%BE%D0%B9+%D1%80%D0%B5%D0%B3%D1%83%D0%BB%D1%8F%D1%86%D0%B8%D0%B8+%D0%B2"&amp;"+%D0%B6%D0%B8%D0%B2%D1%8B%D1%85++%D0%BE%D1%80%D0%B3%D0%B0%D0%BD%D0%B8%D0%B7%D0%BC%D0%B0%D1%85.","посмотреть фильм")</f>
        <v>#VALUE!</v>
      </c>
      <c r="H36" s="365" t="s">
        <v>104</v>
      </c>
      <c r="I36" s="546"/>
    </row>
    <row r="37" spans="1:9" ht="25.5">
      <c r="A37" s="25"/>
      <c r="B37" s="914">
        <v>9</v>
      </c>
      <c r="C37" s="970" t="s">
        <v>1532</v>
      </c>
      <c r="D37" s="249" t="s">
        <v>174</v>
      </c>
      <c r="E37" s="659" t="s">
        <v>3551</v>
      </c>
      <c r="F37" s="67" t="s">
        <v>3295</v>
      </c>
      <c r="G37" s="677" t="s">
        <v>3296</v>
      </c>
      <c r="H37" s="670" t="s">
        <v>104</v>
      </c>
      <c r="I37" s="25"/>
    </row>
    <row r="38" spans="1:9" ht="25.5">
      <c r="A38" s="25"/>
      <c r="B38" s="868"/>
      <c r="C38" s="871"/>
      <c r="D38" s="737" t="s">
        <v>174</v>
      </c>
      <c r="E38" s="716" t="s">
        <v>3552</v>
      </c>
      <c r="F38" s="66" t="s">
        <v>3553</v>
      </c>
      <c r="G38" s="572" t="str">
        <f>HYPERLINK("https://nachalo-peremen.ru/test-kakaya-professiya-mne-podhodit/","https://nachalo-peremen.ru/test-kakaya-professiya-mne-podhodit/
2.Тренировать песню ""Над землёй бушуют травы""")</f>
        <v>https://nachalo-peremen.ru/test-kakaya-professiya-mne-podhodit/
2.Тренировать песню "Над землёй бушуют травы"</v>
      </c>
      <c r="H38" s="66" t="s">
        <v>104</v>
      </c>
      <c r="I38" s="86"/>
    </row>
    <row r="39" spans="1:9" ht="18" customHeight="1">
      <c r="A39" s="738"/>
      <c r="B39" s="900" t="s">
        <v>441</v>
      </c>
      <c r="C39" s="864"/>
      <c r="D39" s="864"/>
      <c r="E39" s="864"/>
      <c r="F39" s="864"/>
      <c r="G39" s="864"/>
      <c r="H39" s="865"/>
      <c r="I39" s="738"/>
    </row>
    <row r="40" spans="1:9" ht="51">
      <c r="A40" s="25"/>
      <c r="B40" s="172" t="s">
        <v>16</v>
      </c>
      <c r="C40" s="5" t="s">
        <v>17</v>
      </c>
      <c r="D40" s="10" t="s">
        <v>684</v>
      </c>
      <c r="E40" s="660" t="s">
        <v>3554</v>
      </c>
      <c r="F40" s="10" t="s">
        <v>3302</v>
      </c>
      <c r="G40" s="15" t="s">
        <v>3303</v>
      </c>
      <c r="H40" s="10" t="s">
        <v>3303</v>
      </c>
      <c r="I40" s="25"/>
    </row>
    <row r="41" spans="1:9" ht="89.25">
      <c r="A41" s="86"/>
      <c r="B41" s="172" t="s">
        <v>31</v>
      </c>
      <c r="C41" s="5" t="s">
        <v>34</v>
      </c>
      <c r="D41" s="249" t="s">
        <v>174</v>
      </c>
      <c r="E41" s="653" t="s">
        <v>3555</v>
      </c>
      <c r="F41" s="304" t="s">
        <v>3238</v>
      </c>
      <c r="G41" s="663" t="s">
        <v>3239</v>
      </c>
      <c r="H41" s="462" t="s">
        <v>3240</v>
      </c>
      <c r="I41" s="86"/>
    </row>
    <row r="42" spans="1:9" ht="80.25" customHeight="1">
      <c r="A42" s="708"/>
      <c r="B42" s="172" t="s">
        <v>146</v>
      </c>
      <c r="C42" s="5" t="s">
        <v>148</v>
      </c>
      <c r="D42" s="10" t="s">
        <v>174</v>
      </c>
      <c r="E42" s="437" t="s">
        <v>3556</v>
      </c>
      <c r="F42" s="10" t="s">
        <v>2249</v>
      </c>
      <c r="G42" s="352" t="str">
        <f>HYPERLINK("https://m.vk.com/video32791554_456239023","Посмотрите видео-урок: Личная безопастность")</f>
        <v>Посмотрите видео-урок: Личная безопастность</v>
      </c>
      <c r="H42" s="10" t="s">
        <v>97</v>
      </c>
      <c r="I42" s="714"/>
    </row>
    <row r="43" spans="1:9" ht="47.25" customHeight="1">
      <c r="A43" s="708"/>
      <c r="B43" s="940" t="s">
        <v>160</v>
      </c>
      <c r="C43" s="864"/>
      <c r="D43" s="864"/>
      <c r="E43" s="864"/>
      <c r="F43" s="864"/>
      <c r="G43" s="864"/>
      <c r="H43" s="865"/>
      <c r="I43" s="708"/>
    </row>
    <row r="44" spans="1:9" ht="35.25" customHeight="1">
      <c r="A44" s="708"/>
      <c r="B44" s="172" t="s">
        <v>170</v>
      </c>
      <c r="C44" s="5" t="s">
        <v>173</v>
      </c>
      <c r="D44" s="10" t="s">
        <v>274</v>
      </c>
      <c r="E44" s="437" t="s">
        <v>3557</v>
      </c>
      <c r="F44" s="66" t="s">
        <v>3312</v>
      </c>
      <c r="G44" s="18" t="s">
        <v>3313</v>
      </c>
      <c r="H44" s="66" t="s">
        <v>97</v>
      </c>
      <c r="I44" s="708"/>
    </row>
    <row r="45" spans="1:9" ht="43.5" customHeight="1">
      <c r="A45" s="708"/>
      <c r="B45" s="172" t="s">
        <v>202</v>
      </c>
      <c r="C45" s="5" t="s">
        <v>203</v>
      </c>
      <c r="D45" s="666" t="s">
        <v>684</v>
      </c>
      <c r="E45" s="633" t="s">
        <v>3558</v>
      </c>
      <c r="F45" s="667" t="s">
        <v>3249</v>
      </c>
      <c r="G45" s="667" t="s">
        <v>3250</v>
      </c>
      <c r="H45" s="667" t="s">
        <v>3251</v>
      </c>
      <c r="I45" s="708"/>
    </row>
    <row r="46" spans="1:9" ht="39.75" customHeight="1">
      <c r="A46" s="25"/>
      <c r="B46" s="739" t="s">
        <v>214</v>
      </c>
      <c r="C46" s="98" t="s">
        <v>215</v>
      </c>
      <c r="D46" s="249" t="s">
        <v>174</v>
      </c>
      <c r="E46" s="685" t="s">
        <v>3559</v>
      </c>
      <c r="F46" s="669" t="s">
        <v>3325</v>
      </c>
      <c r="G46" s="675" t="s">
        <v>3560</v>
      </c>
      <c r="H46" s="675" t="s">
        <v>3561</v>
      </c>
      <c r="I46" s="25"/>
    </row>
    <row r="47" spans="1:9" ht="25.5">
      <c r="A47" s="168"/>
      <c r="B47" s="739" t="s">
        <v>239</v>
      </c>
      <c r="C47" s="98" t="s">
        <v>240</v>
      </c>
      <c r="D47" s="18" t="s">
        <v>174</v>
      </c>
      <c r="E47" s="740" t="s">
        <v>3562</v>
      </c>
      <c r="F47" s="741" t="s">
        <v>3321</v>
      </c>
      <c r="G47" s="742" t="s">
        <v>3322</v>
      </c>
      <c r="H47" s="374" t="s">
        <v>2429</v>
      </c>
      <c r="I47" s="168"/>
    </row>
    <row r="48" spans="1:9" ht="25.5">
      <c r="A48" s="25"/>
      <c r="B48" s="743">
        <v>8</v>
      </c>
      <c r="C48" s="98" t="s">
        <v>1167</v>
      </c>
      <c r="D48" s="18" t="s">
        <v>174</v>
      </c>
      <c r="E48" s="661" t="s">
        <v>3563</v>
      </c>
      <c r="F48" s="38" t="s">
        <v>3330</v>
      </c>
      <c r="G48" s="388" t="s">
        <v>3332</v>
      </c>
      <c r="H48" s="18" t="s">
        <v>104</v>
      </c>
      <c r="I48" s="290"/>
    </row>
    <row r="49" spans="1:9" ht="57.75" customHeight="1">
      <c r="A49" s="546"/>
      <c r="B49" s="743">
        <v>9</v>
      </c>
      <c r="C49" s="528" t="s">
        <v>1532</v>
      </c>
      <c r="D49" s="47"/>
      <c r="E49" s="659" t="s">
        <v>3564</v>
      </c>
      <c r="F49" s="18" t="s">
        <v>3363</v>
      </c>
      <c r="G49" s="269" t="e">
        <f>HYPERLINK("https://yandex.ru/video/preview/?filmId=2040453611584358066&amp;text=%D0%98%D0%BD%D1%84%D0%BE%D1%80%D0%BC%D0%B0%D1%86%D0%B8%D1%8F.+%D0%98%D0%BD%D1%84%D0%BE%D1%80%D0%BC%D0%B0%D1%86%D0%B8%D0%BE%D0%BD%D0%BD%D1%8B%D0%B5+%D0%BF%D0%BE%D1%82%D0%BE%D0%BA%D0%B8+%D0%B2"&amp;"+%D0%B6%D0%B8%D0%B2%D1%8B%D1%85+%D1%81%D0%B8%D1%81%D1%82%D0%B5%D0%BC%D0%B0%D1%85.+%D0%9A%D0%B0%D0%BD%D0%B0%D0%BB%D1%8B+%D1%81%D0%B2%D1%8F%D0%B7%D0%B8+%D1%87%D0%B5%D0%BB%D0%BE%D0%B2%D0%B5%D0%BA%D0%B0.","посмотреть фильм")</f>
        <v>#VALUE!</v>
      </c>
      <c r="H49" s="18" t="s">
        <v>104</v>
      </c>
      <c r="I49" s="546"/>
    </row>
    <row r="50" spans="1:9" ht="18">
      <c r="A50" s="25"/>
      <c r="B50" s="900" t="s">
        <v>590</v>
      </c>
      <c r="C50" s="864"/>
      <c r="D50" s="864"/>
      <c r="E50" s="864"/>
      <c r="F50" s="864"/>
      <c r="G50" s="864"/>
      <c r="H50" s="865"/>
      <c r="I50" s="290"/>
    </row>
    <row r="51" spans="1:9" ht="38.25">
      <c r="A51" s="25"/>
      <c r="B51" s="914">
        <v>1</v>
      </c>
      <c r="C51" s="867" t="s">
        <v>17</v>
      </c>
      <c r="D51" s="666" t="s">
        <v>684</v>
      </c>
      <c r="E51" s="633" t="s">
        <v>3565</v>
      </c>
      <c r="F51" s="494" t="s">
        <v>3287</v>
      </c>
      <c r="G51" s="667" t="s">
        <v>3288</v>
      </c>
      <c r="H51" s="667" t="s">
        <v>3289</v>
      </c>
      <c r="I51" s="290"/>
    </row>
    <row r="52" spans="1:9" ht="25.5">
      <c r="A52" s="168"/>
      <c r="B52" s="868"/>
      <c r="C52" s="868"/>
      <c r="D52" s="18" t="s">
        <v>1872</v>
      </c>
      <c r="E52" s="18" t="s">
        <v>3566</v>
      </c>
      <c r="F52" s="58" t="s">
        <v>3348</v>
      </c>
      <c r="G52" s="34" t="s">
        <v>3349</v>
      </c>
      <c r="H52" s="38" t="s">
        <v>3350</v>
      </c>
      <c r="I52" s="168"/>
    </row>
    <row r="53" spans="1:9" ht="25.5">
      <c r="A53" s="86"/>
      <c r="B53" s="172" t="s">
        <v>31</v>
      </c>
      <c r="C53" s="5" t="s">
        <v>34</v>
      </c>
      <c r="D53" s="10" t="s">
        <v>2996</v>
      </c>
      <c r="E53" s="94" t="s">
        <v>3567</v>
      </c>
      <c r="F53" s="18" t="s">
        <v>3352</v>
      </c>
      <c r="G53" s="18" t="s">
        <v>3353</v>
      </c>
      <c r="H53" s="66" t="s">
        <v>97</v>
      </c>
      <c r="I53" s="86"/>
    </row>
    <row r="54" spans="1:9" ht="51">
      <c r="A54" s="715"/>
      <c r="B54" s="172" t="s">
        <v>146</v>
      </c>
      <c r="C54" s="5" t="s">
        <v>148</v>
      </c>
      <c r="D54" s="18" t="s">
        <v>405</v>
      </c>
      <c r="E54" s="601" t="s">
        <v>3568</v>
      </c>
      <c r="F54" s="18" t="s">
        <v>3218</v>
      </c>
      <c r="G54" s="214" t="s">
        <v>3569</v>
      </c>
      <c r="H54" s="66" t="s">
        <v>97</v>
      </c>
      <c r="I54" s="715"/>
    </row>
    <row r="55" spans="1:9" ht="12.75">
      <c r="A55" s="199"/>
      <c r="B55" s="940" t="s">
        <v>160</v>
      </c>
      <c r="C55" s="864"/>
      <c r="D55" s="864"/>
      <c r="E55" s="864"/>
      <c r="F55" s="864"/>
      <c r="G55" s="864"/>
      <c r="H55" s="865"/>
      <c r="I55" s="199"/>
    </row>
    <row r="56" spans="1:9" ht="38.25" customHeight="1">
      <c r="A56" s="199"/>
      <c r="B56" s="5" t="s">
        <v>170</v>
      </c>
      <c r="C56" s="5" t="s">
        <v>173</v>
      </c>
      <c r="D56" s="249" t="s">
        <v>255</v>
      </c>
      <c r="E56" s="653" t="s">
        <v>3570</v>
      </c>
      <c r="F56" s="745" t="s">
        <v>3181</v>
      </c>
      <c r="G56" s="144" t="s">
        <v>3032</v>
      </c>
      <c r="H56" s="38" t="s">
        <v>97</v>
      </c>
      <c r="I56" s="746"/>
    </row>
    <row r="57" spans="1:9" ht="25.5">
      <c r="A57" s="199"/>
      <c r="B57" s="5" t="s">
        <v>202</v>
      </c>
      <c r="C57" s="5" t="s">
        <v>3357</v>
      </c>
      <c r="D57" s="18" t="s">
        <v>174</v>
      </c>
      <c r="E57" s="661" t="s">
        <v>3571</v>
      </c>
      <c r="F57" s="747" t="s">
        <v>1476</v>
      </c>
      <c r="G57" s="388" t="s">
        <v>3332</v>
      </c>
      <c r="H57" s="66" t="s">
        <v>104</v>
      </c>
      <c r="I57" s="199"/>
    </row>
    <row r="58" spans="1:9" ht="63.75">
      <c r="A58" s="708"/>
      <c r="B58" s="22" t="s">
        <v>214</v>
      </c>
      <c r="C58" s="22" t="s">
        <v>215</v>
      </c>
      <c r="D58" s="748"/>
      <c r="E58" s="749" t="s">
        <v>3572</v>
      </c>
      <c r="F58" s="250" t="s">
        <v>3553</v>
      </c>
      <c r="G58" s="97" t="str">
        <f>HYPERLINK("https://nachalo-peremen.ru/test-kakaya-professiya-mne-podhodit/","https://nachalo-peremen.ru/test-kakaya-professiya-mne-podhodit/
2.Тренировать песню ""Над землёй бушуют травы""")</f>
        <v>https://nachalo-peremen.ru/test-kakaya-professiya-mne-podhodit/
2.Тренировать песню "Над землёй бушуют травы"</v>
      </c>
      <c r="H58" s="66" t="s">
        <v>104</v>
      </c>
      <c r="I58" s="708"/>
    </row>
    <row r="59" spans="1:9" ht="12.75">
      <c r="A59" s="25"/>
      <c r="B59" s="750"/>
      <c r="C59" s="751"/>
      <c r="D59" s="699"/>
      <c r="E59" s="699"/>
      <c r="F59" s="699"/>
      <c r="I59" s="25"/>
    </row>
    <row r="60" spans="1:9" ht="54" customHeight="1">
      <c r="A60" s="148"/>
      <c r="I60" s="148"/>
    </row>
    <row r="61" spans="1:9" ht="12.75">
      <c r="A61" s="25"/>
      <c r="I61" s="290"/>
    </row>
    <row r="62" spans="1:9" ht="56.25" customHeight="1">
      <c r="A62" s="546"/>
      <c r="I62" s="546"/>
    </row>
    <row r="63" spans="1:9" ht="12.75">
      <c r="A63" s="25"/>
      <c r="I63" s="25"/>
    </row>
    <row r="64" spans="1:9" ht="12.75">
      <c r="A64" s="25"/>
      <c r="I64" s="25"/>
    </row>
    <row r="65" spans="1:9" ht="12.75">
      <c r="A65" s="25"/>
      <c r="I65" s="25"/>
    </row>
    <row r="66" spans="1:9" ht="12.75">
      <c r="A66" s="86"/>
      <c r="I66" s="86"/>
    </row>
    <row r="67" spans="1:9" ht="12.75">
      <c r="A67" s="86"/>
      <c r="I67" s="86"/>
    </row>
    <row r="68" spans="1:9" ht="12.75">
      <c r="A68" s="86"/>
      <c r="I68" s="86"/>
    </row>
    <row r="69" spans="1:9" ht="18" customHeight="1">
      <c r="A69" s="708"/>
      <c r="I69" s="708"/>
    </row>
    <row r="70" spans="1:9" ht="18">
      <c r="A70" s="708"/>
      <c r="I70" s="708"/>
    </row>
    <row r="71" spans="1:9" ht="12.75">
      <c r="A71" s="25"/>
      <c r="I71" s="25"/>
    </row>
    <row r="72" spans="1:9" ht="12.75">
      <c r="A72" s="86"/>
      <c r="I72" s="86"/>
    </row>
    <row r="73" spans="1:9" ht="12.75">
      <c r="A73" s="156"/>
      <c r="I73" s="156"/>
    </row>
    <row r="74" spans="1:9" ht="12.75">
      <c r="A74" s="454"/>
      <c r="I74" s="454"/>
    </row>
    <row r="75" spans="1:9">
      <c r="A75" s="546"/>
      <c r="I75" s="546"/>
    </row>
    <row r="76" spans="1:9" ht="12.75">
      <c r="A76" s="100"/>
      <c r="I76" s="100"/>
    </row>
    <row r="77" spans="1:9" ht="12.75">
      <c r="A77" s="25"/>
      <c r="I77" s="25"/>
    </row>
    <row r="78" spans="1:9" ht="12.75">
      <c r="A78" s="100"/>
      <c r="I78" s="100"/>
    </row>
    <row r="79" spans="1:9" ht="53.25" customHeight="1">
      <c r="A79" s="83"/>
      <c r="I79" s="454"/>
    </row>
    <row r="80" spans="1:9" ht="28.5" customHeight="1">
      <c r="A80" s="83"/>
      <c r="I80" s="454"/>
    </row>
    <row r="81" spans="1:9" ht="12.75">
      <c r="A81" s="83"/>
      <c r="I81" s="86"/>
    </row>
    <row r="82" spans="1:9" ht="12.75">
      <c r="A82" s="83"/>
      <c r="I82" s="86"/>
    </row>
    <row r="83" spans="1:9" ht="12.75">
      <c r="A83" s="83"/>
      <c r="I83" s="86"/>
    </row>
    <row r="84" spans="1:9" ht="12.75">
      <c r="A84" s="83"/>
      <c r="I84" s="86"/>
    </row>
    <row r="85" spans="1:9" ht="18">
      <c r="A85" s="83"/>
      <c r="I85" s="554"/>
    </row>
    <row r="86" spans="1:9" ht="12.75">
      <c r="A86" s="83"/>
      <c r="I86" s="87"/>
    </row>
    <row r="87" spans="1:9" ht="12.75">
      <c r="A87" s="83"/>
      <c r="I87" s="454"/>
    </row>
    <row r="88" spans="1:9" ht="12.75">
      <c r="A88" s="83"/>
      <c r="I88" s="168"/>
    </row>
    <row r="89" spans="1:9" ht="12.75">
      <c r="A89" s="83"/>
      <c r="I89" s="86"/>
    </row>
    <row r="90" spans="1:9" ht="18">
      <c r="A90" s="83"/>
      <c r="I90" s="708"/>
    </row>
    <row r="91" spans="1:9" ht="12.75">
      <c r="A91" s="83"/>
      <c r="I91" s="168"/>
    </row>
    <row r="92" spans="1:9" ht="12.75">
      <c r="A92" s="83"/>
      <c r="I92" s="25"/>
    </row>
    <row r="93" spans="1:9">
      <c r="A93" s="83"/>
      <c r="I93" s="546"/>
    </row>
    <row r="94" spans="1:9" ht="12.75">
      <c r="A94" s="83"/>
      <c r="I94" s="25"/>
    </row>
    <row r="95" spans="1:9" ht="12.75">
      <c r="A95" s="83"/>
      <c r="I95" s="168"/>
    </row>
    <row r="96" spans="1:9" ht="12.75">
      <c r="A96" s="83"/>
      <c r="I96" s="86"/>
    </row>
    <row r="97" spans="1:9" ht="12.75">
      <c r="A97" s="83"/>
      <c r="I97" s="199"/>
    </row>
    <row r="98" spans="1:9" ht="18">
      <c r="A98" s="83"/>
      <c r="I98" s="708"/>
    </row>
    <row r="99" spans="1:9" ht="12.75">
      <c r="A99" s="83"/>
      <c r="I99" s="25"/>
    </row>
    <row r="100" spans="1:9" ht="12.75">
      <c r="A100" s="83"/>
      <c r="I100" s="25"/>
    </row>
    <row r="101" spans="1:9" ht="12.75">
      <c r="A101" s="83"/>
      <c r="I101" s="86"/>
    </row>
    <row r="102" spans="1:9" ht="18">
      <c r="A102" s="83"/>
      <c r="I102" s="708"/>
    </row>
    <row r="103" spans="1:9" ht="12.75">
      <c r="A103" s="83"/>
      <c r="I103" s="25"/>
    </row>
    <row r="104" spans="1:9" ht="12.75">
      <c r="A104" s="83"/>
      <c r="I104" s="86"/>
    </row>
    <row r="105" spans="1:9" ht="12.75">
      <c r="A105" s="83"/>
      <c r="I105" s="156"/>
    </row>
    <row r="106" spans="1:9" ht="12.75">
      <c r="A106" s="83"/>
      <c r="I106" s="454"/>
    </row>
    <row r="107" spans="1:9">
      <c r="A107" s="83"/>
      <c r="I107" s="546"/>
    </row>
    <row r="108" spans="1:9">
      <c r="A108" s="83"/>
      <c r="I108" s="546"/>
    </row>
    <row r="109" spans="1:9" ht="12.75">
      <c r="A109" s="83"/>
      <c r="I109" s="100"/>
    </row>
    <row r="110" spans="1:9" ht="23.25">
      <c r="A110" s="83"/>
      <c r="I110" s="1"/>
    </row>
    <row r="111" spans="1:9" ht="12.75">
      <c r="A111" s="83"/>
      <c r="I111" s="21"/>
    </row>
    <row r="112" spans="1:9" ht="12.75">
      <c r="A112" s="83"/>
      <c r="I112" s="25"/>
    </row>
    <row r="113" spans="1:9" ht="12.75">
      <c r="A113" s="83"/>
      <c r="I113" s="168"/>
    </row>
    <row r="114" spans="1:9">
      <c r="A114" s="83"/>
      <c r="I114" s="546"/>
    </row>
    <row r="115" spans="1:9" ht="12.75">
      <c r="A115" s="83"/>
      <c r="I115" s="25"/>
    </row>
    <row r="116" spans="1:9" ht="12.75">
      <c r="A116" s="83"/>
      <c r="I116" s="86"/>
    </row>
    <row r="117" spans="1:9" ht="12.75">
      <c r="A117" s="83"/>
      <c r="I117" s="86"/>
    </row>
    <row r="118" spans="1:9" ht="12.75">
      <c r="A118" s="83"/>
      <c r="I118" s="25"/>
    </row>
    <row r="119" spans="1:9" ht="12.75">
      <c r="A119" s="83"/>
      <c r="I119" s="168"/>
    </row>
    <row r="120" spans="1:9" ht="12.75">
      <c r="A120" s="83"/>
      <c r="I120" s="168"/>
    </row>
    <row r="121" spans="1:9" ht="12.75">
      <c r="A121" s="83"/>
      <c r="I121" s="86"/>
    </row>
    <row r="122" spans="1:9">
      <c r="A122" s="83"/>
      <c r="I122" s="702"/>
    </row>
    <row r="123" spans="1:9" ht="12.75">
      <c r="A123" s="83"/>
      <c r="I123" s="86"/>
    </row>
    <row r="124" spans="1:9" ht="12.75">
      <c r="A124" s="83"/>
      <c r="I124" s="86"/>
    </row>
    <row r="125" spans="1:9" ht="12.75">
      <c r="A125" s="83"/>
      <c r="I125" s="86"/>
    </row>
    <row r="126" spans="1:9" ht="12.75">
      <c r="A126" s="83"/>
      <c r="I126" s="86"/>
    </row>
    <row r="127" spans="1:9" ht="18">
      <c r="A127" s="83"/>
      <c r="I127" s="554"/>
    </row>
    <row r="128" spans="1:9">
      <c r="A128" s="83"/>
      <c r="I128" s="546"/>
    </row>
    <row r="129" spans="1:9" ht="12.75">
      <c r="A129" s="83"/>
      <c r="I129" s="25"/>
    </row>
    <row r="130" spans="1:9" ht="12.75">
      <c r="A130" s="83"/>
      <c r="I130" s="25"/>
    </row>
    <row r="131" spans="1:9" ht="12.75">
      <c r="A131" s="83"/>
      <c r="I131" s="738"/>
    </row>
    <row r="132" spans="1:9" ht="12.75">
      <c r="A132" s="83"/>
      <c r="I132" s="25"/>
    </row>
    <row r="133" spans="1:9" ht="12.75">
      <c r="A133" s="83"/>
      <c r="I133" s="86"/>
    </row>
    <row r="134" spans="1:9" ht="18">
      <c r="A134" s="83"/>
      <c r="I134" s="708"/>
    </row>
    <row r="135" spans="1:9" ht="12.75">
      <c r="A135" s="83"/>
      <c r="B135" s="752"/>
      <c r="C135" s="753"/>
      <c r="D135" s="440"/>
      <c r="E135" s="754"/>
      <c r="F135" s="434"/>
      <c r="G135" s="755"/>
      <c r="H135" s="434"/>
      <c r="I135" s="25"/>
    </row>
    <row r="136" spans="1:9" ht="12.75">
      <c r="A136" s="83"/>
      <c r="B136" s="752"/>
      <c r="C136" s="753"/>
      <c r="D136" s="440"/>
      <c r="E136" s="754"/>
      <c r="F136" s="434"/>
      <c r="G136" s="434"/>
      <c r="H136" s="755"/>
      <c r="I136" s="168"/>
    </row>
    <row r="137" spans="1:9" ht="12.75">
      <c r="A137" s="83"/>
      <c r="B137" s="752"/>
      <c r="C137" s="753"/>
      <c r="D137" s="434"/>
      <c r="E137" s="434"/>
      <c r="F137" s="755"/>
      <c r="G137" s="755"/>
      <c r="H137" s="434"/>
      <c r="I137" s="25"/>
    </row>
    <row r="138" spans="1:9">
      <c r="A138" s="83"/>
      <c r="B138" s="965"/>
      <c r="C138" s="871"/>
      <c r="D138" s="871"/>
      <c r="E138" s="871"/>
      <c r="F138" s="871"/>
      <c r="G138" s="871"/>
      <c r="H138" s="871"/>
      <c r="I138" s="546"/>
    </row>
    <row r="139" spans="1:9" ht="12.75">
      <c r="A139" s="83"/>
      <c r="B139" s="752"/>
      <c r="C139" s="753"/>
      <c r="D139" s="440"/>
      <c r="E139" s="434"/>
      <c r="F139" s="756"/>
      <c r="G139" s="757"/>
      <c r="H139" s="434"/>
      <c r="I139" s="25"/>
    </row>
    <row r="140" spans="1:9" ht="12.75">
      <c r="A140" s="83"/>
      <c r="B140" s="752"/>
      <c r="C140" s="753"/>
      <c r="D140" s="758"/>
      <c r="E140" s="759"/>
      <c r="F140" s="760"/>
      <c r="G140" s="755"/>
      <c r="H140" s="755"/>
      <c r="I140" s="168"/>
    </row>
    <row r="141" spans="1:9" ht="12.75">
      <c r="A141" s="83"/>
      <c r="B141" s="752"/>
      <c r="C141" s="753"/>
      <c r="D141" s="440"/>
      <c r="E141" s="759"/>
      <c r="F141" s="440"/>
      <c r="G141" s="440"/>
      <c r="H141" s="440"/>
      <c r="I141" s="86"/>
    </row>
    <row r="142" spans="1:9" ht="12.75">
      <c r="A142" s="83"/>
      <c r="B142" s="752"/>
      <c r="C142" s="753"/>
      <c r="D142" s="434"/>
      <c r="E142" s="761"/>
      <c r="F142" s="762"/>
      <c r="G142" s="755"/>
      <c r="H142" s="762"/>
      <c r="I142" s="715"/>
    </row>
    <row r="143" spans="1:9" ht="12.75">
      <c r="A143" s="83"/>
      <c r="B143" s="763"/>
      <c r="C143" s="433"/>
      <c r="D143" s="764"/>
      <c r="E143" s="765"/>
      <c r="F143" s="766"/>
      <c r="G143" s="767"/>
      <c r="H143" s="766"/>
      <c r="I143" s="199"/>
    </row>
    <row r="144" spans="1:9" ht="18">
      <c r="A144" s="83"/>
      <c r="B144" s="966"/>
      <c r="C144" s="871"/>
      <c r="D144" s="871"/>
      <c r="E144" s="871"/>
      <c r="F144" s="871"/>
      <c r="G144" s="871"/>
      <c r="H144" s="871"/>
      <c r="I144" s="708"/>
    </row>
    <row r="145" spans="1:9" ht="12.75">
      <c r="A145" s="83"/>
      <c r="B145" s="763"/>
      <c r="C145" s="433"/>
      <c r="D145" s="434"/>
      <c r="E145" s="754"/>
      <c r="F145" s="434"/>
      <c r="G145" s="755"/>
      <c r="H145" s="434"/>
      <c r="I145" s="25"/>
    </row>
    <row r="146" spans="1:9" ht="12.75">
      <c r="A146" s="83"/>
      <c r="B146" s="763"/>
      <c r="C146" s="433"/>
      <c r="D146" s="440"/>
      <c r="E146" s="434"/>
      <c r="F146" s="768"/>
      <c r="G146" s="757"/>
      <c r="H146" s="757"/>
      <c r="I146" s="148"/>
    </row>
    <row r="147" spans="1:9" ht="12.75">
      <c r="A147" s="83"/>
      <c r="B147" s="763"/>
      <c r="C147" s="433"/>
      <c r="D147" s="440"/>
      <c r="E147" s="434"/>
      <c r="F147" s="756"/>
      <c r="G147" s="757"/>
      <c r="H147" s="434"/>
      <c r="I147" s="25"/>
    </row>
    <row r="148" spans="1:9">
      <c r="A148" s="83"/>
      <c r="B148" s="965"/>
      <c r="C148" s="871"/>
      <c r="D148" s="871"/>
      <c r="E148" s="871"/>
      <c r="F148" s="871"/>
      <c r="G148" s="871"/>
      <c r="H148" s="871"/>
      <c r="I148" s="546"/>
    </row>
    <row r="149" spans="1:9" ht="12.75">
      <c r="A149" s="83"/>
      <c r="B149" s="763"/>
      <c r="C149" s="433"/>
      <c r="D149" s="434"/>
      <c r="E149" s="434"/>
      <c r="F149" s="434"/>
      <c r="G149" s="769"/>
      <c r="H149" s="434"/>
      <c r="I149" s="25"/>
    </row>
    <row r="150" spans="1:9" ht="12.75">
      <c r="A150" s="83"/>
      <c r="B150" s="763"/>
      <c r="C150" s="433"/>
      <c r="D150" s="434"/>
      <c r="E150" s="434"/>
      <c r="F150" s="434"/>
      <c r="G150" s="769"/>
      <c r="H150" s="434"/>
      <c r="I150" s="25"/>
    </row>
    <row r="151" spans="1:9" ht="12.75">
      <c r="A151" s="83"/>
      <c r="B151" s="752"/>
      <c r="C151" s="753"/>
      <c r="D151" s="434"/>
      <c r="E151" s="434"/>
      <c r="F151" s="434"/>
      <c r="G151" s="770"/>
      <c r="H151" s="434"/>
      <c r="I151" s="25"/>
    </row>
    <row r="152" spans="1:9" ht="12.75">
      <c r="A152" s="83"/>
      <c r="B152" s="752"/>
      <c r="C152" s="753"/>
      <c r="D152" s="434"/>
      <c r="E152" s="771"/>
      <c r="F152" s="397"/>
      <c r="G152" s="772"/>
      <c r="H152" s="397"/>
      <c r="I152" s="60"/>
    </row>
    <row r="153" spans="1:9" ht="12.75">
      <c r="A153" s="83"/>
      <c r="B153" s="752"/>
      <c r="C153" s="753"/>
      <c r="D153" s="440"/>
      <c r="E153" s="773"/>
      <c r="F153" s="440"/>
      <c r="G153" s="440"/>
      <c r="H153" s="440"/>
      <c r="I153" s="86"/>
    </row>
    <row r="154" spans="1:9" ht="18">
      <c r="A154" s="83"/>
      <c r="B154" s="966"/>
      <c r="C154" s="871"/>
      <c r="D154" s="871"/>
      <c r="E154" s="871"/>
      <c r="F154" s="871"/>
      <c r="G154" s="871"/>
      <c r="H154" s="871"/>
      <c r="I154" s="708"/>
    </row>
    <row r="155" spans="1:9" ht="12.75">
      <c r="A155" s="83"/>
      <c r="B155" s="969"/>
      <c r="C155" s="967"/>
      <c r="D155" s="440"/>
      <c r="E155" s="754"/>
      <c r="F155" s="434"/>
      <c r="G155" s="434"/>
      <c r="H155" s="434"/>
      <c r="I155" s="25"/>
    </row>
    <row r="156" spans="1:9" ht="12.75">
      <c r="A156" s="83"/>
      <c r="B156" s="871"/>
      <c r="C156" s="871"/>
      <c r="D156" s="440"/>
      <c r="E156" s="440"/>
      <c r="F156" s="628"/>
      <c r="G156" s="755"/>
      <c r="H156" s="440"/>
      <c r="I156" s="86"/>
    </row>
    <row r="157" spans="1:9" ht="12.75">
      <c r="A157" s="83"/>
      <c r="B157" s="763"/>
      <c r="C157" s="433"/>
      <c r="D157" s="440"/>
      <c r="E157" s="440"/>
      <c r="F157" s="774"/>
      <c r="G157" s="440"/>
      <c r="H157" s="774"/>
      <c r="I157" s="156"/>
    </row>
    <row r="158" spans="1:9" ht="12.75">
      <c r="A158" s="83"/>
      <c r="B158" s="763"/>
      <c r="C158" s="433"/>
      <c r="D158" s="440"/>
      <c r="E158" s="775"/>
      <c r="F158" s="434"/>
      <c r="G158" s="755"/>
      <c r="H158" s="452"/>
      <c r="I158" s="454"/>
    </row>
    <row r="159" spans="1:9">
      <c r="A159" s="83"/>
      <c r="B159" s="965"/>
      <c r="C159" s="871"/>
      <c r="D159" s="871"/>
      <c r="E159" s="871"/>
      <c r="F159" s="871"/>
      <c r="G159" s="871"/>
      <c r="H159" s="871"/>
      <c r="I159" s="546"/>
    </row>
    <row r="160" spans="1:9" ht="12.75">
      <c r="A160" s="83"/>
      <c r="B160" s="433"/>
      <c r="C160" s="433"/>
      <c r="D160" s="776"/>
      <c r="E160" s="447"/>
      <c r="F160" s="447"/>
      <c r="G160" s="447"/>
      <c r="H160" s="447"/>
      <c r="I160" s="100"/>
    </row>
    <row r="161" spans="1:9" ht="12.75">
      <c r="A161" s="83"/>
      <c r="B161" s="433"/>
      <c r="C161" s="433"/>
      <c r="D161" s="434"/>
      <c r="E161" s="447"/>
      <c r="F161" s="434"/>
      <c r="G161" s="757"/>
      <c r="H161" s="434"/>
      <c r="I161" s="25"/>
    </row>
    <row r="162" spans="1:9" ht="12.75">
      <c r="A162" s="83"/>
      <c r="B162" s="777"/>
      <c r="C162" s="777"/>
      <c r="D162" s="517"/>
      <c r="E162" s="778"/>
      <c r="F162" s="447"/>
      <c r="G162" s="447"/>
      <c r="H162" s="447"/>
      <c r="I162" s="100"/>
    </row>
    <row r="163" spans="1:9" ht="23.25">
      <c r="A163" s="83"/>
      <c r="B163" s="968"/>
      <c r="C163" s="871"/>
      <c r="D163" s="871"/>
      <c r="E163" s="871"/>
      <c r="F163" s="871"/>
      <c r="G163" s="871"/>
      <c r="H163" s="871"/>
      <c r="I163" s="1"/>
    </row>
    <row r="164" spans="1:9" ht="18">
      <c r="A164" s="83"/>
      <c r="B164" s="962"/>
      <c r="C164" s="871"/>
      <c r="D164" s="871"/>
      <c r="E164" s="871"/>
      <c r="F164" s="871"/>
      <c r="G164" s="871"/>
      <c r="H164" s="871"/>
      <c r="I164" s="16"/>
    </row>
    <row r="165" spans="1:9" ht="12.75">
      <c r="A165" s="83"/>
      <c r="B165" s="433"/>
      <c r="C165" s="433"/>
      <c r="D165" s="433"/>
      <c r="E165" s="433"/>
      <c r="F165" s="433"/>
      <c r="G165" s="433"/>
      <c r="H165" s="433"/>
      <c r="I165" s="21"/>
    </row>
    <row r="166" spans="1:9" ht="12.75">
      <c r="A166" s="83"/>
      <c r="B166" s="433"/>
      <c r="C166" s="433"/>
      <c r="D166" s="440"/>
      <c r="E166" s="775"/>
      <c r="F166" s="440"/>
      <c r="G166" s="510"/>
      <c r="H166" s="452"/>
      <c r="I166" s="454"/>
    </row>
    <row r="167" spans="1:9" ht="12.75">
      <c r="A167" s="83"/>
      <c r="B167" s="433"/>
      <c r="C167" s="433"/>
      <c r="D167" s="440"/>
      <c r="E167" s="434"/>
      <c r="F167" s="434"/>
      <c r="G167" s="779"/>
      <c r="H167" s="434"/>
      <c r="I167" s="25"/>
    </row>
    <row r="168" spans="1:9" ht="12.75">
      <c r="A168" s="83"/>
      <c r="B168" s="433"/>
      <c r="C168" s="433"/>
      <c r="D168" s="434"/>
      <c r="E168" s="434"/>
      <c r="F168" s="760"/>
      <c r="G168" s="755"/>
      <c r="H168" s="755"/>
      <c r="I168" s="168"/>
    </row>
    <row r="169" spans="1:9">
      <c r="A169" s="83"/>
      <c r="B169" s="965"/>
      <c r="C169" s="871"/>
      <c r="D169" s="871"/>
      <c r="E169" s="871"/>
      <c r="F169" s="871"/>
      <c r="G169" s="871"/>
      <c r="H169" s="871"/>
      <c r="I169" s="546"/>
    </row>
    <row r="170" spans="1:9" ht="12.75">
      <c r="A170" s="83"/>
      <c r="B170" s="433"/>
      <c r="C170" s="433"/>
      <c r="D170" s="434"/>
      <c r="E170" s="434"/>
      <c r="F170" s="434"/>
      <c r="G170" s="755"/>
      <c r="H170" s="434"/>
      <c r="I170" s="25"/>
    </row>
    <row r="171" spans="1:9" ht="12.75">
      <c r="A171" s="83"/>
      <c r="B171" s="433"/>
      <c r="C171" s="433"/>
      <c r="D171" s="440"/>
      <c r="E171" s="440"/>
      <c r="F171" s="428"/>
      <c r="G171" s="440"/>
      <c r="H171" s="440"/>
      <c r="I171" s="86"/>
    </row>
    <row r="172" spans="1:9" ht="12.75">
      <c r="A172" s="83"/>
      <c r="B172" s="967"/>
      <c r="C172" s="967"/>
      <c r="D172" s="440"/>
      <c r="E172" s="434"/>
      <c r="F172" s="434"/>
      <c r="G172" s="434"/>
      <c r="H172" s="434"/>
      <c r="I172" s="25"/>
    </row>
    <row r="173" spans="1:9" ht="12.75">
      <c r="A173" s="83"/>
      <c r="B173" s="871"/>
      <c r="C173" s="871"/>
      <c r="D173" s="434"/>
      <c r="E173" s="434"/>
      <c r="F173" s="434"/>
      <c r="G173" s="434"/>
      <c r="H173" s="434"/>
      <c r="I173" s="25"/>
    </row>
    <row r="174" spans="1:9" ht="12.75">
      <c r="A174" s="83"/>
      <c r="B174" s="433"/>
      <c r="C174" s="433"/>
      <c r="D174" s="434"/>
      <c r="E174" s="771"/>
      <c r="F174" s="440"/>
      <c r="G174" s="434"/>
      <c r="H174" s="434"/>
      <c r="I174" s="25"/>
    </row>
    <row r="175" spans="1:9" ht="12.75">
      <c r="A175" s="83"/>
      <c r="B175" s="967"/>
      <c r="C175" s="967"/>
      <c r="D175" s="434"/>
      <c r="E175" s="771"/>
      <c r="F175" s="434"/>
      <c r="G175" s="755"/>
      <c r="H175" s="434"/>
      <c r="I175" s="25"/>
    </row>
    <row r="176" spans="1:9" ht="12.75">
      <c r="A176" s="83"/>
      <c r="B176" s="871"/>
      <c r="C176" s="871"/>
      <c r="D176" s="434"/>
      <c r="E176" s="771"/>
      <c r="F176" s="397"/>
      <c r="G176" s="780"/>
      <c r="H176" s="781"/>
      <c r="I176" s="128"/>
    </row>
    <row r="177" spans="1:9" ht="18">
      <c r="A177" s="83"/>
      <c r="B177" s="962"/>
      <c r="C177" s="871"/>
      <c r="D177" s="871"/>
      <c r="E177" s="871"/>
      <c r="F177" s="871"/>
      <c r="G177" s="871"/>
      <c r="H177" s="871"/>
      <c r="I177" s="16"/>
    </row>
    <row r="178" spans="1:9" ht="12.75">
      <c r="A178" s="83"/>
      <c r="B178" s="753"/>
      <c r="C178" s="753"/>
      <c r="D178" s="434"/>
      <c r="E178" s="440"/>
      <c r="F178" s="440"/>
      <c r="G178" s="755"/>
      <c r="H178" s="755"/>
      <c r="I178" s="168"/>
    </row>
    <row r="179" spans="1:9" ht="12.75">
      <c r="A179" s="83"/>
      <c r="B179" s="782"/>
      <c r="C179" s="782"/>
      <c r="D179" s="434"/>
      <c r="E179" s="440"/>
      <c r="F179" s="760"/>
      <c r="G179" s="755"/>
      <c r="H179" s="755"/>
      <c r="I179" s="168"/>
    </row>
    <row r="180" spans="1:9" ht="12.75">
      <c r="A180" s="83"/>
      <c r="B180" s="753"/>
      <c r="C180" s="753"/>
      <c r="D180" s="440"/>
      <c r="E180" s="440"/>
      <c r="F180" s="428"/>
      <c r="G180" s="440"/>
      <c r="H180" s="440"/>
      <c r="I180" s="86"/>
    </row>
    <row r="181" spans="1:9">
      <c r="A181" s="83"/>
      <c r="B181" s="963"/>
      <c r="C181" s="871"/>
      <c r="D181" s="871"/>
      <c r="E181" s="871"/>
      <c r="F181" s="871"/>
      <c r="G181" s="871"/>
      <c r="H181" s="871"/>
      <c r="I181" s="702"/>
    </row>
    <row r="182" spans="1:9" ht="12.75">
      <c r="A182" s="83"/>
      <c r="B182" s="753"/>
      <c r="C182" s="753"/>
      <c r="D182" s="440"/>
      <c r="E182" s="440"/>
      <c r="F182" s="440"/>
      <c r="G182" s="440"/>
      <c r="H182" s="440"/>
      <c r="I182" s="86"/>
    </row>
    <row r="183" spans="1:9" ht="12.75">
      <c r="A183" s="83"/>
      <c r="B183" s="753"/>
      <c r="C183" s="753"/>
      <c r="D183" s="440"/>
      <c r="E183" s="440"/>
      <c r="F183" s="440"/>
      <c r="G183" s="757"/>
      <c r="H183" s="440"/>
      <c r="I183" s="86"/>
    </row>
    <row r="184" spans="1:9" ht="12.75">
      <c r="A184" s="83"/>
      <c r="B184" s="967"/>
      <c r="C184" s="967"/>
      <c r="D184" s="440"/>
      <c r="E184" s="759"/>
      <c r="F184" s="440"/>
      <c r="G184" s="440"/>
      <c r="H184" s="440"/>
      <c r="I184" s="86"/>
    </row>
    <row r="185" spans="1:9" ht="12.75">
      <c r="A185" s="83"/>
      <c r="B185" s="871"/>
      <c r="C185" s="871"/>
      <c r="D185" s="434"/>
      <c r="E185" s="765"/>
      <c r="F185" s="440"/>
      <c r="G185" s="757"/>
      <c r="H185" s="440"/>
      <c r="I185" s="86"/>
    </row>
    <row r="186" spans="1:9" ht="12.75">
      <c r="A186" s="83"/>
      <c r="B186" s="753"/>
      <c r="C186" s="753"/>
      <c r="D186" s="440"/>
      <c r="E186" s="765"/>
      <c r="F186" s="440"/>
      <c r="G186" s="757"/>
      <c r="H186" s="440"/>
      <c r="I186" s="86"/>
    </row>
    <row r="187" spans="1:9" ht="18">
      <c r="A187" s="83"/>
      <c r="B187" s="964"/>
      <c r="C187" s="871"/>
      <c r="D187" s="871"/>
      <c r="E187" s="871"/>
      <c r="F187" s="871"/>
      <c r="G187" s="871"/>
      <c r="H187" s="871"/>
      <c r="I187" s="554"/>
    </row>
    <row r="188" spans="1:9" ht="12.75">
      <c r="A188" s="83"/>
      <c r="B188" s="752"/>
      <c r="C188" s="753"/>
      <c r="D188" s="440"/>
      <c r="E188" s="775"/>
      <c r="F188" s="434"/>
      <c r="G188" s="755"/>
      <c r="H188" s="783"/>
      <c r="I188" s="87"/>
    </row>
    <row r="189" spans="1:9" ht="12.75">
      <c r="A189" s="83"/>
      <c r="B189" s="752"/>
      <c r="C189" s="753"/>
      <c r="D189" s="440"/>
      <c r="E189" s="775"/>
      <c r="F189" s="434"/>
      <c r="G189" s="784"/>
      <c r="H189" s="452"/>
      <c r="I189" s="454"/>
    </row>
    <row r="190" spans="1:9" ht="12.75">
      <c r="A190" s="83"/>
      <c r="B190" s="752"/>
      <c r="C190" s="753"/>
      <c r="D190" s="447"/>
      <c r="E190" s="434"/>
      <c r="F190" s="760"/>
      <c r="G190" s="755"/>
      <c r="H190" s="755"/>
      <c r="I190" s="168"/>
    </row>
    <row r="191" spans="1:9">
      <c r="A191" s="83"/>
      <c r="B191" s="965"/>
      <c r="C191" s="871"/>
      <c r="D191" s="871"/>
      <c r="E191" s="871"/>
      <c r="F191" s="871"/>
      <c r="G191" s="871"/>
      <c r="H191" s="871"/>
      <c r="I191" s="546"/>
    </row>
    <row r="192" spans="1:9" ht="12.75">
      <c r="A192" s="83"/>
      <c r="B192" s="763"/>
      <c r="C192" s="433"/>
      <c r="D192" s="434"/>
      <c r="E192" s="434"/>
      <c r="F192" s="434"/>
      <c r="G192" s="755"/>
      <c r="H192" s="434"/>
      <c r="I192" s="25"/>
    </row>
    <row r="193" spans="1:9" ht="12.75">
      <c r="A193" s="83"/>
      <c r="B193" s="763"/>
      <c r="C193" s="433"/>
      <c r="D193" s="785"/>
      <c r="E193" s="434"/>
      <c r="F193" s="434"/>
      <c r="G193" s="757"/>
      <c r="H193" s="434"/>
      <c r="I193" s="25"/>
    </row>
    <row r="194" spans="1:9" ht="12.75">
      <c r="A194" s="83"/>
      <c r="B194" s="763"/>
      <c r="C194" s="753"/>
      <c r="D194" s="785"/>
      <c r="E194" s="434"/>
      <c r="F194" s="786"/>
      <c r="G194" s="787"/>
      <c r="H194" s="787"/>
      <c r="I194" s="738"/>
    </row>
    <row r="195" spans="1:9" ht="12.75">
      <c r="A195" s="83"/>
      <c r="B195" s="969"/>
      <c r="C195" s="967"/>
      <c r="D195" s="785"/>
      <c r="E195" s="434"/>
      <c r="F195" s="434"/>
      <c r="G195" s="755"/>
      <c r="H195" s="434"/>
      <c r="I195" s="25"/>
    </row>
    <row r="196" spans="1:9" ht="12.75">
      <c r="A196" s="83"/>
      <c r="B196" s="871"/>
      <c r="C196" s="871"/>
      <c r="D196" s="440"/>
      <c r="E196" s="773"/>
      <c r="F196" s="440"/>
      <c r="G196" s="440"/>
      <c r="H196" s="440"/>
      <c r="I196" s="86"/>
    </row>
    <row r="197" spans="1:9" ht="18">
      <c r="A197" s="83"/>
      <c r="B197" s="966"/>
      <c r="C197" s="871"/>
      <c r="D197" s="871"/>
      <c r="E197" s="871"/>
      <c r="F197" s="871"/>
      <c r="G197" s="871"/>
      <c r="H197" s="871"/>
      <c r="I197" s="708"/>
    </row>
    <row r="198" spans="1:9" ht="12.75">
      <c r="A198" s="83"/>
      <c r="B198" s="752"/>
      <c r="C198" s="753"/>
      <c r="D198" s="440"/>
      <c r="E198" s="754"/>
      <c r="F198" s="434"/>
      <c r="G198" s="755"/>
      <c r="H198" s="434"/>
      <c r="I198" s="25"/>
    </row>
    <row r="199" spans="1:9" ht="12.75">
      <c r="A199" s="83"/>
      <c r="B199" s="752"/>
      <c r="C199" s="753"/>
      <c r="D199" s="440"/>
      <c r="E199" s="754"/>
      <c r="F199" s="434"/>
      <c r="G199" s="434"/>
      <c r="H199" s="755"/>
      <c r="I199" s="168"/>
    </row>
    <row r="200" spans="1:9" ht="12.75">
      <c r="A200" s="83"/>
      <c r="B200" s="752"/>
      <c r="C200" s="753"/>
      <c r="D200" s="434"/>
      <c r="E200" s="434"/>
      <c r="F200" s="755"/>
      <c r="G200" s="755"/>
      <c r="H200" s="434"/>
      <c r="I200" s="25"/>
    </row>
    <row r="201" spans="1:9">
      <c r="A201" s="83"/>
      <c r="B201" s="965"/>
      <c r="C201" s="871"/>
      <c r="D201" s="871"/>
      <c r="E201" s="871"/>
      <c r="F201" s="871"/>
      <c r="G201" s="871"/>
      <c r="H201" s="871"/>
      <c r="I201" s="546"/>
    </row>
    <row r="202" spans="1:9" ht="12.75">
      <c r="A202" s="83"/>
      <c r="B202" s="752"/>
      <c r="C202" s="753"/>
      <c r="D202" s="440"/>
      <c r="E202" s="434"/>
      <c r="F202" s="756"/>
      <c r="G202" s="757"/>
      <c r="H202" s="434"/>
      <c r="I202" s="25"/>
    </row>
    <row r="203" spans="1:9" ht="12.75">
      <c r="A203" s="83"/>
      <c r="B203" s="752"/>
      <c r="C203" s="753"/>
      <c r="D203" s="758"/>
      <c r="E203" s="759"/>
      <c r="F203" s="760"/>
      <c r="G203" s="755"/>
      <c r="H203" s="755"/>
      <c r="I203" s="168"/>
    </row>
    <row r="204" spans="1:9" ht="12.75">
      <c r="A204" s="83"/>
      <c r="B204" s="752"/>
      <c r="C204" s="753"/>
      <c r="D204" s="440"/>
      <c r="E204" s="759"/>
      <c r="F204" s="440"/>
      <c r="G204" s="440"/>
      <c r="H204" s="440"/>
      <c r="I204" s="86"/>
    </row>
    <row r="205" spans="1:9" ht="12.75">
      <c r="A205" s="83"/>
      <c r="B205" s="752"/>
      <c r="C205" s="753"/>
      <c r="D205" s="434"/>
      <c r="E205" s="761"/>
      <c r="F205" s="762"/>
      <c r="G205" s="755"/>
      <c r="H205" s="762"/>
      <c r="I205" s="715"/>
    </row>
    <row r="206" spans="1:9" ht="12.75">
      <c r="A206" s="83"/>
      <c r="B206" s="763"/>
      <c r="C206" s="433"/>
      <c r="D206" s="764"/>
      <c r="E206" s="765"/>
      <c r="F206" s="766"/>
      <c r="G206" s="767"/>
      <c r="H206" s="766"/>
      <c r="I206" s="199"/>
    </row>
    <row r="207" spans="1:9" ht="18">
      <c r="A207" s="83"/>
      <c r="B207" s="966"/>
      <c r="C207" s="871"/>
      <c r="D207" s="871"/>
      <c r="E207" s="871"/>
      <c r="F207" s="871"/>
      <c r="G207" s="871"/>
      <c r="H207" s="871"/>
      <c r="I207" s="708"/>
    </row>
    <row r="208" spans="1:9" ht="12.75">
      <c r="A208" s="83"/>
      <c r="B208" s="763"/>
      <c r="C208" s="433"/>
      <c r="D208" s="434"/>
      <c r="E208" s="754"/>
      <c r="F208" s="434"/>
      <c r="G208" s="755"/>
      <c r="H208" s="434"/>
      <c r="I208" s="25"/>
    </row>
    <row r="209" spans="1:9" ht="12.75">
      <c r="A209" s="83"/>
      <c r="B209" s="763"/>
      <c r="C209" s="433"/>
      <c r="D209" s="440"/>
      <c r="E209" s="434"/>
      <c r="F209" s="768"/>
      <c r="G209" s="757"/>
      <c r="H209" s="757"/>
      <c r="I209" s="148"/>
    </row>
    <row r="210" spans="1:9" ht="12.75">
      <c r="A210" s="83"/>
      <c r="B210" s="763"/>
      <c r="C210" s="433"/>
      <c r="D210" s="440"/>
      <c r="E210" s="434"/>
      <c r="F210" s="756"/>
      <c r="G210" s="757"/>
      <c r="H210" s="434"/>
      <c r="I210" s="25"/>
    </row>
    <row r="211" spans="1:9">
      <c r="A211" s="83"/>
      <c r="B211" s="965"/>
      <c r="C211" s="871"/>
      <c r="D211" s="871"/>
      <c r="E211" s="871"/>
      <c r="F211" s="871"/>
      <c r="G211" s="871"/>
      <c r="H211" s="871"/>
      <c r="I211" s="546"/>
    </row>
    <row r="212" spans="1:9" ht="12.75">
      <c r="A212" s="83"/>
      <c r="B212" s="763"/>
      <c r="C212" s="433"/>
      <c r="D212" s="434"/>
      <c r="E212" s="434"/>
      <c r="F212" s="434"/>
      <c r="G212" s="769"/>
      <c r="H212" s="434"/>
      <c r="I212" s="25"/>
    </row>
    <row r="213" spans="1:9" ht="12.75">
      <c r="A213" s="83"/>
      <c r="B213" s="763"/>
      <c r="C213" s="433"/>
      <c r="D213" s="434"/>
      <c r="E213" s="434"/>
      <c r="F213" s="434"/>
      <c r="G213" s="769"/>
      <c r="H213" s="434"/>
      <c r="I213" s="25"/>
    </row>
    <row r="214" spans="1:9" ht="12.75">
      <c r="A214" s="83"/>
      <c r="B214" s="752"/>
      <c r="C214" s="753"/>
      <c r="D214" s="434"/>
      <c r="E214" s="434"/>
      <c r="F214" s="434"/>
      <c r="G214" s="770"/>
      <c r="H214" s="434"/>
      <c r="I214" s="25"/>
    </row>
    <row r="215" spans="1:9" ht="12.75">
      <c r="A215" s="83"/>
      <c r="B215" s="752"/>
      <c r="C215" s="753"/>
      <c r="D215" s="434"/>
      <c r="E215" s="771"/>
      <c r="F215" s="397"/>
      <c r="G215" s="772"/>
      <c r="H215" s="397"/>
      <c r="I215" s="60"/>
    </row>
    <row r="216" spans="1:9" ht="12.75">
      <c r="A216" s="83"/>
      <c r="B216" s="752"/>
      <c r="C216" s="753"/>
      <c r="D216" s="440"/>
      <c r="E216" s="773"/>
      <c r="F216" s="440"/>
      <c r="G216" s="440"/>
      <c r="H216" s="440"/>
      <c r="I216" s="86"/>
    </row>
    <row r="217" spans="1:9" ht="18">
      <c r="A217" s="83"/>
      <c r="B217" s="966"/>
      <c r="C217" s="871"/>
      <c r="D217" s="871"/>
      <c r="E217" s="871"/>
      <c r="F217" s="871"/>
      <c r="G217" s="871"/>
      <c r="H217" s="871"/>
      <c r="I217" s="708"/>
    </row>
    <row r="218" spans="1:9" ht="12.75">
      <c r="A218" s="83"/>
      <c r="B218" s="969"/>
      <c r="C218" s="967"/>
      <c r="D218" s="440"/>
      <c r="E218" s="754"/>
      <c r="F218" s="434"/>
      <c r="G218" s="434"/>
      <c r="H218" s="434"/>
      <c r="I218" s="25"/>
    </row>
    <row r="219" spans="1:9" ht="12.75">
      <c r="A219" s="83"/>
      <c r="B219" s="871"/>
      <c r="C219" s="871"/>
      <c r="D219" s="440"/>
      <c r="E219" s="440"/>
      <c r="F219" s="628"/>
      <c r="G219" s="755"/>
      <c r="H219" s="440"/>
      <c r="I219" s="86"/>
    </row>
    <row r="220" spans="1:9" ht="12.75">
      <c r="A220" s="83"/>
      <c r="B220" s="763"/>
      <c r="C220" s="433"/>
      <c r="D220" s="440"/>
      <c r="E220" s="440"/>
      <c r="F220" s="774"/>
      <c r="G220" s="440"/>
      <c r="H220" s="774"/>
      <c r="I220" s="156"/>
    </row>
    <row r="221" spans="1:9" ht="12.75">
      <c r="A221" s="83"/>
      <c r="B221" s="763"/>
      <c r="C221" s="433"/>
      <c r="D221" s="440"/>
      <c r="E221" s="775"/>
      <c r="F221" s="434"/>
      <c r="G221" s="755"/>
      <c r="H221" s="452"/>
      <c r="I221" s="454"/>
    </row>
    <row r="222" spans="1:9">
      <c r="A222" s="83"/>
      <c r="B222" s="965"/>
      <c r="C222" s="871"/>
      <c r="D222" s="871"/>
      <c r="E222" s="871"/>
      <c r="F222" s="871"/>
      <c r="G222" s="871"/>
      <c r="H222" s="871"/>
      <c r="I222" s="546"/>
    </row>
    <row r="223" spans="1:9" ht="12.75">
      <c r="A223" s="83"/>
      <c r="B223" s="433"/>
      <c r="C223" s="433"/>
      <c r="D223" s="776"/>
      <c r="E223" s="447"/>
      <c r="F223" s="447"/>
      <c r="G223" s="447"/>
      <c r="H223" s="447"/>
      <c r="I223" s="100"/>
    </row>
    <row r="224" spans="1:9" ht="12.75">
      <c r="A224" s="83"/>
      <c r="B224" s="433"/>
      <c r="C224" s="433"/>
      <c r="D224" s="434"/>
      <c r="E224" s="447"/>
      <c r="F224" s="434"/>
      <c r="G224" s="757"/>
      <c r="H224" s="434"/>
      <c r="I224" s="25"/>
    </row>
    <row r="225" spans="1:9" ht="12.75">
      <c r="A225" s="83"/>
      <c r="B225" s="777"/>
      <c r="C225" s="777"/>
      <c r="D225" s="517"/>
      <c r="E225" s="778"/>
      <c r="F225" s="447"/>
      <c r="G225" s="447"/>
      <c r="H225" s="447"/>
      <c r="I225" s="100"/>
    </row>
    <row r="226" spans="1:9" ht="23.25">
      <c r="A226" s="83"/>
      <c r="B226" s="968"/>
      <c r="C226" s="871"/>
      <c r="D226" s="871"/>
      <c r="E226" s="871"/>
      <c r="F226" s="871"/>
      <c r="G226" s="871"/>
      <c r="H226" s="871"/>
      <c r="I226" s="1"/>
    </row>
    <row r="227" spans="1:9" ht="18">
      <c r="A227" s="83"/>
      <c r="B227" s="962"/>
      <c r="C227" s="871"/>
      <c r="D227" s="871"/>
      <c r="E227" s="871"/>
      <c r="F227" s="871"/>
      <c r="G227" s="871"/>
      <c r="H227" s="871"/>
      <c r="I227" s="16"/>
    </row>
    <row r="228" spans="1:9" ht="12.75">
      <c r="A228" s="83"/>
      <c r="B228" s="433"/>
      <c r="C228" s="433"/>
      <c r="D228" s="433"/>
      <c r="E228" s="433"/>
      <c r="F228" s="433"/>
      <c r="G228" s="433"/>
      <c r="H228" s="433"/>
      <c r="I228" s="21"/>
    </row>
    <row r="229" spans="1:9" ht="12.75">
      <c r="A229" s="83"/>
      <c r="B229" s="433"/>
      <c r="C229" s="433"/>
      <c r="D229" s="440"/>
      <c r="E229" s="775"/>
      <c r="F229" s="440"/>
      <c r="G229" s="510"/>
      <c r="H229" s="452"/>
      <c r="I229" s="454"/>
    </row>
    <row r="230" spans="1:9" ht="12.75">
      <c r="A230" s="83"/>
      <c r="B230" s="433"/>
      <c r="C230" s="433"/>
      <c r="D230" s="440"/>
      <c r="E230" s="434"/>
      <c r="F230" s="434"/>
      <c r="G230" s="779"/>
      <c r="H230" s="434"/>
      <c r="I230" s="25"/>
    </row>
    <row r="231" spans="1:9" ht="12.75">
      <c r="A231" s="83"/>
      <c r="B231" s="433"/>
      <c r="C231" s="433"/>
      <c r="D231" s="434"/>
      <c r="E231" s="434"/>
      <c r="F231" s="760"/>
      <c r="G231" s="755"/>
      <c r="H231" s="755"/>
      <c r="I231" s="168"/>
    </row>
    <row r="232" spans="1:9">
      <c r="A232" s="83"/>
      <c r="B232" s="965"/>
      <c r="C232" s="871"/>
      <c r="D232" s="871"/>
      <c r="E232" s="871"/>
      <c r="F232" s="871"/>
      <c r="G232" s="871"/>
      <c r="H232" s="871"/>
      <c r="I232" s="546"/>
    </row>
    <row r="233" spans="1:9" ht="12.75">
      <c r="A233" s="83"/>
      <c r="B233" s="433"/>
      <c r="C233" s="433"/>
      <c r="D233" s="434"/>
      <c r="E233" s="434"/>
      <c r="F233" s="434"/>
      <c r="G233" s="755"/>
      <c r="H233" s="434"/>
      <c r="I233" s="25"/>
    </row>
    <row r="234" spans="1:9" ht="12.75">
      <c r="A234" s="83"/>
      <c r="B234" s="433"/>
      <c r="C234" s="433"/>
      <c r="D234" s="440"/>
      <c r="E234" s="440"/>
      <c r="F234" s="428"/>
      <c r="G234" s="440"/>
      <c r="H234" s="440"/>
      <c r="I234" s="86"/>
    </row>
    <row r="235" spans="1:9" ht="12.75">
      <c r="A235" s="83"/>
      <c r="B235" s="967"/>
      <c r="C235" s="967"/>
      <c r="D235" s="440"/>
      <c r="E235" s="434"/>
      <c r="F235" s="434"/>
      <c r="G235" s="434"/>
      <c r="H235" s="434"/>
      <c r="I235" s="25"/>
    </row>
    <row r="236" spans="1:9" ht="12.75">
      <c r="A236" s="83"/>
      <c r="B236" s="871"/>
      <c r="C236" s="871"/>
      <c r="D236" s="434"/>
      <c r="E236" s="434"/>
      <c r="F236" s="434"/>
      <c r="G236" s="434"/>
      <c r="H236" s="434"/>
      <c r="I236" s="25"/>
    </row>
    <row r="237" spans="1:9" ht="12.75">
      <c r="A237" s="83"/>
      <c r="B237" s="433"/>
      <c r="C237" s="433"/>
      <c r="D237" s="434"/>
      <c r="E237" s="771"/>
      <c r="F237" s="440"/>
      <c r="G237" s="434"/>
      <c r="H237" s="434"/>
      <c r="I237" s="25"/>
    </row>
    <row r="238" spans="1:9" ht="12.75">
      <c r="A238" s="83"/>
      <c r="B238" s="967"/>
      <c r="C238" s="967"/>
      <c r="D238" s="434"/>
      <c r="E238" s="771"/>
      <c r="F238" s="434"/>
      <c r="G238" s="755"/>
      <c r="H238" s="434"/>
      <c r="I238" s="25"/>
    </row>
    <row r="239" spans="1:9" ht="12.75">
      <c r="A239" s="83"/>
      <c r="B239" s="871"/>
      <c r="C239" s="871"/>
      <c r="D239" s="434"/>
      <c r="E239" s="771"/>
      <c r="F239" s="397"/>
      <c r="G239" s="780"/>
      <c r="H239" s="781"/>
      <c r="I239" s="128"/>
    </row>
    <row r="240" spans="1:9" ht="18">
      <c r="A240" s="83"/>
      <c r="B240" s="962"/>
      <c r="C240" s="871"/>
      <c r="D240" s="871"/>
      <c r="E240" s="871"/>
      <c r="F240" s="871"/>
      <c r="G240" s="871"/>
      <c r="H240" s="871"/>
      <c r="I240" s="16"/>
    </row>
    <row r="241" spans="1:9" ht="12.75">
      <c r="A241" s="83"/>
      <c r="B241" s="753"/>
      <c r="C241" s="753"/>
      <c r="D241" s="434"/>
      <c r="E241" s="440"/>
      <c r="F241" s="440"/>
      <c r="G241" s="755"/>
      <c r="H241" s="755"/>
      <c r="I241" s="168"/>
    </row>
    <row r="242" spans="1:9" ht="12.75">
      <c r="A242" s="83"/>
      <c r="B242" s="782"/>
      <c r="C242" s="782"/>
      <c r="D242" s="434"/>
      <c r="E242" s="440"/>
      <c r="F242" s="760"/>
      <c r="G242" s="755"/>
      <c r="H242" s="755"/>
      <c r="I242" s="168"/>
    </row>
    <row r="243" spans="1:9" ht="12.75">
      <c r="A243" s="83"/>
      <c r="B243" s="753"/>
      <c r="C243" s="753"/>
      <c r="D243" s="440"/>
      <c r="E243" s="440"/>
      <c r="F243" s="428"/>
      <c r="G243" s="440"/>
      <c r="H243" s="440"/>
      <c r="I243" s="86"/>
    </row>
    <row r="244" spans="1:9">
      <c r="A244" s="83"/>
      <c r="B244" s="963"/>
      <c r="C244" s="871"/>
      <c r="D244" s="871"/>
      <c r="E244" s="871"/>
      <c r="F244" s="871"/>
      <c r="G244" s="871"/>
      <c r="H244" s="871"/>
      <c r="I244" s="702"/>
    </row>
    <row r="245" spans="1:9" ht="12.75">
      <c r="A245" s="83"/>
      <c r="B245" s="753"/>
      <c r="C245" s="753"/>
      <c r="D245" s="440"/>
      <c r="E245" s="440"/>
      <c r="F245" s="440"/>
      <c r="G245" s="440"/>
      <c r="H245" s="440"/>
      <c r="I245" s="86"/>
    </row>
    <row r="246" spans="1:9" ht="12.75">
      <c r="A246" s="83"/>
      <c r="B246" s="753"/>
      <c r="C246" s="753"/>
      <c r="D246" s="440"/>
      <c r="E246" s="440"/>
      <c r="F246" s="440"/>
      <c r="G246" s="757"/>
      <c r="H246" s="440"/>
      <c r="I246" s="86"/>
    </row>
    <row r="247" spans="1:9" ht="12.75">
      <c r="A247" s="83"/>
      <c r="B247" s="967"/>
      <c r="C247" s="967"/>
      <c r="D247" s="440"/>
      <c r="E247" s="759"/>
      <c r="F247" s="440"/>
      <c r="G247" s="440"/>
      <c r="H247" s="440"/>
      <c r="I247" s="86"/>
    </row>
    <row r="248" spans="1:9" ht="12.75">
      <c r="A248" s="83"/>
      <c r="B248" s="871"/>
      <c r="C248" s="871"/>
      <c r="D248" s="434"/>
      <c r="E248" s="765"/>
      <c r="F248" s="440"/>
      <c r="G248" s="757"/>
      <c r="H248" s="440"/>
      <c r="I248" s="86"/>
    </row>
    <row r="249" spans="1:9" ht="12.75">
      <c r="A249" s="83"/>
      <c r="B249" s="753"/>
      <c r="C249" s="753"/>
      <c r="D249" s="440"/>
      <c r="E249" s="765"/>
      <c r="F249" s="440"/>
      <c r="G249" s="757"/>
      <c r="H249" s="440"/>
      <c r="I249" s="86"/>
    </row>
    <row r="250" spans="1:9" ht="18">
      <c r="A250" s="83"/>
      <c r="B250" s="964"/>
      <c r="C250" s="871"/>
      <c r="D250" s="871"/>
      <c r="E250" s="871"/>
      <c r="F250" s="871"/>
      <c r="G250" s="871"/>
      <c r="H250" s="871"/>
      <c r="I250" s="554"/>
    </row>
    <row r="251" spans="1:9" ht="12.75">
      <c r="A251" s="83"/>
      <c r="B251" s="752"/>
      <c r="C251" s="753"/>
      <c r="D251" s="440"/>
      <c r="E251" s="775"/>
      <c r="F251" s="434"/>
      <c r="G251" s="755"/>
      <c r="H251" s="783"/>
      <c r="I251" s="87"/>
    </row>
    <row r="252" spans="1:9" ht="12.75">
      <c r="A252" s="83"/>
      <c r="B252" s="752"/>
      <c r="C252" s="753"/>
      <c r="D252" s="440"/>
      <c r="E252" s="775"/>
      <c r="F252" s="434"/>
      <c r="G252" s="784"/>
      <c r="H252" s="452"/>
      <c r="I252" s="454"/>
    </row>
    <row r="253" spans="1:9" ht="12.75">
      <c r="A253" s="83"/>
      <c r="B253" s="752"/>
      <c r="C253" s="753"/>
      <c r="D253" s="447"/>
      <c r="E253" s="434"/>
      <c r="F253" s="760"/>
      <c r="G253" s="755"/>
      <c r="H253" s="755"/>
      <c r="I253" s="168"/>
    </row>
    <row r="254" spans="1:9">
      <c r="A254" s="83"/>
      <c r="B254" s="965"/>
      <c r="C254" s="871"/>
      <c r="D254" s="871"/>
      <c r="E254" s="871"/>
      <c r="F254" s="871"/>
      <c r="G254" s="871"/>
      <c r="H254" s="871"/>
      <c r="I254" s="546"/>
    </row>
    <row r="255" spans="1:9" ht="12.75">
      <c r="A255" s="83"/>
      <c r="B255" s="763"/>
      <c r="C255" s="433"/>
      <c r="D255" s="434"/>
      <c r="E255" s="434"/>
      <c r="F255" s="434"/>
      <c r="G255" s="755"/>
      <c r="H255" s="434"/>
      <c r="I255" s="25"/>
    </row>
    <row r="256" spans="1:9" ht="12.75">
      <c r="A256" s="83"/>
      <c r="B256" s="763"/>
      <c r="C256" s="433"/>
      <c r="D256" s="785"/>
      <c r="E256" s="434"/>
      <c r="F256" s="434"/>
      <c r="G256" s="757"/>
      <c r="H256" s="434"/>
      <c r="I256" s="25"/>
    </row>
    <row r="257" spans="1:9" ht="12.75">
      <c r="A257" s="83"/>
      <c r="B257" s="763"/>
      <c r="C257" s="753"/>
      <c r="D257" s="785"/>
      <c r="E257" s="434"/>
      <c r="F257" s="786"/>
      <c r="G257" s="787"/>
      <c r="H257" s="787"/>
      <c r="I257" s="738"/>
    </row>
    <row r="258" spans="1:9" ht="12.75">
      <c r="A258" s="83"/>
      <c r="B258" s="969"/>
      <c r="C258" s="967"/>
      <c r="D258" s="785"/>
      <c r="E258" s="434"/>
      <c r="F258" s="434"/>
      <c r="G258" s="755"/>
      <c r="H258" s="434"/>
      <c r="I258" s="25"/>
    </row>
    <row r="259" spans="1:9" ht="12.75">
      <c r="A259" s="83"/>
      <c r="B259" s="871"/>
      <c r="C259" s="871"/>
      <c r="D259" s="440"/>
      <c r="E259" s="773"/>
      <c r="F259" s="440"/>
      <c r="G259" s="440"/>
      <c r="H259" s="440"/>
      <c r="I259" s="86"/>
    </row>
    <row r="260" spans="1:9" ht="18">
      <c r="A260" s="83"/>
      <c r="B260" s="966"/>
      <c r="C260" s="871"/>
      <c r="D260" s="871"/>
      <c r="E260" s="871"/>
      <c r="F260" s="871"/>
      <c r="G260" s="871"/>
      <c r="H260" s="871"/>
      <c r="I260" s="708"/>
    </row>
    <row r="261" spans="1:9" ht="12.75">
      <c r="A261" s="83"/>
      <c r="B261" s="752"/>
      <c r="C261" s="753"/>
      <c r="D261" s="440"/>
      <c r="E261" s="754"/>
      <c r="F261" s="434"/>
      <c r="G261" s="755"/>
      <c r="H261" s="434"/>
      <c r="I261" s="25"/>
    </row>
    <row r="262" spans="1:9" ht="12.75">
      <c r="A262" s="83"/>
      <c r="B262" s="752"/>
      <c r="C262" s="753"/>
      <c r="D262" s="440"/>
      <c r="E262" s="754"/>
      <c r="F262" s="434"/>
      <c r="G262" s="434"/>
      <c r="H262" s="755"/>
      <c r="I262" s="168"/>
    </row>
    <row r="263" spans="1:9" ht="12.75">
      <c r="A263" s="83"/>
      <c r="B263" s="752"/>
      <c r="C263" s="753"/>
      <c r="D263" s="434"/>
      <c r="E263" s="434"/>
      <c r="F263" s="755"/>
      <c r="G263" s="755"/>
      <c r="H263" s="434"/>
      <c r="I263" s="25"/>
    </row>
    <row r="264" spans="1:9">
      <c r="A264" s="83"/>
      <c r="B264" s="965"/>
      <c r="C264" s="871"/>
      <c r="D264" s="871"/>
      <c r="E264" s="871"/>
      <c r="F264" s="871"/>
      <c r="G264" s="871"/>
      <c r="H264" s="871"/>
      <c r="I264" s="546"/>
    </row>
    <row r="265" spans="1:9" ht="12.75">
      <c r="A265" s="83"/>
      <c r="B265" s="752"/>
      <c r="C265" s="753"/>
      <c r="D265" s="440"/>
      <c r="E265" s="434"/>
      <c r="F265" s="756"/>
      <c r="G265" s="757"/>
      <c r="H265" s="434"/>
      <c r="I265" s="25"/>
    </row>
    <row r="266" spans="1:9" ht="12.75">
      <c r="A266" s="83"/>
      <c r="B266" s="752"/>
      <c r="C266" s="753"/>
      <c r="D266" s="758"/>
      <c r="E266" s="759"/>
      <c r="F266" s="760"/>
      <c r="G266" s="755"/>
      <c r="H266" s="755"/>
      <c r="I266" s="168"/>
    </row>
    <row r="267" spans="1:9" ht="12.75">
      <c r="A267" s="83"/>
      <c r="B267" s="752"/>
      <c r="C267" s="753"/>
      <c r="D267" s="440"/>
      <c r="E267" s="759"/>
      <c r="F267" s="440"/>
      <c r="G267" s="440"/>
      <c r="H267" s="440"/>
      <c r="I267" s="86"/>
    </row>
    <row r="268" spans="1:9" ht="12.75">
      <c r="A268" s="83"/>
      <c r="B268" s="752"/>
      <c r="C268" s="753"/>
      <c r="D268" s="434"/>
      <c r="E268" s="761"/>
      <c r="F268" s="762"/>
      <c r="G268" s="755"/>
      <c r="H268" s="762"/>
      <c r="I268" s="715"/>
    </row>
    <row r="269" spans="1:9" ht="12.75">
      <c r="A269" s="83"/>
      <c r="B269" s="763"/>
      <c r="C269" s="433"/>
      <c r="D269" s="764"/>
      <c r="E269" s="765"/>
      <c r="F269" s="766"/>
      <c r="G269" s="767"/>
      <c r="H269" s="766"/>
      <c r="I269" s="199"/>
    </row>
    <row r="270" spans="1:9" ht="18">
      <c r="A270" s="83"/>
      <c r="B270" s="966"/>
      <c r="C270" s="871"/>
      <c r="D270" s="871"/>
      <c r="E270" s="871"/>
      <c r="F270" s="871"/>
      <c r="G270" s="871"/>
      <c r="H270" s="871"/>
      <c r="I270" s="708"/>
    </row>
    <row r="271" spans="1:9" ht="12.75">
      <c r="A271" s="83"/>
      <c r="B271" s="763"/>
      <c r="C271" s="433"/>
      <c r="D271" s="434"/>
      <c r="E271" s="754"/>
      <c r="F271" s="434"/>
      <c r="G271" s="755"/>
      <c r="H271" s="434"/>
      <c r="I271" s="25"/>
    </row>
    <row r="272" spans="1:9" ht="12.75">
      <c r="A272" s="83"/>
      <c r="B272" s="763"/>
      <c r="C272" s="433"/>
      <c r="D272" s="440"/>
      <c r="E272" s="434"/>
      <c r="F272" s="768"/>
      <c r="G272" s="757"/>
      <c r="H272" s="757"/>
      <c r="I272" s="148"/>
    </row>
    <row r="273" spans="1:9" ht="12.75">
      <c r="A273" s="83"/>
      <c r="B273" s="763"/>
      <c r="C273" s="433"/>
      <c r="D273" s="440"/>
      <c r="E273" s="434"/>
      <c r="F273" s="756"/>
      <c r="G273" s="757"/>
      <c r="H273" s="434"/>
      <c r="I273" s="25"/>
    </row>
    <row r="274" spans="1:9">
      <c r="A274" s="83"/>
      <c r="B274" s="965"/>
      <c r="C274" s="871"/>
      <c r="D274" s="871"/>
      <c r="E274" s="871"/>
      <c r="F274" s="871"/>
      <c r="G274" s="871"/>
      <c r="H274" s="871"/>
      <c r="I274" s="546"/>
    </row>
    <row r="275" spans="1:9" ht="12.75">
      <c r="A275" s="83"/>
      <c r="B275" s="763"/>
      <c r="C275" s="433"/>
      <c r="D275" s="434"/>
      <c r="E275" s="434"/>
      <c r="F275" s="434"/>
      <c r="G275" s="769"/>
      <c r="H275" s="434"/>
      <c r="I275" s="25"/>
    </row>
    <row r="276" spans="1:9" ht="12.75">
      <c r="A276" s="83"/>
      <c r="B276" s="763"/>
      <c r="C276" s="433"/>
      <c r="D276" s="434"/>
      <c r="E276" s="434"/>
      <c r="F276" s="434"/>
      <c r="G276" s="769"/>
      <c r="H276" s="434"/>
      <c r="I276" s="25"/>
    </row>
    <row r="277" spans="1:9" ht="12.75">
      <c r="A277" s="83"/>
      <c r="B277" s="752"/>
      <c r="C277" s="753"/>
      <c r="D277" s="434"/>
      <c r="E277" s="434"/>
      <c r="F277" s="434"/>
      <c r="G277" s="770"/>
      <c r="H277" s="434"/>
      <c r="I277" s="25"/>
    </row>
    <row r="278" spans="1:9" ht="12.75">
      <c r="A278" s="83"/>
      <c r="B278" s="752"/>
      <c r="C278" s="753"/>
      <c r="D278" s="434"/>
      <c r="E278" s="771"/>
      <c r="F278" s="397"/>
      <c r="G278" s="772"/>
      <c r="H278" s="397"/>
      <c r="I278" s="60"/>
    </row>
    <row r="279" spans="1:9" ht="12.75">
      <c r="A279" s="83"/>
      <c r="B279" s="752"/>
      <c r="C279" s="753"/>
      <c r="D279" s="440"/>
      <c r="E279" s="773"/>
      <c r="F279" s="440"/>
      <c r="G279" s="440"/>
      <c r="H279" s="440"/>
      <c r="I279" s="86"/>
    </row>
    <row r="280" spans="1:9" ht="18">
      <c r="A280" s="83"/>
      <c r="B280" s="966"/>
      <c r="C280" s="871"/>
      <c r="D280" s="871"/>
      <c r="E280" s="871"/>
      <c r="F280" s="871"/>
      <c r="G280" s="871"/>
      <c r="H280" s="871"/>
      <c r="I280" s="708"/>
    </row>
    <row r="281" spans="1:9" ht="12.75">
      <c r="A281" s="83"/>
      <c r="B281" s="969"/>
      <c r="C281" s="967"/>
      <c r="D281" s="440"/>
      <c r="E281" s="754"/>
      <c r="F281" s="434"/>
      <c r="G281" s="434"/>
      <c r="H281" s="434"/>
      <c r="I281" s="25"/>
    </row>
    <row r="282" spans="1:9" ht="12.75">
      <c r="A282" s="83"/>
      <c r="B282" s="871"/>
      <c r="C282" s="871"/>
      <c r="D282" s="440"/>
      <c r="E282" s="440"/>
      <c r="F282" s="628"/>
      <c r="G282" s="755"/>
      <c r="H282" s="440"/>
      <c r="I282" s="86"/>
    </row>
    <row r="283" spans="1:9" ht="12.75">
      <c r="A283" s="83"/>
      <c r="B283" s="763"/>
      <c r="C283" s="433"/>
      <c r="D283" s="440"/>
      <c r="E283" s="440"/>
      <c r="F283" s="774"/>
      <c r="G283" s="440"/>
      <c r="H283" s="774"/>
      <c r="I283" s="156"/>
    </row>
    <row r="284" spans="1:9" ht="12.75">
      <c r="A284" s="83"/>
      <c r="B284" s="763"/>
      <c r="C284" s="433"/>
      <c r="D284" s="440"/>
      <c r="E284" s="775"/>
      <c r="F284" s="434"/>
      <c r="G284" s="755"/>
      <c r="H284" s="452"/>
      <c r="I284" s="454"/>
    </row>
    <row r="285" spans="1:9">
      <c r="A285" s="83"/>
      <c r="B285" s="965"/>
      <c r="C285" s="871"/>
      <c r="D285" s="871"/>
      <c r="E285" s="871"/>
      <c r="F285" s="871"/>
      <c r="G285" s="871"/>
      <c r="H285" s="871"/>
      <c r="I285" s="546"/>
    </row>
    <row r="286" spans="1:9" ht="12.75">
      <c r="A286" s="83"/>
      <c r="B286" s="433"/>
      <c r="C286" s="433"/>
      <c r="D286" s="776"/>
      <c r="E286" s="447"/>
      <c r="F286" s="447"/>
      <c r="G286" s="447"/>
      <c r="H286" s="447"/>
      <c r="I286" s="100"/>
    </row>
    <row r="287" spans="1:9" ht="12.75">
      <c r="A287" s="83"/>
      <c r="B287" s="433"/>
      <c r="C287" s="433"/>
      <c r="D287" s="434"/>
      <c r="E287" s="447"/>
      <c r="F287" s="434"/>
      <c r="G287" s="757"/>
      <c r="H287" s="434"/>
      <c r="I287" s="25"/>
    </row>
    <row r="288" spans="1:9" ht="12.75">
      <c r="A288" s="83"/>
      <c r="B288" s="777"/>
      <c r="C288" s="777"/>
      <c r="D288" s="517"/>
      <c r="E288" s="778"/>
      <c r="F288" s="447"/>
      <c r="G288" s="447"/>
      <c r="H288" s="447"/>
      <c r="I288" s="100"/>
    </row>
    <row r="289" spans="1:9" ht="23.25">
      <c r="A289" s="83"/>
      <c r="B289" s="968"/>
      <c r="C289" s="871"/>
      <c r="D289" s="871"/>
      <c r="E289" s="871"/>
      <c r="F289" s="871"/>
      <c r="G289" s="871"/>
      <c r="H289" s="871"/>
      <c r="I289" s="1"/>
    </row>
    <row r="290" spans="1:9" ht="18">
      <c r="A290" s="83"/>
      <c r="B290" s="962"/>
      <c r="C290" s="871"/>
      <c r="D290" s="871"/>
      <c r="E290" s="871"/>
      <c r="F290" s="871"/>
      <c r="G290" s="871"/>
      <c r="H290" s="871"/>
      <c r="I290" s="16"/>
    </row>
    <row r="291" spans="1:9" ht="12.75">
      <c r="A291" s="83"/>
      <c r="B291" s="433"/>
      <c r="C291" s="433"/>
      <c r="D291" s="433"/>
      <c r="E291" s="433"/>
      <c r="F291" s="433"/>
      <c r="G291" s="433"/>
      <c r="H291" s="433"/>
      <c r="I291" s="21"/>
    </row>
    <row r="292" spans="1:9" ht="12.75">
      <c r="A292" s="83"/>
      <c r="B292" s="433"/>
      <c r="C292" s="433"/>
      <c r="D292" s="440"/>
      <c r="E292" s="775"/>
      <c r="F292" s="440"/>
      <c r="G292" s="510"/>
      <c r="H292" s="452"/>
      <c r="I292" s="454"/>
    </row>
    <row r="293" spans="1:9" ht="12.75">
      <c r="A293" s="83"/>
      <c r="B293" s="433"/>
      <c r="C293" s="433"/>
      <c r="D293" s="440"/>
      <c r="E293" s="434"/>
      <c r="F293" s="434"/>
      <c r="G293" s="779"/>
      <c r="H293" s="434"/>
      <c r="I293" s="25"/>
    </row>
    <row r="294" spans="1:9" ht="12.75">
      <c r="A294" s="83"/>
      <c r="B294" s="433"/>
      <c r="C294" s="433"/>
      <c r="D294" s="434"/>
      <c r="E294" s="434"/>
      <c r="F294" s="760"/>
      <c r="G294" s="755"/>
      <c r="H294" s="755"/>
      <c r="I294" s="168"/>
    </row>
    <row r="295" spans="1:9">
      <c r="A295" s="83"/>
      <c r="B295" s="965"/>
      <c r="C295" s="871"/>
      <c r="D295" s="871"/>
      <c r="E295" s="871"/>
      <c r="F295" s="871"/>
      <c r="G295" s="871"/>
      <c r="H295" s="871"/>
      <c r="I295" s="546"/>
    </row>
    <row r="296" spans="1:9" ht="12.75">
      <c r="A296" s="83"/>
      <c r="B296" s="433"/>
      <c r="C296" s="433"/>
      <c r="D296" s="434"/>
      <c r="E296" s="434"/>
      <c r="F296" s="434"/>
      <c r="G296" s="755"/>
      <c r="H296" s="434"/>
      <c r="I296" s="25"/>
    </row>
    <row r="297" spans="1:9" ht="12.75">
      <c r="A297" s="83"/>
      <c r="B297" s="433"/>
      <c r="C297" s="433"/>
      <c r="D297" s="440"/>
      <c r="E297" s="440"/>
      <c r="F297" s="428"/>
      <c r="G297" s="440"/>
      <c r="H297" s="440"/>
      <c r="I297" s="86"/>
    </row>
    <row r="298" spans="1:9" ht="12.75">
      <c r="A298" s="83"/>
      <c r="B298" s="967"/>
      <c r="C298" s="967"/>
      <c r="D298" s="440"/>
      <c r="E298" s="434"/>
      <c r="F298" s="434"/>
      <c r="G298" s="434"/>
      <c r="H298" s="434"/>
      <c r="I298" s="25"/>
    </row>
    <row r="299" spans="1:9" ht="12.75">
      <c r="A299" s="83"/>
      <c r="B299" s="871"/>
      <c r="C299" s="871"/>
      <c r="D299" s="434"/>
      <c r="E299" s="434"/>
      <c r="F299" s="434"/>
      <c r="G299" s="434"/>
      <c r="H299" s="434"/>
      <c r="I299" s="25"/>
    </row>
    <row r="300" spans="1:9" ht="12.75">
      <c r="A300" s="83"/>
      <c r="B300" s="433"/>
      <c r="C300" s="433"/>
      <c r="D300" s="434"/>
      <c r="E300" s="771"/>
      <c r="F300" s="440"/>
      <c r="G300" s="434"/>
      <c r="H300" s="434"/>
      <c r="I300" s="25"/>
    </row>
    <row r="301" spans="1:9" ht="12.75">
      <c r="A301" s="83"/>
      <c r="B301" s="967"/>
      <c r="C301" s="967"/>
      <c r="D301" s="434"/>
      <c r="E301" s="771"/>
      <c r="F301" s="434"/>
      <c r="G301" s="755"/>
      <c r="H301" s="434"/>
      <c r="I301" s="25"/>
    </row>
    <row r="302" spans="1:9" ht="12.75">
      <c r="A302" s="83"/>
      <c r="B302" s="871"/>
      <c r="C302" s="871"/>
      <c r="D302" s="434"/>
      <c r="E302" s="771"/>
      <c r="F302" s="397"/>
      <c r="G302" s="780"/>
      <c r="H302" s="781"/>
      <c r="I302" s="128"/>
    </row>
    <row r="303" spans="1:9" ht="18">
      <c r="A303" s="83"/>
      <c r="B303" s="962"/>
      <c r="C303" s="871"/>
      <c r="D303" s="871"/>
      <c r="E303" s="871"/>
      <c r="F303" s="871"/>
      <c r="G303" s="871"/>
      <c r="H303" s="871"/>
      <c r="I303" s="16"/>
    </row>
    <row r="304" spans="1:9" ht="12.75">
      <c r="A304" s="83"/>
      <c r="B304" s="753"/>
      <c r="C304" s="753"/>
      <c r="D304" s="434"/>
      <c r="E304" s="440"/>
      <c r="F304" s="440"/>
      <c r="G304" s="755"/>
      <c r="H304" s="755"/>
      <c r="I304" s="168"/>
    </row>
    <row r="305" spans="1:9" ht="12.75">
      <c r="A305" s="83"/>
      <c r="B305" s="782"/>
      <c r="C305" s="782"/>
      <c r="D305" s="434"/>
      <c r="E305" s="440"/>
      <c r="F305" s="760"/>
      <c r="G305" s="755"/>
      <c r="H305" s="755"/>
      <c r="I305" s="168"/>
    </row>
    <row r="306" spans="1:9" ht="12.75">
      <c r="A306" s="83"/>
      <c r="B306" s="753"/>
      <c r="C306" s="753"/>
      <c r="D306" s="440"/>
      <c r="E306" s="440"/>
      <c r="F306" s="428"/>
      <c r="G306" s="440"/>
      <c r="H306" s="440"/>
      <c r="I306" s="86"/>
    </row>
    <row r="307" spans="1:9">
      <c r="A307" s="83"/>
      <c r="B307" s="963"/>
      <c r="C307" s="871"/>
      <c r="D307" s="871"/>
      <c r="E307" s="871"/>
      <c r="F307" s="871"/>
      <c r="G307" s="871"/>
      <c r="H307" s="871"/>
      <c r="I307" s="702"/>
    </row>
    <row r="308" spans="1:9" ht="12.75">
      <c r="A308" s="83"/>
      <c r="B308" s="753"/>
      <c r="C308" s="753"/>
      <c r="D308" s="440"/>
      <c r="E308" s="440"/>
      <c r="F308" s="440"/>
      <c r="G308" s="440"/>
      <c r="H308" s="440"/>
      <c r="I308" s="86"/>
    </row>
    <row r="309" spans="1:9" ht="12.75">
      <c r="A309" s="83"/>
      <c r="B309" s="753"/>
      <c r="C309" s="753"/>
      <c r="D309" s="440"/>
      <c r="E309" s="440"/>
      <c r="F309" s="440"/>
      <c r="G309" s="757"/>
      <c r="H309" s="440"/>
      <c r="I309" s="86"/>
    </row>
    <row r="310" spans="1:9" ht="12.75">
      <c r="A310" s="83"/>
      <c r="B310" s="967"/>
      <c r="C310" s="967"/>
      <c r="D310" s="440"/>
      <c r="E310" s="759"/>
      <c r="F310" s="440"/>
      <c r="G310" s="440"/>
      <c r="H310" s="440"/>
      <c r="I310" s="86"/>
    </row>
    <row r="311" spans="1:9" ht="12.75">
      <c r="A311" s="83"/>
      <c r="B311" s="871"/>
      <c r="C311" s="871"/>
      <c r="D311" s="434"/>
      <c r="E311" s="765"/>
      <c r="F311" s="440"/>
      <c r="G311" s="757"/>
      <c r="H311" s="440"/>
      <c r="I311" s="86"/>
    </row>
    <row r="312" spans="1:9" ht="12.75">
      <c r="A312" s="83"/>
      <c r="B312" s="753"/>
      <c r="C312" s="753"/>
      <c r="D312" s="440"/>
      <c r="E312" s="765"/>
      <c r="F312" s="440"/>
      <c r="G312" s="757"/>
      <c r="H312" s="440"/>
      <c r="I312" s="86"/>
    </row>
    <row r="313" spans="1:9" ht="18">
      <c r="A313" s="83"/>
      <c r="B313" s="964"/>
      <c r="C313" s="871"/>
      <c r="D313" s="871"/>
      <c r="E313" s="871"/>
      <c r="F313" s="871"/>
      <c r="G313" s="871"/>
      <c r="H313" s="871"/>
      <c r="I313" s="554"/>
    </row>
    <row r="314" spans="1:9" ht="12.75">
      <c r="A314" s="83"/>
      <c r="B314" s="752"/>
      <c r="C314" s="753"/>
      <c r="D314" s="440"/>
      <c r="E314" s="775"/>
      <c r="F314" s="434"/>
      <c r="G314" s="755"/>
      <c r="H314" s="783"/>
      <c r="I314" s="87"/>
    </row>
    <row r="315" spans="1:9" ht="12.75">
      <c r="A315" s="83"/>
      <c r="B315" s="752"/>
      <c r="C315" s="753"/>
      <c r="D315" s="440"/>
      <c r="E315" s="775"/>
      <c r="F315" s="434"/>
      <c r="G315" s="784"/>
      <c r="H315" s="452"/>
      <c r="I315" s="454"/>
    </row>
    <row r="316" spans="1:9" ht="12.75">
      <c r="A316" s="83"/>
      <c r="B316" s="752"/>
      <c r="C316" s="753"/>
      <c r="D316" s="447"/>
      <c r="E316" s="434"/>
      <c r="F316" s="760"/>
      <c r="G316" s="755"/>
      <c r="H316" s="755"/>
      <c r="I316" s="168"/>
    </row>
    <row r="317" spans="1:9">
      <c r="A317" s="83"/>
      <c r="B317" s="965"/>
      <c r="C317" s="871"/>
      <c r="D317" s="871"/>
      <c r="E317" s="871"/>
      <c r="F317" s="871"/>
      <c r="G317" s="871"/>
      <c r="H317" s="871"/>
      <c r="I317" s="546"/>
    </row>
    <row r="318" spans="1:9" ht="12.75">
      <c r="A318" s="83"/>
      <c r="B318" s="763"/>
      <c r="C318" s="433"/>
      <c r="D318" s="434"/>
      <c r="E318" s="434"/>
      <c r="F318" s="434"/>
      <c r="G318" s="755"/>
      <c r="H318" s="434"/>
      <c r="I318" s="25"/>
    </row>
    <row r="319" spans="1:9" ht="12.75">
      <c r="A319" s="83"/>
      <c r="B319" s="763"/>
      <c r="C319" s="433"/>
      <c r="D319" s="785"/>
      <c r="E319" s="434"/>
      <c r="F319" s="434"/>
      <c r="G319" s="757"/>
      <c r="H319" s="434"/>
      <c r="I319" s="25"/>
    </row>
    <row r="320" spans="1:9" ht="12.75">
      <c r="A320" s="83"/>
      <c r="B320" s="763"/>
      <c r="C320" s="753"/>
      <c r="D320" s="785"/>
      <c r="E320" s="434"/>
      <c r="F320" s="786"/>
      <c r="G320" s="787"/>
      <c r="H320" s="787"/>
      <c r="I320" s="738"/>
    </row>
    <row r="321" spans="1:9" ht="12.75">
      <c r="A321" s="83"/>
      <c r="B321" s="969"/>
      <c r="C321" s="967"/>
      <c r="D321" s="785"/>
      <c r="E321" s="434"/>
      <c r="F321" s="434"/>
      <c r="G321" s="755"/>
      <c r="H321" s="434"/>
      <c r="I321" s="25"/>
    </row>
    <row r="322" spans="1:9" ht="12.75">
      <c r="A322" s="83"/>
      <c r="B322" s="871"/>
      <c r="C322" s="871"/>
      <c r="D322" s="440"/>
      <c r="E322" s="773"/>
      <c r="F322" s="440"/>
      <c r="G322" s="440"/>
      <c r="H322" s="440"/>
      <c r="I322" s="86"/>
    </row>
    <row r="323" spans="1:9" ht="18">
      <c r="A323" s="83"/>
      <c r="B323" s="966"/>
      <c r="C323" s="871"/>
      <c r="D323" s="871"/>
      <c r="E323" s="871"/>
      <c r="F323" s="871"/>
      <c r="G323" s="871"/>
      <c r="H323" s="871"/>
      <c r="I323" s="708"/>
    </row>
    <row r="324" spans="1:9" ht="12.75">
      <c r="A324" s="83"/>
      <c r="B324" s="752"/>
      <c r="C324" s="753"/>
      <c r="D324" s="440"/>
      <c r="E324" s="754"/>
      <c r="F324" s="434"/>
      <c r="G324" s="755"/>
      <c r="H324" s="434"/>
      <c r="I324" s="25"/>
    </row>
    <row r="325" spans="1:9" ht="12.75">
      <c r="A325" s="83"/>
      <c r="B325" s="752"/>
      <c r="C325" s="753"/>
      <c r="D325" s="440"/>
      <c r="E325" s="754"/>
      <c r="F325" s="434"/>
      <c r="G325" s="434"/>
      <c r="H325" s="755"/>
      <c r="I325" s="168"/>
    </row>
    <row r="326" spans="1:9" ht="12.75">
      <c r="A326" s="83"/>
      <c r="B326" s="752"/>
      <c r="C326" s="753"/>
      <c r="D326" s="434"/>
      <c r="E326" s="434"/>
      <c r="F326" s="755"/>
      <c r="G326" s="755"/>
      <c r="H326" s="434"/>
      <c r="I326" s="25"/>
    </row>
    <row r="327" spans="1:9">
      <c r="A327" s="83"/>
      <c r="B327" s="965"/>
      <c r="C327" s="871"/>
      <c r="D327" s="871"/>
      <c r="E327" s="871"/>
      <c r="F327" s="871"/>
      <c r="G327" s="871"/>
      <c r="H327" s="871"/>
      <c r="I327" s="546"/>
    </row>
    <row r="328" spans="1:9" ht="12.75">
      <c r="A328" s="83"/>
      <c r="B328" s="752"/>
      <c r="C328" s="753"/>
      <c r="D328" s="440"/>
      <c r="E328" s="434"/>
      <c r="F328" s="756"/>
      <c r="G328" s="757"/>
      <c r="H328" s="434"/>
      <c r="I328" s="25"/>
    </row>
    <row r="329" spans="1:9" ht="12.75">
      <c r="A329" s="83"/>
      <c r="B329" s="752"/>
      <c r="C329" s="753"/>
      <c r="D329" s="758"/>
      <c r="E329" s="759"/>
      <c r="F329" s="760"/>
      <c r="G329" s="755"/>
      <c r="H329" s="755"/>
      <c r="I329" s="168"/>
    </row>
    <row r="330" spans="1:9" ht="12.75">
      <c r="A330" s="83"/>
      <c r="B330" s="752"/>
      <c r="C330" s="753"/>
      <c r="D330" s="440"/>
      <c r="E330" s="759"/>
      <c r="F330" s="440"/>
      <c r="G330" s="440"/>
      <c r="H330" s="440"/>
      <c r="I330" s="86"/>
    </row>
    <row r="331" spans="1:9" ht="12.75">
      <c r="A331" s="83"/>
      <c r="B331" s="752"/>
      <c r="C331" s="753"/>
      <c r="D331" s="434"/>
      <c r="E331" s="761"/>
      <c r="F331" s="762"/>
      <c r="G331" s="755"/>
      <c r="H331" s="762"/>
      <c r="I331" s="715"/>
    </row>
    <row r="332" spans="1:9" ht="12.75">
      <c r="A332" s="83"/>
      <c r="B332" s="763"/>
      <c r="C332" s="433"/>
      <c r="D332" s="764"/>
      <c r="E332" s="765"/>
      <c r="F332" s="766"/>
      <c r="G332" s="767"/>
      <c r="H332" s="766"/>
      <c r="I332" s="199"/>
    </row>
    <row r="333" spans="1:9" ht="18">
      <c r="A333" s="83"/>
      <c r="B333" s="966"/>
      <c r="C333" s="871"/>
      <c r="D333" s="871"/>
      <c r="E333" s="871"/>
      <c r="F333" s="871"/>
      <c r="G333" s="871"/>
      <c r="H333" s="871"/>
      <c r="I333" s="708"/>
    </row>
    <row r="334" spans="1:9" ht="12.75">
      <c r="A334" s="83"/>
      <c r="B334" s="763"/>
      <c r="C334" s="433"/>
      <c r="D334" s="434"/>
      <c r="E334" s="754"/>
      <c r="F334" s="434"/>
      <c r="G334" s="755"/>
      <c r="H334" s="434"/>
      <c r="I334" s="25"/>
    </row>
    <row r="335" spans="1:9" ht="12.75">
      <c r="A335" s="83"/>
      <c r="B335" s="763"/>
      <c r="C335" s="433"/>
      <c r="D335" s="440"/>
      <c r="E335" s="434"/>
      <c r="F335" s="768"/>
      <c r="G335" s="757"/>
      <c r="H335" s="757"/>
      <c r="I335" s="148"/>
    </row>
    <row r="336" spans="1:9" ht="12.75">
      <c r="A336" s="83"/>
      <c r="B336" s="763"/>
      <c r="C336" s="433"/>
      <c r="D336" s="440"/>
      <c r="E336" s="434"/>
      <c r="F336" s="756"/>
      <c r="G336" s="757"/>
      <c r="H336" s="434"/>
      <c r="I336" s="25"/>
    </row>
    <row r="337" spans="1:9">
      <c r="A337" s="83"/>
      <c r="B337" s="965"/>
      <c r="C337" s="871"/>
      <c r="D337" s="871"/>
      <c r="E337" s="871"/>
      <c r="F337" s="871"/>
      <c r="G337" s="871"/>
      <c r="H337" s="871"/>
      <c r="I337" s="546"/>
    </row>
    <row r="338" spans="1:9" ht="12.75">
      <c r="A338" s="83"/>
      <c r="B338" s="763"/>
      <c r="C338" s="433"/>
      <c r="D338" s="434"/>
      <c r="E338" s="434"/>
      <c r="F338" s="434"/>
      <c r="G338" s="769"/>
      <c r="H338" s="434"/>
      <c r="I338" s="25"/>
    </row>
    <row r="339" spans="1:9" ht="12.75">
      <c r="A339" s="83"/>
      <c r="B339" s="763"/>
      <c r="C339" s="433"/>
      <c r="D339" s="434"/>
      <c r="E339" s="434"/>
      <c r="F339" s="434"/>
      <c r="G339" s="769"/>
      <c r="H339" s="434"/>
      <c r="I339" s="25"/>
    </row>
    <row r="340" spans="1:9" ht="12.75">
      <c r="A340" s="83"/>
      <c r="B340" s="752"/>
      <c r="C340" s="753"/>
      <c r="D340" s="434"/>
      <c r="E340" s="434"/>
      <c r="F340" s="434"/>
      <c r="G340" s="770"/>
      <c r="H340" s="434"/>
      <c r="I340" s="25"/>
    </row>
    <row r="341" spans="1:9" ht="12.75">
      <c r="A341" s="83"/>
      <c r="B341" s="752"/>
      <c r="C341" s="753"/>
      <c r="D341" s="434"/>
      <c r="E341" s="771"/>
      <c r="F341" s="397"/>
      <c r="G341" s="772"/>
      <c r="H341" s="397"/>
      <c r="I341" s="60"/>
    </row>
    <row r="342" spans="1:9" ht="12.75">
      <c r="A342" s="83"/>
      <c r="B342" s="752"/>
      <c r="C342" s="753"/>
      <c r="D342" s="440"/>
      <c r="E342" s="773"/>
      <c r="F342" s="440"/>
      <c r="G342" s="440"/>
      <c r="H342" s="440"/>
      <c r="I342" s="86"/>
    </row>
    <row r="343" spans="1:9" ht="18">
      <c r="A343" s="83"/>
      <c r="B343" s="966"/>
      <c r="C343" s="871"/>
      <c r="D343" s="871"/>
      <c r="E343" s="871"/>
      <c r="F343" s="871"/>
      <c r="G343" s="871"/>
      <c r="H343" s="871"/>
      <c r="I343" s="708"/>
    </row>
    <row r="344" spans="1:9" ht="12.75">
      <c r="A344" s="83"/>
      <c r="B344" s="969"/>
      <c r="C344" s="967"/>
      <c r="D344" s="440"/>
      <c r="E344" s="754"/>
      <c r="F344" s="434"/>
      <c r="G344" s="434"/>
      <c r="H344" s="434"/>
      <c r="I344" s="25"/>
    </row>
    <row r="345" spans="1:9" ht="12.75">
      <c r="A345" s="83"/>
      <c r="B345" s="871"/>
      <c r="C345" s="871"/>
      <c r="D345" s="440"/>
      <c r="E345" s="440"/>
      <c r="F345" s="628"/>
      <c r="G345" s="755"/>
      <c r="H345" s="440"/>
      <c r="I345" s="86"/>
    </row>
    <row r="346" spans="1:9" ht="12.75">
      <c r="A346" s="83"/>
      <c r="B346" s="763"/>
      <c r="C346" s="433"/>
      <c r="D346" s="440"/>
      <c r="E346" s="440"/>
      <c r="F346" s="774"/>
      <c r="G346" s="440"/>
      <c r="H346" s="774"/>
      <c r="I346" s="156"/>
    </row>
    <row r="347" spans="1:9" ht="12.75">
      <c r="A347" s="83"/>
      <c r="B347" s="763"/>
      <c r="C347" s="433"/>
      <c r="D347" s="440"/>
      <c r="E347" s="775"/>
      <c r="F347" s="434"/>
      <c r="G347" s="755"/>
      <c r="H347" s="452"/>
      <c r="I347" s="454"/>
    </row>
    <row r="348" spans="1:9">
      <c r="A348" s="83"/>
      <c r="B348" s="965"/>
      <c r="C348" s="871"/>
      <c r="D348" s="871"/>
      <c r="E348" s="871"/>
      <c r="F348" s="871"/>
      <c r="G348" s="871"/>
      <c r="H348" s="871"/>
      <c r="I348" s="546"/>
    </row>
    <row r="349" spans="1:9" ht="12.75">
      <c r="A349" s="83"/>
      <c r="B349" s="433"/>
      <c r="C349" s="433"/>
      <c r="D349" s="776"/>
      <c r="E349" s="447"/>
      <c r="F349" s="447"/>
      <c r="G349" s="447"/>
      <c r="H349" s="447"/>
      <c r="I349" s="100"/>
    </row>
    <row r="350" spans="1:9" ht="12.75">
      <c r="A350" s="83"/>
      <c r="B350" s="433"/>
      <c r="C350" s="433"/>
      <c r="D350" s="434"/>
      <c r="E350" s="447"/>
      <c r="F350" s="434"/>
      <c r="G350" s="757"/>
      <c r="H350" s="434"/>
      <c r="I350" s="25"/>
    </row>
    <row r="351" spans="1:9" ht="12.75">
      <c r="A351" s="83"/>
      <c r="B351" s="777"/>
      <c r="C351" s="777"/>
      <c r="D351" s="517"/>
      <c r="E351" s="778"/>
      <c r="F351" s="447"/>
      <c r="G351" s="447"/>
      <c r="H351" s="447"/>
      <c r="I351" s="100"/>
    </row>
    <row r="352" spans="1:9" ht="23.25">
      <c r="A352" s="83"/>
      <c r="B352" s="968"/>
      <c r="C352" s="871"/>
      <c r="D352" s="871"/>
      <c r="E352" s="871"/>
      <c r="F352" s="871"/>
      <c r="G352" s="871"/>
      <c r="H352" s="871"/>
      <c r="I352" s="1"/>
    </row>
    <row r="353" spans="1:9" ht="18">
      <c r="A353" s="83"/>
      <c r="B353" s="962"/>
      <c r="C353" s="871"/>
      <c r="D353" s="871"/>
      <c r="E353" s="871"/>
      <c r="F353" s="871"/>
      <c r="G353" s="871"/>
      <c r="H353" s="871"/>
      <c r="I353" s="16"/>
    </row>
    <row r="354" spans="1:9" ht="12.75">
      <c r="A354" s="83"/>
      <c r="B354" s="433"/>
      <c r="C354" s="433"/>
      <c r="D354" s="433"/>
      <c r="E354" s="433"/>
      <c r="F354" s="433"/>
      <c r="G354" s="433"/>
      <c r="H354" s="433"/>
      <c r="I354" s="21"/>
    </row>
    <row r="355" spans="1:9" ht="12.75">
      <c r="A355" s="83"/>
      <c r="B355" s="433"/>
      <c r="C355" s="433"/>
      <c r="D355" s="440"/>
      <c r="E355" s="775"/>
      <c r="F355" s="440"/>
      <c r="G355" s="510"/>
      <c r="H355" s="452"/>
      <c r="I355" s="454"/>
    </row>
    <row r="356" spans="1:9" ht="12.75">
      <c r="A356" s="83"/>
      <c r="B356" s="433"/>
      <c r="C356" s="433"/>
      <c r="D356" s="440"/>
      <c r="E356" s="434"/>
      <c r="F356" s="434"/>
      <c r="G356" s="779"/>
      <c r="H356" s="434"/>
      <c r="I356" s="25"/>
    </row>
    <row r="357" spans="1:9" ht="12.75">
      <c r="A357" s="83"/>
      <c r="B357" s="433"/>
      <c r="C357" s="433"/>
      <c r="D357" s="434"/>
      <c r="E357" s="434"/>
      <c r="F357" s="760"/>
      <c r="G357" s="755"/>
      <c r="H357" s="755"/>
      <c r="I357" s="168"/>
    </row>
    <row r="358" spans="1:9">
      <c r="A358" s="83"/>
      <c r="B358" s="965"/>
      <c r="C358" s="871"/>
      <c r="D358" s="871"/>
      <c r="E358" s="871"/>
      <c r="F358" s="871"/>
      <c r="G358" s="871"/>
      <c r="H358" s="871"/>
      <c r="I358" s="546"/>
    </row>
    <row r="359" spans="1:9" ht="12.75">
      <c r="A359" s="83"/>
      <c r="B359" s="433"/>
      <c r="C359" s="433"/>
      <c r="D359" s="434"/>
      <c r="E359" s="434"/>
      <c r="F359" s="434"/>
      <c r="G359" s="755"/>
      <c r="H359" s="434"/>
      <c r="I359" s="25"/>
    </row>
    <row r="360" spans="1:9" ht="12.75">
      <c r="A360" s="83"/>
      <c r="B360" s="433"/>
      <c r="C360" s="433"/>
      <c r="D360" s="440"/>
      <c r="E360" s="440"/>
      <c r="F360" s="428"/>
      <c r="G360" s="440"/>
      <c r="H360" s="440"/>
      <c r="I360" s="86"/>
    </row>
    <row r="361" spans="1:9" ht="12.75">
      <c r="A361" s="83"/>
      <c r="B361" s="967"/>
      <c r="C361" s="967"/>
      <c r="D361" s="440"/>
      <c r="E361" s="434"/>
      <c r="F361" s="434"/>
      <c r="G361" s="434"/>
      <c r="H361" s="434"/>
      <c r="I361" s="25"/>
    </row>
    <row r="362" spans="1:9" ht="12.75">
      <c r="A362" s="83"/>
      <c r="B362" s="871"/>
      <c r="C362" s="871"/>
      <c r="D362" s="434"/>
      <c r="E362" s="434"/>
      <c r="F362" s="434"/>
      <c r="G362" s="434"/>
      <c r="H362" s="434"/>
      <c r="I362" s="25"/>
    </row>
    <row r="363" spans="1:9" ht="12.75">
      <c r="A363" s="83"/>
      <c r="B363" s="433"/>
      <c r="C363" s="433"/>
      <c r="D363" s="434"/>
      <c r="E363" s="771"/>
      <c r="F363" s="440"/>
      <c r="G363" s="434"/>
      <c r="H363" s="434"/>
      <c r="I363" s="25"/>
    </row>
    <row r="364" spans="1:9" ht="12.75">
      <c r="A364" s="83"/>
      <c r="B364" s="967"/>
      <c r="C364" s="967"/>
      <c r="D364" s="434"/>
      <c r="E364" s="771"/>
      <c r="F364" s="434"/>
      <c r="G364" s="755"/>
      <c r="H364" s="434"/>
      <c r="I364" s="25"/>
    </row>
    <row r="365" spans="1:9" ht="12.75">
      <c r="A365" s="83"/>
      <c r="B365" s="871"/>
      <c r="C365" s="871"/>
      <c r="D365" s="434"/>
      <c r="E365" s="771"/>
      <c r="F365" s="397"/>
      <c r="G365" s="780"/>
      <c r="H365" s="781"/>
      <c r="I365" s="128"/>
    </row>
    <row r="366" spans="1:9" ht="18">
      <c r="A366" s="83"/>
      <c r="B366" s="962"/>
      <c r="C366" s="871"/>
      <c r="D366" s="871"/>
      <c r="E366" s="871"/>
      <c r="F366" s="871"/>
      <c r="G366" s="871"/>
      <c r="H366" s="871"/>
      <c r="I366" s="16"/>
    </row>
    <row r="367" spans="1:9" ht="12.75">
      <c r="A367" s="83"/>
      <c r="B367" s="753"/>
      <c r="C367" s="753"/>
      <c r="D367" s="434"/>
      <c r="E367" s="440"/>
      <c r="F367" s="440"/>
      <c r="G367" s="755"/>
      <c r="H367" s="755"/>
      <c r="I367" s="168"/>
    </row>
    <row r="368" spans="1:9" ht="12.75">
      <c r="A368" s="83"/>
      <c r="B368" s="782"/>
      <c r="C368" s="782"/>
      <c r="D368" s="434"/>
      <c r="E368" s="440"/>
      <c r="F368" s="760"/>
      <c r="G368" s="755"/>
      <c r="H368" s="755"/>
      <c r="I368" s="168"/>
    </row>
    <row r="369" spans="1:9" ht="12.75">
      <c r="A369" s="83"/>
      <c r="B369" s="753"/>
      <c r="C369" s="753"/>
      <c r="D369" s="440"/>
      <c r="E369" s="440"/>
      <c r="F369" s="428"/>
      <c r="G369" s="440"/>
      <c r="H369" s="440"/>
      <c r="I369" s="86"/>
    </row>
    <row r="370" spans="1:9">
      <c r="A370" s="83"/>
      <c r="B370" s="963"/>
      <c r="C370" s="871"/>
      <c r="D370" s="871"/>
      <c r="E370" s="871"/>
      <c r="F370" s="871"/>
      <c r="G370" s="871"/>
      <c r="H370" s="871"/>
      <c r="I370" s="702"/>
    </row>
    <row r="371" spans="1:9" ht="12.75">
      <c r="A371" s="83"/>
      <c r="B371" s="753"/>
      <c r="C371" s="753"/>
      <c r="D371" s="440"/>
      <c r="E371" s="440"/>
      <c r="F371" s="440"/>
      <c r="G371" s="440"/>
      <c r="H371" s="440"/>
      <c r="I371" s="86"/>
    </row>
    <row r="372" spans="1:9" ht="12.75">
      <c r="A372" s="83"/>
      <c r="B372" s="753"/>
      <c r="C372" s="753"/>
      <c r="D372" s="440"/>
      <c r="E372" s="440"/>
      <c r="F372" s="440"/>
      <c r="G372" s="757"/>
      <c r="H372" s="440"/>
      <c r="I372" s="86"/>
    </row>
    <row r="373" spans="1:9" ht="12.75">
      <c r="A373" s="83"/>
      <c r="B373" s="967"/>
      <c r="C373" s="967"/>
      <c r="D373" s="440"/>
      <c r="E373" s="759"/>
      <c r="F373" s="440"/>
      <c r="G373" s="440"/>
      <c r="H373" s="440"/>
      <c r="I373" s="86"/>
    </row>
    <row r="374" spans="1:9" ht="12.75">
      <c r="A374" s="83"/>
      <c r="B374" s="871"/>
      <c r="C374" s="871"/>
      <c r="D374" s="434"/>
      <c r="E374" s="765"/>
      <c r="F374" s="440"/>
      <c r="G374" s="757"/>
      <c r="H374" s="440"/>
      <c r="I374" s="86"/>
    </row>
    <row r="375" spans="1:9" ht="12.75">
      <c r="A375" s="83"/>
      <c r="B375" s="753"/>
      <c r="C375" s="753"/>
      <c r="D375" s="440"/>
      <c r="E375" s="765"/>
      <c r="F375" s="440"/>
      <c r="G375" s="757"/>
      <c r="H375" s="440"/>
      <c r="I375" s="86"/>
    </row>
    <row r="376" spans="1:9" ht="18">
      <c r="A376" s="83"/>
      <c r="B376" s="964"/>
      <c r="C376" s="871"/>
      <c r="D376" s="871"/>
      <c r="E376" s="871"/>
      <c r="F376" s="871"/>
      <c r="G376" s="871"/>
      <c r="H376" s="871"/>
      <c r="I376" s="554"/>
    </row>
    <row r="377" spans="1:9" ht="12.75">
      <c r="A377" s="83"/>
      <c r="B377" s="752"/>
      <c r="C377" s="753"/>
      <c r="D377" s="440"/>
      <c r="E377" s="775"/>
      <c r="F377" s="434"/>
      <c r="G377" s="755"/>
      <c r="H377" s="783"/>
      <c r="I377" s="87"/>
    </row>
    <row r="378" spans="1:9" ht="12.75">
      <c r="A378" s="83"/>
      <c r="B378" s="752"/>
      <c r="C378" s="753"/>
      <c r="D378" s="440"/>
      <c r="E378" s="775"/>
      <c r="F378" s="434"/>
      <c r="G378" s="784"/>
      <c r="H378" s="452"/>
      <c r="I378" s="454"/>
    </row>
    <row r="379" spans="1:9" ht="12.75">
      <c r="A379" s="83"/>
      <c r="B379" s="752"/>
      <c r="C379" s="753"/>
      <c r="D379" s="447"/>
      <c r="E379" s="434"/>
      <c r="F379" s="760"/>
      <c r="G379" s="755"/>
      <c r="H379" s="755"/>
      <c r="I379" s="168"/>
    </row>
    <row r="380" spans="1:9">
      <c r="A380" s="83"/>
      <c r="B380" s="965"/>
      <c r="C380" s="871"/>
      <c r="D380" s="871"/>
      <c r="E380" s="871"/>
      <c r="F380" s="871"/>
      <c r="G380" s="871"/>
      <c r="H380" s="871"/>
      <c r="I380" s="546"/>
    </row>
    <row r="381" spans="1:9" ht="12.75">
      <c r="A381" s="83"/>
      <c r="B381" s="763"/>
      <c r="C381" s="433"/>
      <c r="D381" s="434"/>
      <c r="E381" s="434"/>
      <c r="F381" s="434"/>
      <c r="G381" s="755"/>
      <c r="H381" s="434"/>
      <c r="I381" s="25"/>
    </row>
    <row r="382" spans="1:9" ht="12.75">
      <c r="A382" s="83"/>
      <c r="B382" s="763"/>
      <c r="C382" s="433"/>
      <c r="D382" s="785"/>
      <c r="E382" s="434"/>
      <c r="F382" s="434"/>
      <c r="G382" s="757"/>
      <c r="H382" s="434"/>
      <c r="I382" s="25"/>
    </row>
    <row r="383" spans="1:9" ht="12.75">
      <c r="A383" s="83"/>
      <c r="B383" s="763"/>
      <c r="C383" s="753"/>
      <c r="D383" s="785"/>
      <c r="E383" s="434"/>
      <c r="F383" s="786"/>
      <c r="G383" s="787"/>
      <c r="H383" s="787"/>
      <c r="I383" s="738"/>
    </row>
    <row r="384" spans="1:9" ht="12.75">
      <c r="A384" s="83"/>
      <c r="B384" s="969"/>
      <c r="C384" s="967"/>
      <c r="D384" s="785"/>
      <c r="E384" s="434"/>
      <c r="F384" s="434"/>
      <c r="G384" s="755"/>
      <c r="H384" s="434"/>
      <c r="I384" s="25"/>
    </row>
    <row r="385" spans="1:9" ht="12.75">
      <c r="A385" s="83"/>
      <c r="B385" s="871"/>
      <c r="C385" s="871"/>
      <c r="D385" s="440"/>
      <c r="E385" s="773"/>
      <c r="F385" s="440"/>
      <c r="G385" s="440"/>
      <c r="H385" s="440"/>
      <c r="I385" s="86"/>
    </row>
    <row r="386" spans="1:9" ht="18">
      <c r="A386" s="83"/>
      <c r="B386" s="966"/>
      <c r="C386" s="871"/>
      <c r="D386" s="871"/>
      <c r="E386" s="871"/>
      <c r="F386" s="871"/>
      <c r="G386" s="871"/>
      <c r="H386" s="871"/>
      <c r="I386" s="708"/>
    </row>
    <row r="387" spans="1:9" ht="12.75">
      <c r="A387" s="83"/>
      <c r="B387" s="752"/>
      <c r="C387" s="753"/>
      <c r="D387" s="440"/>
      <c r="E387" s="754"/>
      <c r="F387" s="434"/>
      <c r="G387" s="755"/>
      <c r="H387" s="434"/>
      <c r="I387" s="25"/>
    </row>
    <row r="388" spans="1:9" ht="12.75">
      <c r="A388" s="83"/>
      <c r="B388" s="752"/>
      <c r="C388" s="753"/>
      <c r="D388" s="440"/>
      <c r="E388" s="754"/>
      <c r="F388" s="434"/>
      <c r="G388" s="434"/>
      <c r="H388" s="755"/>
      <c r="I388" s="168"/>
    </row>
    <row r="389" spans="1:9" ht="12.75">
      <c r="A389" s="83"/>
      <c r="B389" s="752"/>
      <c r="C389" s="753"/>
      <c r="D389" s="434"/>
      <c r="E389" s="434"/>
      <c r="F389" s="755"/>
      <c r="G389" s="755"/>
      <c r="H389" s="434"/>
      <c r="I389" s="25"/>
    </row>
    <row r="390" spans="1:9">
      <c r="A390" s="83"/>
      <c r="B390" s="965"/>
      <c r="C390" s="871"/>
      <c r="D390" s="871"/>
      <c r="E390" s="871"/>
      <c r="F390" s="871"/>
      <c r="G390" s="871"/>
      <c r="H390" s="871"/>
      <c r="I390" s="546"/>
    </row>
    <row r="391" spans="1:9" ht="12.75">
      <c r="A391" s="83"/>
      <c r="B391" s="752"/>
      <c r="C391" s="753"/>
      <c r="D391" s="440"/>
      <c r="E391" s="434"/>
      <c r="F391" s="756"/>
      <c r="G391" s="757"/>
      <c r="H391" s="434"/>
      <c r="I391" s="25"/>
    </row>
    <row r="392" spans="1:9" ht="12.75">
      <c r="A392" s="83"/>
      <c r="B392" s="752"/>
      <c r="C392" s="753"/>
      <c r="D392" s="758"/>
      <c r="E392" s="759"/>
      <c r="F392" s="760"/>
      <c r="G392" s="755"/>
      <c r="H392" s="755"/>
      <c r="I392" s="168"/>
    </row>
    <row r="393" spans="1:9" ht="12.75">
      <c r="A393" s="83"/>
      <c r="B393" s="752"/>
      <c r="C393" s="753"/>
      <c r="D393" s="440"/>
      <c r="E393" s="759"/>
      <c r="F393" s="440"/>
      <c r="G393" s="440"/>
      <c r="H393" s="440"/>
      <c r="I393" s="86"/>
    </row>
    <row r="394" spans="1:9" ht="12.75">
      <c r="A394" s="83"/>
      <c r="B394" s="752"/>
      <c r="C394" s="753"/>
      <c r="D394" s="434"/>
      <c r="E394" s="761"/>
      <c r="F394" s="762"/>
      <c r="G394" s="755"/>
      <c r="H394" s="762"/>
      <c r="I394" s="715"/>
    </row>
    <row r="395" spans="1:9" ht="12.75">
      <c r="A395" s="83"/>
      <c r="B395" s="763"/>
      <c r="C395" s="433"/>
      <c r="D395" s="764"/>
      <c r="E395" s="765"/>
      <c r="F395" s="766"/>
      <c r="G395" s="767"/>
      <c r="H395" s="766"/>
      <c r="I395" s="199"/>
    </row>
    <row r="396" spans="1:9" ht="18">
      <c r="A396" s="83"/>
      <c r="B396" s="966"/>
      <c r="C396" s="871"/>
      <c r="D396" s="871"/>
      <c r="E396" s="871"/>
      <c r="F396" s="871"/>
      <c r="G396" s="871"/>
      <c r="H396" s="871"/>
      <c r="I396" s="708"/>
    </row>
    <row r="397" spans="1:9" ht="12.75">
      <c r="A397" s="83"/>
      <c r="B397" s="763"/>
      <c r="C397" s="433"/>
      <c r="D397" s="434"/>
      <c r="E397" s="754"/>
      <c r="F397" s="434"/>
      <c r="G397" s="755"/>
      <c r="H397" s="434"/>
      <c r="I397" s="25"/>
    </row>
    <row r="398" spans="1:9" ht="12.75">
      <c r="A398" s="83"/>
      <c r="B398" s="763"/>
      <c r="C398" s="433"/>
      <c r="D398" s="440"/>
      <c r="E398" s="434"/>
      <c r="F398" s="768"/>
      <c r="G398" s="757"/>
      <c r="H398" s="757"/>
      <c r="I398" s="148"/>
    </row>
    <row r="399" spans="1:9" ht="12.75">
      <c r="A399" s="83"/>
      <c r="B399" s="763"/>
      <c r="C399" s="433"/>
      <c r="D399" s="440"/>
      <c r="E399" s="434"/>
      <c r="F399" s="756"/>
      <c r="G399" s="757"/>
      <c r="H399" s="434"/>
      <c r="I399" s="25"/>
    </row>
    <row r="400" spans="1:9">
      <c r="A400" s="83"/>
      <c r="B400" s="965"/>
      <c r="C400" s="871"/>
      <c r="D400" s="871"/>
      <c r="E400" s="871"/>
      <c r="F400" s="871"/>
      <c r="G400" s="871"/>
      <c r="H400" s="871"/>
      <c r="I400" s="546"/>
    </row>
    <row r="401" spans="1:9" ht="12.75">
      <c r="A401" s="83"/>
      <c r="B401" s="763"/>
      <c r="C401" s="433"/>
      <c r="D401" s="434"/>
      <c r="E401" s="434"/>
      <c r="F401" s="434"/>
      <c r="G401" s="769"/>
      <c r="H401" s="434"/>
      <c r="I401" s="25"/>
    </row>
    <row r="402" spans="1:9" ht="12.75">
      <c r="A402" s="83"/>
      <c r="B402" s="763"/>
      <c r="C402" s="433"/>
      <c r="D402" s="434"/>
      <c r="E402" s="434"/>
      <c r="F402" s="434"/>
      <c r="G402" s="769"/>
      <c r="H402" s="434"/>
      <c r="I402" s="25"/>
    </row>
    <row r="403" spans="1:9" ht="12.75">
      <c r="A403" s="83"/>
      <c r="B403" s="752"/>
      <c r="C403" s="753"/>
      <c r="D403" s="434"/>
      <c r="E403" s="434"/>
      <c r="F403" s="434"/>
      <c r="G403" s="770"/>
      <c r="H403" s="434"/>
      <c r="I403" s="25"/>
    </row>
    <row r="404" spans="1:9" ht="12.75">
      <c r="A404" s="83"/>
      <c r="B404" s="752"/>
      <c r="C404" s="753"/>
      <c r="D404" s="434"/>
      <c r="E404" s="771"/>
      <c r="F404" s="397"/>
      <c r="G404" s="772"/>
      <c r="H404" s="397"/>
      <c r="I404" s="60"/>
    </row>
    <row r="405" spans="1:9" ht="12.75">
      <c r="A405" s="83"/>
      <c r="B405" s="752"/>
      <c r="C405" s="753"/>
      <c r="D405" s="440"/>
      <c r="E405" s="773"/>
      <c r="F405" s="440"/>
      <c r="G405" s="440"/>
      <c r="H405" s="440"/>
      <c r="I405" s="86"/>
    </row>
    <row r="406" spans="1:9" ht="18">
      <c r="A406" s="83"/>
      <c r="B406" s="966"/>
      <c r="C406" s="871"/>
      <c r="D406" s="871"/>
      <c r="E406" s="871"/>
      <c r="F406" s="871"/>
      <c r="G406" s="871"/>
      <c r="H406" s="871"/>
      <c r="I406" s="708"/>
    </row>
    <row r="407" spans="1:9" ht="12.75">
      <c r="A407" s="83"/>
      <c r="B407" s="969"/>
      <c r="C407" s="967"/>
      <c r="D407" s="440"/>
      <c r="E407" s="754"/>
      <c r="F407" s="434"/>
      <c r="G407" s="434"/>
      <c r="H407" s="434"/>
      <c r="I407" s="25"/>
    </row>
    <row r="408" spans="1:9" ht="12.75">
      <c r="A408" s="83"/>
      <c r="B408" s="871"/>
      <c r="C408" s="871"/>
      <c r="D408" s="440"/>
      <c r="E408" s="440"/>
      <c r="F408" s="628"/>
      <c r="G408" s="755"/>
      <c r="H408" s="440"/>
      <c r="I408" s="86"/>
    </row>
    <row r="409" spans="1:9" ht="12.75">
      <c r="A409" s="83"/>
      <c r="B409" s="763"/>
      <c r="C409" s="433"/>
      <c r="D409" s="440"/>
      <c r="E409" s="440"/>
      <c r="F409" s="774"/>
      <c r="G409" s="440"/>
      <c r="H409" s="774"/>
      <c r="I409" s="156"/>
    </row>
    <row r="410" spans="1:9" ht="12.75">
      <c r="A410" s="83"/>
      <c r="B410" s="763"/>
      <c r="C410" s="433"/>
      <c r="D410" s="440"/>
      <c r="E410" s="775"/>
      <c r="F410" s="434"/>
      <c r="G410" s="755"/>
      <c r="H410" s="452"/>
      <c r="I410" s="454"/>
    </row>
    <row r="411" spans="1:9">
      <c r="A411" s="83"/>
      <c r="B411" s="965"/>
      <c r="C411" s="871"/>
      <c r="D411" s="871"/>
      <c r="E411" s="871"/>
      <c r="F411" s="871"/>
      <c r="G411" s="871"/>
      <c r="H411" s="871"/>
      <c r="I411" s="546"/>
    </row>
    <row r="412" spans="1:9" ht="12.75">
      <c r="A412" s="83"/>
      <c r="B412" s="433"/>
      <c r="C412" s="433"/>
      <c r="D412" s="776"/>
      <c r="E412" s="447"/>
      <c r="F412" s="447"/>
      <c r="G412" s="447"/>
      <c r="H412" s="447"/>
      <c r="I412" s="100"/>
    </row>
    <row r="413" spans="1:9" ht="12.75">
      <c r="A413" s="83"/>
      <c r="B413" s="433"/>
      <c r="C413" s="433"/>
      <c r="D413" s="434"/>
      <c r="E413" s="447"/>
      <c r="F413" s="434"/>
      <c r="G413" s="757"/>
      <c r="H413" s="434"/>
      <c r="I413" s="25"/>
    </row>
    <row r="414" spans="1:9" ht="12.75">
      <c r="A414" s="83"/>
      <c r="B414" s="777"/>
      <c r="C414" s="777"/>
      <c r="D414" s="517"/>
      <c r="E414" s="778"/>
      <c r="F414" s="447"/>
      <c r="G414" s="447"/>
      <c r="H414" s="447"/>
      <c r="I414" s="100"/>
    </row>
    <row r="415" spans="1:9" ht="23.25">
      <c r="A415" s="83"/>
      <c r="B415" s="968"/>
      <c r="C415" s="871"/>
      <c r="D415" s="871"/>
      <c r="E415" s="871"/>
      <c r="F415" s="871"/>
      <c r="G415" s="871"/>
      <c r="H415" s="871"/>
      <c r="I415" s="1"/>
    </row>
    <row r="416" spans="1:9" ht="18">
      <c r="A416" s="83"/>
      <c r="B416" s="962"/>
      <c r="C416" s="871"/>
      <c r="D416" s="871"/>
      <c r="E416" s="871"/>
      <c r="F416" s="871"/>
      <c r="G416" s="871"/>
      <c r="H416" s="871"/>
      <c r="I416" s="16"/>
    </row>
    <row r="417" spans="1:9" ht="12.75">
      <c r="A417" s="83"/>
      <c r="B417" s="433"/>
      <c r="C417" s="433"/>
      <c r="D417" s="433"/>
      <c r="E417" s="433"/>
      <c r="F417" s="433"/>
      <c r="G417" s="433"/>
      <c r="H417" s="433"/>
      <c r="I417" s="21"/>
    </row>
    <row r="418" spans="1:9" ht="12.75">
      <c r="A418" s="83"/>
      <c r="B418" s="433"/>
      <c r="C418" s="433"/>
      <c r="D418" s="440"/>
      <c r="E418" s="775"/>
      <c r="F418" s="440"/>
      <c r="G418" s="510"/>
      <c r="H418" s="452"/>
      <c r="I418" s="454"/>
    </row>
    <row r="419" spans="1:9" ht="12.75">
      <c r="A419" s="83"/>
      <c r="B419" s="433"/>
      <c r="C419" s="433"/>
      <c r="D419" s="440"/>
      <c r="E419" s="434"/>
      <c r="F419" s="434"/>
      <c r="G419" s="779"/>
      <c r="H419" s="434"/>
      <c r="I419" s="25"/>
    </row>
    <row r="420" spans="1:9" ht="12.75">
      <c r="A420" s="83"/>
      <c r="B420" s="433"/>
      <c r="C420" s="433"/>
      <c r="D420" s="434"/>
      <c r="E420" s="434"/>
      <c r="F420" s="760"/>
      <c r="G420" s="755"/>
      <c r="H420" s="755"/>
      <c r="I420" s="168"/>
    </row>
    <row r="421" spans="1:9">
      <c r="A421" s="83"/>
      <c r="B421" s="965"/>
      <c r="C421" s="871"/>
      <c r="D421" s="871"/>
      <c r="E421" s="871"/>
      <c r="F421" s="871"/>
      <c r="G421" s="871"/>
      <c r="H421" s="871"/>
      <c r="I421" s="546"/>
    </row>
    <row r="422" spans="1:9" ht="12.75">
      <c r="A422" s="83"/>
      <c r="B422" s="433"/>
      <c r="C422" s="433"/>
      <c r="D422" s="434"/>
      <c r="E422" s="434"/>
      <c r="F422" s="434"/>
      <c r="G422" s="755"/>
      <c r="H422" s="434"/>
      <c r="I422" s="25"/>
    </row>
    <row r="423" spans="1:9" ht="12.75">
      <c r="A423" s="83"/>
      <c r="B423" s="433"/>
      <c r="C423" s="433"/>
      <c r="D423" s="440"/>
      <c r="E423" s="440"/>
      <c r="F423" s="428"/>
      <c r="G423" s="440"/>
      <c r="H423" s="440"/>
      <c r="I423" s="86"/>
    </row>
    <row r="424" spans="1:9" ht="12.75">
      <c r="A424" s="83"/>
      <c r="B424" s="967"/>
      <c r="C424" s="967"/>
      <c r="D424" s="440"/>
      <c r="E424" s="434"/>
      <c r="F424" s="434"/>
      <c r="G424" s="434"/>
      <c r="H424" s="434"/>
      <c r="I424" s="25"/>
    </row>
    <row r="425" spans="1:9" ht="12.75">
      <c r="A425" s="83"/>
      <c r="B425" s="871"/>
      <c r="C425" s="871"/>
      <c r="D425" s="434"/>
      <c r="E425" s="434"/>
      <c r="F425" s="434"/>
      <c r="G425" s="434"/>
      <c r="H425" s="434"/>
      <c r="I425" s="25"/>
    </row>
    <row r="426" spans="1:9" ht="12.75">
      <c r="A426" s="83"/>
      <c r="B426" s="433"/>
      <c r="C426" s="433"/>
      <c r="D426" s="434"/>
      <c r="E426" s="771"/>
      <c r="F426" s="440"/>
      <c r="G426" s="434"/>
      <c r="H426" s="434"/>
      <c r="I426" s="25"/>
    </row>
    <row r="427" spans="1:9" ht="12.75">
      <c r="A427" s="83"/>
      <c r="B427" s="967"/>
      <c r="C427" s="967"/>
      <c r="D427" s="434"/>
      <c r="E427" s="771"/>
      <c r="F427" s="434"/>
      <c r="G427" s="755"/>
      <c r="H427" s="434"/>
      <c r="I427" s="25"/>
    </row>
    <row r="428" spans="1:9" ht="12.75">
      <c r="A428" s="83"/>
      <c r="B428" s="871"/>
      <c r="C428" s="871"/>
      <c r="D428" s="434"/>
      <c r="E428" s="771"/>
      <c r="F428" s="397"/>
      <c r="G428" s="780"/>
      <c r="H428" s="781"/>
      <c r="I428" s="128"/>
    </row>
    <row r="429" spans="1:9" ht="18">
      <c r="A429" s="83"/>
      <c r="B429" s="962"/>
      <c r="C429" s="871"/>
      <c r="D429" s="871"/>
      <c r="E429" s="871"/>
      <c r="F429" s="871"/>
      <c r="G429" s="871"/>
      <c r="H429" s="871"/>
      <c r="I429" s="16"/>
    </row>
    <row r="430" spans="1:9" ht="12.75">
      <c r="A430" s="83"/>
      <c r="B430" s="753"/>
      <c r="C430" s="753"/>
      <c r="D430" s="434"/>
      <c r="E430" s="440"/>
      <c r="F430" s="440"/>
      <c r="G430" s="755"/>
      <c r="H430" s="755"/>
      <c r="I430" s="168"/>
    </row>
    <row r="431" spans="1:9" ht="12.75">
      <c r="A431" s="83"/>
      <c r="B431" s="782"/>
      <c r="C431" s="782"/>
      <c r="D431" s="434"/>
      <c r="E431" s="440"/>
      <c r="F431" s="760"/>
      <c r="G431" s="755"/>
      <c r="H431" s="755"/>
      <c r="I431" s="168"/>
    </row>
    <row r="432" spans="1:9" ht="12.75">
      <c r="A432" s="83"/>
      <c r="B432" s="753"/>
      <c r="C432" s="753"/>
      <c r="D432" s="440"/>
      <c r="E432" s="440"/>
      <c r="F432" s="428"/>
      <c r="G432" s="440"/>
      <c r="H432" s="440"/>
      <c r="I432" s="86"/>
    </row>
    <row r="433" spans="1:9">
      <c r="A433" s="83"/>
      <c r="B433" s="963"/>
      <c r="C433" s="871"/>
      <c r="D433" s="871"/>
      <c r="E433" s="871"/>
      <c r="F433" s="871"/>
      <c r="G433" s="871"/>
      <c r="H433" s="871"/>
      <c r="I433" s="702"/>
    </row>
    <row r="434" spans="1:9" ht="12.75">
      <c r="A434" s="83"/>
      <c r="B434" s="753"/>
      <c r="C434" s="753"/>
      <c r="D434" s="440"/>
      <c r="E434" s="440"/>
      <c r="F434" s="440"/>
      <c r="G434" s="440"/>
      <c r="H434" s="440"/>
      <c r="I434" s="86"/>
    </row>
    <row r="435" spans="1:9" ht="12.75">
      <c r="A435" s="83"/>
      <c r="B435" s="753"/>
      <c r="C435" s="753"/>
      <c r="D435" s="440"/>
      <c r="E435" s="440"/>
      <c r="F435" s="440"/>
      <c r="G435" s="757"/>
      <c r="H435" s="440"/>
      <c r="I435" s="86"/>
    </row>
    <row r="436" spans="1:9" ht="12.75">
      <c r="A436" s="83"/>
      <c r="B436" s="967"/>
      <c r="C436" s="967"/>
      <c r="D436" s="440"/>
      <c r="E436" s="759"/>
      <c r="F436" s="440"/>
      <c r="G436" s="440"/>
      <c r="H436" s="440"/>
      <c r="I436" s="86"/>
    </row>
    <row r="437" spans="1:9" ht="12.75">
      <c r="A437" s="83"/>
      <c r="B437" s="871"/>
      <c r="C437" s="871"/>
      <c r="D437" s="434"/>
      <c r="E437" s="765"/>
      <c r="F437" s="440"/>
      <c r="G437" s="757"/>
      <c r="H437" s="440"/>
      <c r="I437" s="86"/>
    </row>
    <row r="438" spans="1:9" ht="12.75">
      <c r="A438" s="83"/>
      <c r="B438" s="753"/>
      <c r="C438" s="753"/>
      <c r="D438" s="440"/>
      <c r="E438" s="765"/>
      <c r="F438" s="440"/>
      <c r="G438" s="757"/>
      <c r="H438" s="440"/>
      <c r="I438" s="86"/>
    </row>
    <row r="439" spans="1:9" ht="18">
      <c r="A439" s="83"/>
      <c r="B439" s="964"/>
      <c r="C439" s="871"/>
      <c r="D439" s="871"/>
      <c r="E439" s="871"/>
      <c r="F439" s="871"/>
      <c r="G439" s="871"/>
      <c r="H439" s="871"/>
      <c r="I439" s="554"/>
    </row>
    <row r="440" spans="1:9" ht="12.75">
      <c r="A440" s="83"/>
      <c r="B440" s="752"/>
      <c r="C440" s="753"/>
      <c r="D440" s="440"/>
      <c r="E440" s="775"/>
      <c r="F440" s="434"/>
      <c r="G440" s="755"/>
      <c r="H440" s="783"/>
      <c r="I440" s="87"/>
    </row>
    <row r="441" spans="1:9" ht="12.75">
      <c r="A441" s="83"/>
      <c r="B441" s="752"/>
      <c r="C441" s="753"/>
      <c r="D441" s="440"/>
      <c r="E441" s="775"/>
      <c r="F441" s="434"/>
      <c r="G441" s="784"/>
      <c r="H441" s="452"/>
      <c r="I441" s="454"/>
    </row>
    <row r="442" spans="1:9" ht="12.75">
      <c r="A442" s="83"/>
      <c r="B442" s="752"/>
      <c r="C442" s="753"/>
      <c r="D442" s="447"/>
      <c r="E442" s="434"/>
      <c r="F442" s="760"/>
      <c r="G442" s="755"/>
      <c r="H442" s="755"/>
      <c r="I442" s="168"/>
    </row>
    <row r="443" spans="1:9">
      <c r="A443" s="83"/>
      <c r="B443" s="965"/>
      <c r="C443" s="871"/>
      <c r="D443" s="871"/>
      <c r="E443" s="871"/>
      <c r="F443" s="871"/>
      <c r="G443" s="871"/>
      <c r="H443" s="871"/>
      <c r="I443" s="546"/>
    </row>
    <row r="444" spans="1:9" ht="12.75">
      <c r="A444" s="83"/>
      <c r="B444" s="763"/>
      <c r="C444" s="433"/>
      <c r="D444" s="434"/>
      <c r="E444" s="434"/>
      <c r="F444" s="434"/>
      <c r="G444" s="755"/>
      <c r="H444" s="434"/>
      <c r="I444" s="25"/>
    </row>
    <row r="445" spans="1:9" ht="12.75">
      <c r="A445" s="83"/>
      <c r="B445" s="763"/>
      <c r="C445" s="433"/>
      <c r="D445" s="785"/>
      <c r="E445" s="434"/>
      <c r="F445" s="434"/>
      <c r="G445" s="757"/>
      <c r="H445" s="434"/>
      <c r="I445" s="25"/>
    </row>
    <row r="446" spans="1:9" ht="12.75">
      <c r="A446" s="83"/>
      <c r="B446" s="763"/>
      <c r="C446" s="753"/>
      <c r="D446" s="785"/>
      <c r="E446" s="434"/>
      <c r="F446" s="786"/>
      <c r="G446" s="787"/>
      <c r="H446" s="787"/>
      <c r="I446" s="738"/>
    </row>
    <row r="447" spans="1:9" ht="12.75">
      <c r="A447" s="83"/>
      <c r="B447" s="969"/>
      <c r="C447" s="967"/>
      <c r="D447" s="785"/>
      <c r="E447" s="434"/>
      <c r="F447" s="434"/>
      <c r="G447" s="755"/>
      <c r="H447" s="434"/>
      <c r="I447" s="25"/>
    </row>
    <row r="448" spans="1:9" ht="12.75">
      <c r="A448" s="83"/>
      <c r="B448" s="871"/>
      <c r="C448" s="871"/>
      <c r="D448" s="440"/>
      <c r="E448" s="773"/>
      <c r="F448" s="440"/>
      <c r="G448" s="440"/>
      <c r="H448" s="440"/>
      <c r="I448" s="86"/>
    </row>
    <row r="449" spans="1:9" ht="18">
      <c r="A449" s="83"/>
      <c r="B449" s="966"/>
      <c r="C449" s="871"/>
      <c r="D449" s="871"/>
      <c r="E449" s="871"/>
      <c r="F449" s="871"/>
      <c r="G449" s="871"/>
      <c r="H449" s="871"/>
      <c r="I449" s="708"/>
    </row>
    <row r="450" spans="1:9" ht="12.75">
      <c r="A450" s="83"/>
      <c r="B450" s="752"/>
      <c r="C450" s="753"/>
      <c r="D450" s="440"/>
      <c r="E450" s="754"/>
      <c r="F450" s="434"/>
      <c r="G450" s="755"/>
      <c r="H450" s="434"/>
      <c r="I450" s="25"/>
    </row>
    <row r="451" spans="1:9" ht="12.75">
      <c r="A451" s="83"/>
      <c r="B451" s="752"/>
      <c r="C451" s="753"/>
      <c r="D451" s="440"/>
      <c r="E451" s="754"/>
      <c r="F451" s="434"/>
      <c r="G451" s="434"/>
      <c r="H451" s="755"/>
      <c r="I451" s="168"/>
    </row>
    <row r="452" spans="1:9" ht="12.75">
      <c r="A452" s="83"/>
      <c r="B452" s="752"/>
      <c r="C452" s="753"/>
      <c r="D452" s="434"/>
      <c r="E452" s="434"/>
      <c r="F452" s="755"/>
      <c r="G452" s="755"/>
      <c r="H452" s="434"/>
      <c r="I452" s="25"/>
    </row>
    <row r="453" spans="1:9">
      <c r="A453" s="83"/>
      <c r="B453" s="965"/>
      <c r="C453" s="871"/>
      <c r="D453" s="871"/>
      <c r="E453" s="871"/>
      <c r="F453" s="871"/>
      <c r="G453" s="871"/>
      <c r="H453" s="871"/>
      <c r="I453" s="546"/>
    </row>
    <row r="454" spans="1:9" ht="12.75">
      <c r="A454" s="83"/>
      <c r="B454" s="752"/>
      <c r="C454" s="753"/>
      <c r="D454" s="440"/>
      <c r="E454" s="434"/>
      <c r="F454" s="756"/>
      <c r="G454" s="757"/>
      <c r="H454" s="434"/>
      <c r="I454" s="25"/>
    </row>
    <row r="455" spans="1:9" ht="12.75">
      <c r="A455" s="83"/>
      <c r="B455" s="752"/>
      <c r="C455" s="753"/>
      <c r="D455" s="758"/>
      <c r="E455" s="759"/>
      <c r="F455" s="760"/>
      <c r="G455" s="755"/>
      <c r="H455" s="755"/>
      <c r="I455" s="168"/>
    </row>
    <row r="456" spans="1:9" ht="12.75">
      <c r="A456" s="83"/>
      <c r="B456" s="752"/>
      <c r="C456" s="753"/>
      <c r="D456" s="440"/>
      <c r="E456" s="759"/>
      <c r="F456" s="440"/>
      <c r="G456" s="440"/>
      <c r="H456" s="440"/>
      <c r="I456" s="86"/>
    </row>
    <row r="457" spans="1:9" ht="12.75">
      <c r="A457" s="83"/>
      <c r="B457" s="752"/>
      <c r="C457" s="753"/>
      <c r="D457" s="434"/>
      <c r="E457" s="761"/>
      <c r="F457" s="762"/>
      <c r="G457" s="755"/>
      <c r="H457" s="762"/>
      <c r="I457" s="715"/>
    </row>
    <row r="458" spans="1:9" ht="12.75">
      <c r="A458" s="83"/>
      <c r="B458" s="763"/>
      <c r="C458" s="433"/>
      <c r="D458" s="764"/>
      <c r="E458" s="765"/>
      <c r="F458" s="766"/>
      <c r="G458" s="767"/>
      <c r="H458" s="766"/>
      <c r="I458" s="199"/>
    </row>
    <row r="459" spans="1:9" ht="18">
      <c r="A459" s="83"/>
      <c r="B459" s="966"/>
      <c r="C459" s="871"/>
      <c r="D459" s="871"/>
      <c r="E459" s="871"/>
      <c r="F459" s="871"/>
      <c r="G459" s="871"/>
      <c r="H459" s="871"/>
      <c r="I459" s="708"/>
    </row>
    <row r="460" spans="1:9" ht="12.75">
      <c r="A460" s="83"/>
      <c r="B460" s="763"/>
      <c r="C460" s="433"/>
      <c r="D460" s="434"/>
      <c r="E460" s="754"/>
      <c r="F460" s="434"/>
      <c r="G460" s="755"/>
      <c r="H460" s="434"/>
      <c r="I460" s="25"/>
    </row>
    <row r="461" spans="1:9" ht="12.75">
      <c r="A461" s="83"/>
      <c r="B461" s="763"/>
      <c r="C461" s="433"/>
      <c r="D461" s="440"/>
      <c r="E461" s="434"/>
      <c r="F461" s="768"/>
      <c r="G461" s="757"/>
      <c r="H461" s="757"/>
      <c r="I461" s="148"/>
    </row>
    <row r="462" spans="1:9" ht="12.75">
      <c r="A462" s="83"/>
      <c r="B462" s="763"/>
      <c r="C462" s="433"/>
      <c r="D462" s="440"/>
      <c r="E462" s="434"/>
      <c r="F462" s="756"/>
      <c r="G462" s="757"/>
      <c r="H462" s="434"/>
      <c r="I462" s="25"/>
    </row>
    <row r="463" spans="1:9">
      <c r="A463" s="83"/>
      <c r="B463" s="965"/>
      <c r="C463" s="871"/>
      <c r="D463" s="871"/>
      <c r="E463" s="871"/>
      <c r="F463" s="871"/>
      <c r="G463" s="871"/>
      <c r="H463" s="871"/>
      <c r="I463" s="546"/>
    </row>
    <row r="464" spans="1:9" ht="12.75">
      <c r="A464" s="83"/>
      <c r="B464" s="763"/>
      <c r="C464" s="433"/>
      <c r="D464" s="434"/>
      <c r="E464" s="434"/>
      <c r="F464" s="434"/>
      <c r="G464" s="769"/>
      <c r="H464" s="434"/>
      <c r="I464" s="25"/>
    </row>
    <row r="465" spans="1:9" ht="12.75">
      <c r="A465" s="83"/>
      <c r="B465" s="763"/>
      <c r="C465" s="433"/>
      <c r="D465" s="434"/>
      <c r="E465" s="434"/>
      <c r="F465" s="434"/>
      <c r="G465" s="769"/>
      <c r="H465" s="434"/>
      <c r="I465" s="25"/>
    </row>
    <row r="466" spans="1:9" ht="12.75">
      <c r="A466" s="83"/>
      <c r="B466" s="752"/>
      <c r="C466" s="753"/>
      <c r="D466" s="434"/>
      <c r="E466" s="434"/>
      <c r="F466" s="434"/>
      <c r="G466" s="770"/>
      <c r="H466" s="434"/>
      <c r="I466" s="25"/>
    </row>
    <row r="467" spans="1:9" ht="12.75">
      <c r="A467" s="83"/>
      <c r="B467" s="752"/>
      <c r="C467" s="753"/>
      <c r="D467" s="434"/>
      <c r="E467" s="771"/>
      <c r="F467" s="397"/>
      <c r="G467" s="772"/>
      <c r="H467" s="397"/>
      <c r="I467" s="60"/>
    </row>
    <row r="468" spans="1:9" ht="12.75">
      <c r="A468" s="83"/>
      <c r="B468" s="752"/>
      <c r="C468" s="753"/>
      <c r="D468" s="440"/>
      <c r="E468" s="773"/>
      <c r="F468" s="440"/>
      <c r="G468" s="440"/>
      <c r="H468" s="440"/>
      <c r="I468" s="86"/>
    </row>
    <row r="469" spans="1:9" ht="18">
      <c r="A469" s="83"/>
      <c r="B469" s="966"/>
      <c r="C469" s="871"/>
      <c r="D469" s="871"/>
      <c r="E469" s="871"/>
      <c r="F469" s="871"/>
      <c r="G469" s="871"/>
      <c r="H469" s="871"/>
      <c r="I469" s="708"/>
    </row>
    <row r="470" spans="1:9" ht="12.75">
      <c r="A470" s="83"/>
      <c r="B470" s="969"/>
      <c r="C470" s="967"/>
      <c r="D470" s="440"/>
      <c r="E470" s="754"/>
      <c r="F470" s="434"/>
      <c r="G470" s="434"/>
      <c r="H470" s="434"/>
      <c r="I470" s="25"/>
    </row>
    <row r="471" spans="1:9" ht="12.75">
      <c r="A471" s="83"/>
      <c r="B471" s="871"/>
      <c r="C471" s="871"/>
      <c r="D471" s="440"/>
      <c r="E471" s="440"/>
      <c r="F471" s="628"/>
      <c r="G471" s="755"/>
      <c r="H471" s="440"/>
      <c r="I471" s="86"/>
    </row>
    <row r="472" spans="1:9" ht="12.75">
      <c r="A472" s="83"/>
      <c r="B472" s="763"/>
      <c r="C472" s="433"/>
      <c r="D472" s="440"/>
      <c r="E472" s="440"/>
      <c r="F472" s="774"/>
      <c r="G472" s="440"/>
      <c r="H472" s="774"/>
      <c r="I472" s="156"/>
    </row>
    <row r="473" spans="1:9" ht="12.75">
      <c r="A473" s="83"/>
      <c r="B473" s="763"/>
      <c r="C473" s="433"/>
      <c r="D473" s="440"/>
      <c r="E473" s="775"/>
      <c r="F473" s="434"/>
      <c r="G473" s="755"/>
      <c r="H473" s="452"/>
      <c r="I473" s="454"/>
    </row>
    <row r="474" spans="1:9">
      <c r="A474" s="83"/>
      <c r="B474" s="965"/>
      <c r="C474" s="871"/>
      <c r="D474" s="871"/>
      <c r="E474" s="871"/>
      <c r="F474" s="871"/>
      <c r="G474" s="871"/>
      <c r="H474" s="871"/>
      <c r="I474" s="546"/>
    </row>
    <row r="475" spans="1:9" ht="12.75">
      <c r="A475" s="83"/>
      <c r="B475" s="433"/>
      <c r="C475" s="433"/>
      <c r="D475" s="776"/>
      <c r="E475" s="447"/>
      <c r="F475" s="447"/>
      <c r="G475" s="447"/>
      <c r="H475" s="447"/>
      <c r="I475" s="100"/>
    </row>
    <row r="476" spans="1:9" ht="12.75">
      <c r="A476" s="83"/>
      <c r="B476" s="433"/>
      <c r="C476" s="433"/>
      <c r="D476" s="434"/>
      <c r="E476" s="447"/>
      <c r="F476" s="434"/>
      <c r="G476" s="757"/>
      <c r="H476" s="434"/>
      <c r="I476" s="25"/>
    </row>
    <row r="477" spans="1:9" ht="12.75">
      <c r="A477" s="83"/>
      <c r="B477" s="777"/>
      <c r="C477" s="777"/>
      <c r="D477" s="517"/>
      <c r="E477" s="778"/>
      <c r="F477" s="447"/>
      <c r="G477" s="447"/>
      <c r="H477" s="447"/>
      <c r="I477" s="100"/>
    </row>
    <row r="478" spans="1:9" ht="23.25">
      <c r="A478" s="83"/>
      <c r="B478" s="968"/>
      <c r="C478" s="871"/>
      <c r="D478" s="871"/>
      <c r="E478" s="871"/>
      <c r="F478" s="871"/>
      <c r="G478" s="871"/>
      <c r="H478" s="871"/>
      <c r="I478" s="1"/>
    </row>
    <row r="479" spans="1:9" ht="18">
      <c r="A479" s="83"/>
      <c r="B479" s="962"/>
      <c r="C479" s="871"/>
      <c r="D479" s="871"/>
      <c r="E479" s="871"/>
      <c r="F479" s="871"/>
      <c r="G479" s="871"/>
      <c r="H479" s="871"/>
      <c r="I479" s="16"/>
    </row>
    <row r="480" spans="1:9" ht="12.75">
      <c r="A480" s="83"/>
      <c r="B480" s="433"/>
      <c r="C480" s="433"/>
      <c r="D480" s="433"/>
      <c r="E480" s="433"/>
      <c r="F480" s="433"/>
      <c r="G480" s="433"/>
      <c r="H480" s="433"/>
      <c r="I480" s="21"/>
    </row>
    <row r="481" spans="1:9" ht="12.75">
      <c r="A481" s="83"/>
      <c r="B481" s="433"/>
      <c r="C481" s="433"/>
      <c r="D481" s="440"/>
      <c r="E481" s="775"/>
      <c r="F481" s="440"/>
      <c r="G481" s="510"/>
      <c r="H481" s="452"/>
      <c r="I481" s="454"/>
    </row>
    <row r="482" spans="1:9" ht="12.75">
      <c r="A482" s="83"/>
      <c r="B482" s="433"/>
      <c r="C482" s="433"/>
      <c r="D482" s="440"/>
      <c r="E482" s="434"/>
      <c r="F482" s="434"/>
      <c r="G482" s="779"/>
      <c r="H482" s="434"/>
      <c r="I482" s="25"/>
    </row>
    <row r="483" spans="1:9" ht="12.75">
      <c r="A483" s="83"/>
      <c r="B483" s="433"/>
      <c r="C483" s="433"/>
      <c r="D483" s="434"/>
      <c r="E483" s="434"/>
      <c r="F483" s="760"/>
      <c r="G483" s="755"/>
      <c r="H483" s="755"/>
      <c r="I483" s="168"/>
    </row>
    <row r="484" spans="1:9">
      <c r="A484" s="83"/>
      <c r="B484" s="965"/>
      <c r="C484" s="871"/>
      <c r="D484" s="871"/>
      <c r="E484" s="871"/>
      <c r="F484" s="871"/>
      <c r="G484" s="871"/>
      <c r="H484" s="871"/>
      <c r="I484" s="546"/>
    </row>
    <row r="485" spans="1:9" ht="12.75">
      <c r="A485" s="83"/>
      <c r="B485" s="433"/>
      <c r="C485" s="433"/>
      <c r="D485" s="434"/>
      <c r="E485" s="434"/>
      <c r="F485" s="434"/>
      <c r="G485" s="755"/>
      <c r="H485" s="434"/>
      <c r="I485" s="25"/>
    </row>
    <row r="486" spans="1:9" ht="12.75">
      <c r="A486" s="83"/>
      <c r="B486" s="433"/>
      <c r="C486" s="433"/>
      <c r="D486" s="440"/>
      <c r="E486" s="440"/>
      <c r="F486" s="428"/>
      <c r="G486" s="440"/>
      <c r="H486" s="440"/>
      <c r="I486" s="86"/>
    </row>
    <row r="487" spans="1:9" ht="12.75">
      <c r="A487" s="83"/>
      <c r="B487" s="967"/>
      <c r="C487" s="967"/>
      <c r="D487" s="440"/>
      <c r="E487" s="434"/>
      <c r="F487" s="434"/>
      <c r="G487" s="434"/>
      <c r="H487" s="434"/>
      <c r="I487" s="25"/>
    </row>
    <row r="488" spans="1:9" ht="12.75">
      <c r="A488" s="83"/>
      <c r="B488" s="871"/>
      <c r="C488" s="871"/>
      <c r="D488" s="434"/>
      <c r="E488" s="434"/>
      <c r="F488" s="434"/>
      <c r="G488" s="434"/>
      <c r="H488" s="434"/>
      <c r="I488" s="25"/>
    </row>
    <row r="489" spans="1:9" ht="12.75">
      <c r="A489" s="83"/>
      <c r="B489" s="433"/>
      <c r="C489" s="433"/>
      <c r="D489" s="434"/>
      <c r="E489" s="771"/>
      <c r="F489" s="440"/>
      <c r="G489" s="434"/>
      <c r="H489" s="434"/>
      <c r="I489" s="25"/>
    </row>
    <row r="490" spans="1:9" ht="12.75">
      <c r="A490" s="83"/>
      <c r="B490" s="967"/>
      <c r="C490" s="967"/>
      <c r="D490" s="434"/>
      <c r="E490" s="771"/>
      <c r="F490" s="434"/>
      <c r="G490" s="755"/>
      <c r="H490" s="434"/>
      <c r="I490" s="25"/>
    </row>
    <row r="491" spans="1:9" ht="12.75">
      <c r="A491" s="83"/>
      <c r="B491" s="871"/>
      <c r="C491" s="871"/>
      <c r="D491" s="434"/>
      <c r="E491" s="771"/>
      <c r="F491" s="397"/>
      <c r="G491" s="780"/>
      <c r="H491" s="781"/>
      <c r="I491" s="128"/>
    </row>
    <row r="492" spans="1:9" ht="18">
      <c r="A492" s="83"/>
      <c r="B492" s="962"/>
      <c r="C492" s="871"/>
      <c r="D492" s="871"/>
      <c r="E492" s="871"/>
      <c r="F492" s="871"/>
      <c r="G492" s="871"/>
      <c r="H492" s="871"/>
      <c r="I492" s="16"/>
    </row>
    <row r="493" spans="1:9" ht="12.75">
      <c r="A493" s="83"/>
      <c r="B493" s="753"/>
      <c r="C493" s="753"/>
      <c r="D493" s="434"/>
      <c r="E493" s="440"/>
      <c r="F493" s="440"/>
      <c r="G493" s="755"/>
      <c r="H493" s="755"/>
      <c r="I493" s="168"/>
    </row>
    <row r="494" spans="1:9" ht="12.75">
      <c r="A494" s="83"/>
      <c r="B494" s="782"/>
      <c r="C494" s="782"/>
      <c r="D494" s="434"/>
      <c r="E494" s="440"/>
      <c r="F494" s="760"/>
      <c r="G494" s="755"/>
      <c r="H494" s="755"/>
      <c r="I494" s="168"/>
    </row>
    <row r="495" spans="1:9" ht="12.75">
      <c r="A495" s="83"/>
      <c r="B495" s="753"/>
      <c r="C495" s="753"/>
      <c r="D495" s="440"/>
      <c r="E495" s="440"/>
      <c r="F495" s="428"/>
      <c r="G495" s="440"/>
      <c r="H495" s="440"/>
      <c r="I495" s="86"/>
    </row>
    <row r="496" spans="1:9">
      <c r="A496" s="83"/>
      <c r="B496" s="963"/>
      <c r="C496" s="871"/>
      <c r="D496" s="871"/>
      <c r="E496" s="871"/>
      <c r="F496" s="871"/>
      <c r="G496" s="871"/>
      <c r="H496" s="871"/>
      <c r="I496" s="702"/>
    </row>
    <row r="497" spans="1:9" ht="12.75">
      <c r="A497" s="83"/>
      <c r="B497" s="753"/>
      <c r="C497" s="753"/>
      <c r="D497" s="440"/>
      <c r="E497" s="440"/>
      <c r="F497" s="440"/>
      <c r="G497" s="440"/>
      <c r="H497" s="440"/>
      <c r="I497" s="86"/>
    </row>
    <row r="498" spans="1:9" ht="12.75">
      <c r="A498" s="83"/>
      <c r="B498" s="753"/>
      <c r="C498" s="753"/>
      <c r="D498" s="440"/>
      <c r="E498" s="440"/>
      <c r="F498" s="440"/>
      <c r="G498" s="757"/>
      <c r="H498" s="440"/>
      <c r="I498" s="86"/>
    </row>
    <row r="499" spans="1:9" ht="12.75">
      <c r="A499" s="83"/>
      <c r="B499" s="967"/>
      <c r="C499" s="967"/>
      <c r="D499" s="440"/>
      <c r="E499" s="759"/>
      <c r="F499" s="440"/>
      <c r="G499" s="440"/>
      <c r="H499" s="440"/>
      <c r="I499" s="86"/>
    </row>
    <row r="500" spans="1:9" ht="12.75">
      <c r="A500" s="83"/>
      <c r="B500" s="871"/>
      <c r="C500" s="871"/>
      <c r="D500" s="434"/>
      <c r="E500" s="765"/>
      <c r="F500" s="440"/>
      <c r="G500" s="757"/>
      <c r="H500" s="440"/>
      <c r="I500" s="86"/>
    </row>
    <row r="501" spans="1:9" ht="12.75">
      <c r="A501" s="83"/>
      <c r="B501" s="753"/>
      <c r="C501" s="753"/>
      <c r="D501" s="440"/>
      <c r="E501" s="765"/>
      <c r="F501" s="440"/>
      <c r="G501" s="757"/>
      <c r="H501" s="440"/>
      <c r="I501" s="86"/>
    </row>
    <row r="502" spans="1:9" ht="18">
      <c r="A502" s="83"/>
      <c r="B502" s="964"/>
      <c r="C502" s="871"/>
      <c r="D502" s="871"/>
      <c r="E502" s="871"/>
      <c r="F502" s="871"/>
      <c r="G502" s="871"/>
      <c r="H502" s="871"/>
      <c r="I502" s="554"/>
    </row>
    <row r="503" spans="1:9" ht="12.75">
      <c r="A503" s="83"/>
      <c r="B503" s="752"/>
      <c r="C503" s="753"/>
      <c r="D503" s="440"/>
      <c r="E503" s="775"/>
      <c r="F503" s="434"/>
      <c r="G503" s="755"/>
      <c r="H503" s="783"/>
      <c r="I503" s="87"/>
    </row>
    <row r="504" spans="1:9" ht="12.75">
      <c r="A504" s="83"/>
      <c r="B504" s="752"/>
      <c r="C504" s="753"/>
      <c r="D504" s="440"/>
      <c r="E504" s="775"/>
      <c r="F504" s="434"/>
      <c r="G504" s="784"/>
      <c r="H504" s="452"/>
      <c r="I504" s="454"/>
    </row>
    <row r="505" spans="1:9" ht="12.75">
      <c r="A505" s="83"/>
      <c r="B505" s="752"/>
      <c r="C505" s="753"/>
      <c r="D505" s="447"/>
      <c r="E505" s="434"/>
      <c r="F505" s="760"/>
      <c r="G505" s="755"/>
      <c r="H505" s="755"/>
      <c r="I505" s="168"/>
    </row>
    <row r="506" spans="1:9">
      <c r="A506" s="83"/>
      <c r="B506" s="965"/>
      <c r="C506" s="871"/>
      <c r="D506" s="871"/>
      <c r="E506" s="871"/>
      <c r="F506" s="871"/>
      <c r="G506" s="871"/>
      <c r="H506" s="871"/>
      <c r="I506" s="546"/>
    </row>
    <row r="507" spans="1:9" ht="12.75">
      <c r="A507" s="83"/>
      <c r="B507" s="763"/>
      <c r="C507" s="433"/>
      <c r="D507" s="434"/>
      <c r="E507" s="434"/>
      <c r="F507" s="434"/>
      <c r="G507" s="755"/>
      <c r="H507" s="434"/>
      <c r="I507" s="25"/>
    </row>
    <row r="508" spans="1:9" ht="12.75">
      <c r="A508" s="83"/>
      <c r="B508" s="763"/>
      <c r="C508" s="433"/>
      <c r="D508" s="785"/>
      <c r="E508" s="434"/>
      <c r="F508" s="434"/>
      <c r="G508" s="757"/>
      <c r="H508" s="434"/>
      <c r="I508" s="25"/>
    </row>
    <row r="509" spans="1:9" ht="12.75">
      <c r="A509" s="83"/>
      <c r="B509" s="763"/>
      <c r="C509" s="753"/>
      <c r="D509" s="785"/>
      <c r="E509" s="434"/>
      <c r="F509" s="786"/>
      <c r="G509" s="787"/>
      <c r="H509" s="787"/>
      <c r="I509" s="738"/>
    </row>
    <row r="510" spans="1:9" ht="12.75">
      <c r="A510" s="83"/>
      <c r="B510" s="969"/>
      <c r="C510" s="967"/>
      <c r="D510" s="785"/>
      <c r="E510" s="434"/>
      <c r="F510" s="434"/>
      <c r="G510" s="755"/>
      <c r="H510" s="434"/>
      <c r="I510" s="25"/>
    </row>
    <row r="511" spans="1:9" ht="12.75">
      <c r="A511" s="83"/>
      <c r="B511" s="871"/>
      <c r="C511" s="871"/>
      <c r="D511" s="440"/>
      <c r="E511" s="773"/>
      <c r="F511" s="440"/>
      <c r="G511" s="440"/>
      <c r="H511" s="440"/>
      <c r="I511" s="86"/>
    </row>
    <row r="512" spans="1:9" ht="18">
      <c r="A512" s="83"/>
      <c r="B512" s="966"/>
      <c r="C512" s="871"/>
      <c r="D512" s="871"/>
      <c r="E512" s="871"/>
      <c r="F512" s="871"/>
      <c r="G512" s="871"/>
      <c r="H512" s="871"/>
      <c r="I512" s="708"/>
    </row>
    <row r="513" spans="1:9" ht="12.75">
      <c r="A513" s="83"/>
      <c r="B513" s="752"/>
      <c r="C513" s="753"/>
      <c r="D513" s="440"/>
      <c r="E513" s="754"/>
      <c r="F513" s="434"/>
      <c r="G513" s="755"/>
      <c r="H513" s="434"/>
      <c r="I513" s="25"/>
    </row>
    <row r="514" spans="1:9" ht="12.75">
      <c r="A514" s="83"/>
      <c r="B514" s="752"/>
      <c r="C514" s="753"/>
      <c r="D514" s="440"/>
      <c r="E514" s="754"/>
      <c r="F514" s="434"/>
      <c r="G514" s="434"/>
      <c r="H514" s="755"/>
      <c r="I514" s="168"/>
    </row>
    <row r="515" spans="1:9" ht="12.75">
      <c r="A515" s="83"/>
      <c r="B515" s="752"/>
      <c r="C515" s="753"/>
      <c r="D515" s="434"/>
      <c r="E515" s="434"/>
      <c r="F515" s="755"/>
      <c r="G515" s="755"/>
      <c r="H515" s="434"/>
      <c r="I515" s="25"/>
    </row>
    <row r="516" spans="1:9">
      <c r="A516" s="83"/>
      <c r="B516" s="965"/>
      <c r="C516" s="871"/>
      <c r="D516" s="871"/>
      <c r="E516" s="871"/>
      <c r="F516" s="871"/>
      <c r="G516" s="871"/>
      <c r="H516" s="871"/>
      <c r="I516" s="546"/>
    </row>
    <row r="517" spans="1:9" ht="12.75">
      <c r="A517" s="83"/>
      <c r="B517" s="752"/>
      <c r="C517" s="753"/>
      <c r="D517" s="440"/>
      <c r="E517" s="434"/>
      <c r="F517" s="756"/>
      <c r="G517" s="757"/>
      <c r="H517" s="434"/>
      <c r="I517" s="25"/>
    </row>
    <row r="518" spans="1:9" ht="12.75">
      <c r="A518" s="83"/>
      <c r="B518" s="752"/>
      <c r="C518" s="753"/>
      <c r="D518" s="758"/>
      <c r="E518" s="759"/>
      <c r="F518" s="760"/>
      <c r="G518" s="755"/>
      <c r="H518" s="755"/>
      <c r="I518" s="168"/>
    </row>
    <row r="519" spans="1:9" ht="12.75">
      <c r="A519" s="83"/>
      <c r="B519" s="752"/>
      <c r="C519" s="753"/>
      <c r="D519" s="440"/>
      <c r="E519" s="759"/>
      <c r="F519" s="440"/>
      <c r="G519" s="440"/>
      <c r="H519" s="440"/>
      <c r="I519" s="86"/>
    </row>
    <row r="520" spans="1:9" ht="12.75">
      <c r="A520" s="83"/>
      <c r="B520" s="752"/>
      <c r="C520" s="753"/>
      <c r="D520" s="434"/>
      <c r="E520" s="761"/>
      <c r="F520" s="762"/>
      <c r="G520" s="755"/>
      <c r="H520" s="762"/>
      <c r="I520" s="715"/>
    </row>
    <row r="521" spans="1:9" ht="12.75">
      <c r="A521" s="83"/>
      <c r="B521" s="763"/>
      <c r="C521" s="433"/>
      <c r="D521" s="764"/>
      <c r="E521" s="765"/>
      <c r="F521" s="766"/>
      <c r="G521" s="767"/>
      <c r="H521" s="766"/>
      <c r="I521" s="199"/>
    </row>
    <row r="522" spans="1:9" ht="18">
      <c r="A522" s="83"/>
      <c r="B522" s="966"/>
      <c r="C522" s="871"/>
      <c r="D522" s="871"/>
      <c r="E522" s="871"/>
      <c r="F522" s="871"/>
      <c r="G522" s="871"/>
      <c r="H522" s="871"/>
      <c r="I522" s="708"/>
    </row>
    <row r="523" spans="1:9" ht="12.75">
      <c r="A523" s="83"/>
      <c r="B523" s="763"/>
      <c r="C523" s="433"/>
      <c r="D523" s="434"/>
      <c r="E523" s="754"/>
      <c r="F523" s="434"/>
      <c r="G523" s="755"/>
      <c r="H523" s="434"/>
      <c r="I523" s="25"/>
    </row>
    <row r="524" spans="1:9" ht="12.75">
      <c r="A524" s="83"/>
      <c r="B524" s="763"/>
      <c r="C524" s="433"/>
      <c r="D524" s="440"/>
      <c r="E524" s="434"/>
      <c r="F524" s="768"/>
      <c r="G524" s="757"/>
      <c r="H524" s="757"/>
      <c r="I524" s="148"/>
    </row>
    <row r="525" spans="1:9" ht="12.75">
      <c r="A525" s="83"/>
      <c r="B525" s="763"/>
      <c r="C525" s="433"/>
      <c r="D525" s="440"/>
      <c r="E525" s="434"/>
      <c r="F525" s="756"/>
      <c r="G525" s="757"/>
      <c r="H525" s="434"/>
      <c r="I525" s="25"/>
    </row>
    <row r="526" spans="1:9">
      <c r="A526" s="83"/>
      <c r="B526" s="965"/>
      <c r="C526" s="871"/>
      <c r="D526" s="871"/>
      <c r="E526" s="871"/>
      <c r="F526" s="871"/>
      <c r="G526" s="871"/>
      <c r="H526" s="871"/>
      <c r="I526" s="546"/>
    </row>
    <row r="527" spans="1:9" ht="12.75">
      <c r="A527" s="83"/>
      <c r="B527" s="763"/>
      <c r="C527" s="433"/>
      <c r="D527" s="434"/>
      <c r="E527" s="434"/>
      <c r="F527" s="434"/>
      <c r="G527" s="769"/>
      <c r="H527" s="434"/>
      <c r="I527" s="25"/>
    </row>
    <row r="528" spans="1:9" ht="12.75">
      <c r="A528" s="83"/>
      <c r="B528" s="763"/>
      <c r="C528" s="433"/>
      <c r="D528" s="434"/>
      <c r="E528" s="434"/>
      <c r="F528" s="434"/>
      <c r="G528" s="769"/>
      <c r="H528" s="434"/>
      <c r="I528" s="25"/>
    </row>
    <row r="529" spans="1:9" ht="12.75">
      <c r="A529" s="83"/>
      <c r="B529" s="752"/>
      <c r="C529" s="753"/>
      <c r="D529" s="434"/>
      <c r="E529" s="434"/>
      <c r="F529" s="434"/>
      <c r="G529" s="770"/>
      <c r="H529" s="434"/>
      <c r="I529" s="25"/>
    </row>
    <row r="530" spans="1:9" ht="12.75">
      <c r="A530" s="83"/>
      <c r="B530" s="752"/>
      <c r="C530" s="753"/>
      <c r="D530" s="434"/>
      <c r="E530" s="771"/>
      <c r="F530" s="397"/>
      <c r="G530" s="772"/>
      <c r="H530" s="397"/>
      <c r="I530" s="60"/>
    </row>
    <row r="531" spans="1:9" ht="12.75">
      <c r="A531" s="83"/>
      <c r="B531" s="752"/>
      <c r="C531" s="753"/>
      <c r="D531" s="440"/>
      <c r="E531" s="773"/>
      <c r="F531" s="440"/>
      <c r="G531" s="440"/>
      <c r="H531" s="440"/>
      <c r="I531" s="86"/>
    </row>
    <row r="532" spans="1:9" ht="18">
      <c r="A532" s="83"/>
      <c r="B532" s="966"/>
      <c r="C532" s="871"/>
      <c r="D532" s="871"/>
      <c r="E532" s="871"/>
      <c r="F532" s="871"/>
      <c r="G532" s="871"/>
      <c r="H532" s="871"/>
      <c r="I532" s="708"/>
    </row>
    <row r="533" spans="1:9" ht="12.75">
      <c r="A533" s="83"/>
      <c r="B533" s="969"/>
      <c r="C533" s="967"/>
      <c r="D533" s="440"/>
      <c r="E533" s="754"/>
      <c r="F533" s="434"/>
      <c r="G533" s="434"/>
      <c r="H533" s="434"/>
      <c r="I533" s="25"/>
    </row>
    <row r="534" spans="1:9" ht="12.75">
      <c r="A534" s="83"/>
      <c r="B534" s="871"/>
      <c r="C534" s="871"/>
      <c r="D534" s="440"/>
      <c r="E534" s="440"/>
      <c r="F534" s="628"/>
      <c r="G534" s="755"/>
      <c r="H534" s="440"/>
      <c r="I534" s="86"/>
    </row>
    <row r="535" spans="1:9" ht="12.75">
      <c r="A535" s="83"/>
      <c r="B535" s="763"/>
      <c r="C535" s="433"/>
      <c r="D535" s="440"/>
      <c r="E535" s="440"/>
      <c r="F535" s="774"/>
      <c r="G535" s="440"/>
      <c r="H535" s="774"/>
      <c r="I535" s="156"/>
    </row>
    <row r="536" spans="1:9" ht="12.75">
      <c r="A536" s="83"/>
      <c r="B536" s="763"/>
      <c r="C536" s="433"/>
      <c r="D536" s="440"/>
      <c r="E536" s="775"/>
      <c r="F536" s="434"/>
      <c r="G536" s="755"/>
      <c r="H536" s="452"/>
      <c r="I536" s="454"/>
    </row>
    <row r="537" spans="1:9">
      <c r="A537" s="83"/>
      <c r="B537" s="965"/>
      <c r="C537" s="871"/>
      <c r="D537" s="871"/>
      <c r="E537" s="871"/>
      <c r="F537" s="871"/>
      <c r="G537" s="871"/>
      <c r="H537" s="871"/>
      <c r="I537" s="546"/>
    </row>
    <row r="538" spans="1:9" ht="12.75">
      <c r="A538" s="83"/>
      <c r="B538" s="433"/>
      <c r="C538" s="433"/>
      <c r="D538" s="776"/>
      <c r="E538" s="447"/>
      <c r="F538" s="447"/>
      <c r="G538" s="447"/>
      <c r="H538" s="447"/>
      <c r="I538" s="100"/>
    </row>
    <row r="539" spans="1:9" ht="12.75">
      <c r="A539" s="83"/>
      <c r="B539" s="433"/>
      <c r="C539" s="433"/>
      <c r="D539" s="434"/>
      <c r="E539" s="447"/>
      <c r="F539" s="434"/>
      <c r="G539" s="757"/>
      <c r="H539" s="434"/>
      <c r="I539" s="25"/>
    </row>
    <row r="540" spans="1:9" ht="12.75">
      <c r="A540" s="83"/>
      <c r="B540" s="777"/>
      <c r="C540" s="777"/>
      <c r="D540" s="517"/>
      <c r="E540" s="778"/>
      <c r="F540" s="447"/>
      <c r="G540" s="447"/>
      <c r="H540" s="447"/>
      <c r="I540" s="100"/>
    </row>
    <row r="541" spans="1:9" ht="23.25">
      <c r="A541" s="83"/>
      <c r="B541" s="968"/>
      <c r="C541" s="871"/>
      <c r="D541" s="871"/>
      <c r="E541" s="871"/>
      <c r="F541" s="871"/>
      <c r="G541" s="871"/>
      <c r="H541" s="871"/>
      <c r="I541" s="1"/>
    </row>
    <row r="542" spans="1:9" ht="18">
      <c r="A542" s="83"/>
      <c r="B542" s="962"/>
      <c r="C542" s="871"/>
      <c r="D542" s="871"/>
      <c r="E542" s="871"/>
      <c r="F542" s="871"/>
      <c r="G542" s="871"/>
      <c r="H542" s="871"/>
      <c r="I542" s="16"/>
    </row>
    <row r="543" spans="1:9" ht="12.75">
      <c r="A543" s="83"/>
      <c r="B543" s="433"/>
      <c r="C543" s="433"/>
      <c r="D543" s="433"/>
      <c r="E543" s="433"/>
      <c r="F543" s="433"/>
      <c r="G543" s="433"/>
      <c r="H543" s="433"/>
      <c r="I543" s="21"/>
    </row>
    <row r="544" spans="1:9" ht="12.75">
      <c r="A544" s="83"/>
      <c r="B544" s="433"/>
      <c r="C544" s="433"/>
      <c r="D544" s="440"/>
      <c r="E544" s="775"/>
      <c r="F544" s="440"/>
      <c r="G544" s="510"/>
      <c r="H544" s="452"/>
      <c r="I544" s="454"/>
    </row>
    <row r="545" spans="1:9" ht="12.75">
      <c r="A545" s="83"/>
      <c r="B545" s="433"/>
      <c r="C545" s="433"/>
      <c r="D545" s="440"/>
      <c r="E545" s="434"/>
      <c r="F545" s="434"/>
      <c r="G545" s="779"/>
      <c r="H545" s="434"/>
      <c r="I545" s="25"/>
    </row>
    <row r="546" spans="1:9" ht="12.75">
      <c r="A546" s="83"/>
      <c r="B546" s="433"/>
      <c r="C546" s="433"/>
      <c r="D546" s="434"/>
      <c r="E546" s="434"/>
      <c r="F546" s="760"/>
      <c r="G546" s="755"/>
      <c r="H546" s="755"/>
      <c r="I546" s="168"/>
    </row>
    <row r="547" spans="1:9">
      <c r="A547" s="83"/>
      <c r="B547" s="965"/>
      <c r="C547" s="871"/>
      <c r="D547" s="871"/>
      <c r="E547" s="871"/>
      <c r="F547" s="871"/>
      <c r="G547" s="871"/>
      <c r="H547" s="871"/>
      <c r="I547" s="546"/>
    </row>
    <row r="548" spans="1:9" ht="12.75">
      <c r="A548" s="83"/>
      <c r="B548" s="433"/>
      <c r="C548" s="433"/>
      <c r="D548" s="434"/>
      <c r="E548" s="434"/>
      <c r="F548" s="434"/>
      <c r="G548" s="755"/>
      <c r="H548" s="434"/>
      <c r="I548" s="25"/>
    </row>
    <row r="549" spans="1:9" ht="12.75">
      <c r="A549" s="83"/>
      <c r="B549" s="433"/>
      <c r="C549" s="433"/>
      <c r="D549" s="440"/>
      <c r="E549" s="440"/>
      <c r="F549" s="428"/>
      <c r="G549" s="440"/>
      <c r="H549" s="440"/>
      <c r="I549" s="86"/>
    </row>
    <row r="550" spans="1:9" ht="12.75">
      <c r="A550" s="83"/>
      <c r="B550" s="967"/>
      <c r="C550" s="967"/>
      <c r="D550" s="440"/>
      <c r="E550" s="434"/>
      <c r="F550" s="434"/>
      <c r="G550" s="434"/>
      <c r="H550" s="434"/>
      <c r="I550" s="25"/>
    </row>
    <row r="551" spans="1:9" ht="12.75">
      <c r="A551" s="83"/>
      <c r="B551" s="871"/>
      <c r="C551" s="871"/>
      <c r="D551" s="434"/>
      <c r="E551" s="434"/>
      <c r="F551" s="434"/>
      <c r="G551" s="434"/>
      <c r="H551" s="434"/>
      <c r="I551" s="25"/>
    </row>
    <row r="552" spans="1:9" ht="12.75">
      <c r="A552" s="83"/>
      <c r="B552" s="433"/>
      <c r="C552" s="433"/>
      <c r="D552" s="434"/>
      <c r="E552" s="771"/>
      <c r="F552" s="440"/>
      <c r="G552" s="434"/>
      <c r="H552" s="434"/>
      <c r="I552" s="25"/>
    </row>
    <row r="553" spans="1:9" ht="12.75">
      <c r="A553" s="83"/>
      <c r="B553" s="967"/>
      <c r="C553" s="967"/>
      <c r="D553" s="434"/>
      <c r="E553" s="771"/>
      <c r="F553" s="434"/>
      <c r="G553" s="755"/>
      <c r="H553" s="434"/>
      <c r="I553" s="25"/>
    </row>
    <row r="554" spans="1:9" ht="12.75">
      <c r="A554" s="83"/>
      <c r="B554" s="871"/>
      <c r="C554" s="871"/>
      <c r="D554" s="434"/>
      <c r="E554" s="771"/>
      <c r="F554" s="397"/>
      <c r="G554" s="780"/>
      <c r="H554" s="781"/>
      <c r="I554" s="128"/>
    </row>
    <row r="555" spans="1:9" ht="18">
      <c r="A555" s="83"/>
      <c r="B555" s="962"/>
      <c r="C555" s="871"/>
      <c r="D555" s="871"/>
      <c r="E555" s="871"/>
      <c r="F555" s="871"/>
      <c r="G555" s="871"/>
      <c r="H555" s="871"/>
      <c r="I555" s="16"/>
    </row>
    <row r="556" spans="1:9" ht="12.75">
      <c r="A556" s="83"/>
      <c r="B556" s="753"/>
      <c r="C556" s="753"/>
      <c r="D556" s="434"/>
      <c r="E556" s="440"/>
      <c r="F556" s="440"/>
      <c r="G556" s="755"/>
      <c r="H556" s="755"/>
      <c r="I556" s="168"/>
    </row>
    <row r="557" spans="1:9" ht="12.75">
      <c r="A557" s="83"/>
      <c r="B557" s="782"/>
      <c r="C557" s="782"/>
      <c r="D557" s="434"/>
      <c r="E557" s="440"/>
      <c r="F557" s="760"/>
      <c r="G557" s="755"/>
      <c r="H557" s="755"/>
      <c r="I557" s="168"/>
    </row>
    <row r="558" spans="1:9" ht="12.75">
      <c r="A558" s="83"/>
      <c r="B558" s="753"/>
      <c r="C558" s="753"/>
      <c r="D558" s="440"/>
      <c r="E558" s="440"/>
      <c r="F558" s="428"/>
      <c r="G558" s="440"/>
      <c r="H558" s="440"/>
      <c r="I558" s="86"/>
    </row>
    <row r="559" spans="1:9">
      <c r="A559" s="83"/>
      <c r="B559" s="963"/>
      <c r="C559" s="871"/>
      <c r="D559" s="871"/>
      <c r="E559" s="871"/>
      <c r="F559" s="871"/>
      <c r="G559" s="871"/>
      <c r="H559" s="871"/>
      <c r="I559" s="702"/>
    </row>
    <row r="560" spans="1:9" ht="12.75">
      <c r="A560" s="83"/>
      <c r="B560" s="753"/>
      <c r="C560" s="753"/>
      <c r="D560" s="440"/>
      <c r="E560" s="440"/>
      <c r="F560" s="440"/>
      <c r="G560" s="440"/>
      <c r="H560" s="440"/>
      <c r="I560" s="86"/>
    </row>
    <row r="561" spans="1:9" ht="12.75">
      <c r="A561" s="83"/>
      <c r="B561" s="753"/>
      <c r="C561" s="753"/>
      <c r="D561" s="440"/>
      <c r="E561" s="440"/>
      <c r="F561" s="440"/>
      <c r="G561" s="757"/>
      <c r="H561" s="440"/>
      <c r="I561" s="86"/>
    </row>
    <row r="562" spans="1:9" ht="12.75">
      <c r="A562" s="83"/>
      <c r="B562" s="967"/>
      <c r="C562" s="967"/>
      <c r="D562" s="440"/>
      <c r="E562" s="759"/>
      <c r="F562" s="440"/>
      <c r="G562" s="440"/>
      <c r="H562" s="440"/>
      <c r="I562" s="86"/>
    </row>
    <row r="563" spans="1:9" ht="12.75">
      <c r="A563" s="83"/>
      <c r="B563" s="871"/>
      <c r="C563" s="871"/>
      <c r="D563" s="434"/>
      <c r="E563" s="765"/>
      <c r="F563" s="440"/>
      <c r="G563" s="757"/>
      <c r="H563" s="440"/>
      <c r="I563" s="86"/>
    </row>
    <row r="564" spans="1:9" ht="12.75">
      <c r="A564" s="83"/>
      <c r="B564" s="753"/>
      <c r="C564" s="753"/>
      <c r="D564" s="440"/>
      <c r="E564" s="765"/>
      <c r="F564" s="440"/>
      <c r="G564" s="757"/>
      <c r="H564" s="440"/>
      <c r="I564" s="86"/>
    </row>
    <row r="565" spans="1:9" ht="18">
      <c r="A565" s="83"/>
      <c r="B565" s="964"/>
      <c r="C565" s="871"/>
      <c r="D565" s="871"/>
      <c r="E565" s="871"/>
      <c r="F565" s="871"/>
      <c r="G565" s="871"/>
      <c r="H565" s="871"/>
      <c r="I565" s="554"/>
    </row>
    <row r="566" spans="1:9" ht="12.75">
      <c r="A566" s="83"/>
      <c r="B566" s="752"/>
      <c r="C566" s="753"/>
      <c r="D566" s="440"/>
      <c r="E566" s="775"/>
      <c r="F566" s="434"/>
      <c r="G566" s="755"/>
      <c r="H566" s="783"/>
      <c r="I566" s="87"/>
    </row>
    <row r="567" spans="1:9" ht="12.75">
      <c r="A567" s="83"/>
      <c r="B567" s="752"/>
      <c r="C567" s="753"/>
      <c r="D567" s="440"/>
      <c r="E567" s="775"/>
      <c r="F567" s="434"/>
      <c r="G567" s="784"/>
      <c r="H567" s="452"/>
      <c r="I567" s="454"/>
    </row>
    <row r="568" spans="1:9" ht="12.75">
      <c r="A568" s="83"/>
      <c r="B568" s="752"/>
      <c r="C568" s="753"/>
      <c r="D568" s="447"/>
      <c r="E568" s="434"/>
      <c r="F568" s="760"/>
      <c r="G568" s="755"/>
      <c r="H568" s="755"/>
      <c r="I568" s="168"/>
    </row>
    <row r="569" spans="1:9">
      <c r="A569" s="83"/>
      <c r="B569" s="965"/>
      <c r="C569" s="871"/>
      <c r="D569" s="871"/>
      <c r="E569" s="871"/>
      <c r="F569" s="871"/>
      <c r="G569" s="871"/>
      <c r="H569" s="871"/>
      <c r="I569" s="546"/>
    </row>
    <row r="570" spans="1:9" ht="12.75">
      <c r="A570" s="83"/>
      <c r="B570" s="763"/>
      <c r="C570" s="433"/>
      <c r="D570" s="434"/>
      <c r="E570" s="434"/>
      <c r="F570" s="434"/>
      <c r="G570" s="755"/>
      <c r="H570" s="434"/>
      <c r="I570" s="25"/>
    </row>
    <row r="571" spans="1:9" ht="12.75">
      <c r="A571" s="83"/>
      <c r="B571" s="763"/>
      <c r="C571" s="433"/>
      <c r="D571" s="785"/>
      <c r="E571" s="434"/>
      <c r="F571" s="434"/>
      <c r="G571" s="757"/>
      <c r="H571" s="434"/>
      <c r="I571" s="25"/>
    </row>
    <row r="572" spans="1:9" ht="12.75">
      <c r="A572" s="83"/>
      <c r="B572" s="763"/>
      <c r="C572" s="753"/>
      <c r="D572" s="785"/>
      <c r="E572" s="434"/>
      <c r="F572" s="786"/>
      <c r="G572" s="787"/>
      <c r="H572" s="787"/>
      <c r="I572" s="738"/>
    </row>
    <row r="573" spans="1:9" ht="12.75">
      <c r="A573" s="83"/>
      <c r="B573" s="969"/>
      <c r="C573" s="967"/>
      <c r="D573" s="785"/>
      <c r="E573" s="434"/>
      <c r="F573" s="434"/>
      <c r="G573" s="755"/>
      <c r="H573" s="434"/>
      <c r="I573" s="25"/>
    </row>
    <row r="574" spans="1:9" ht="12.75">
      <c r="A574" s="83"/>
      <c r="B574" s="871"/>
      <c r="C574" s="871"/>
      <c r="D574" s="440"/>
      <c r="E574" s="773"/>
      <c r="F574" s="440"/>
      <c r="G574" s="440"/>
      <c r="H574" s="440"/>
      <c r="I574" s="86"/>
    </row>
    <row r="575" spans="1:9" ht="18">
      <c r="A575" s="83"/>
      <c r="B575" s="966"/>
      <c r="C575" s="871"/>
      <c r="D575" s="871"/>
      <c r="E575" s="871"/>
      <c r="F575" s="871"/>
      <c r="G575" s="871"/>
      <c r="H575" s="871"/>
      <c r="I575" s="708"/>
    </row>
    <row r="576" spans="1:9" ht="12.75">
      <c r="A576" s="83"/>
      <c r="B576" s="752"/>
      <c r="C576" s="753"/>
      <c r="D576" s="440"/>
      <c r="E576" s="754"/>
      <c r="F576" s="434"/>
      <c r="G576" s="755"/>
      <c r="H576" s="434"/>
      <c r="I576" s="25"/>
    </row>
    <row r="577" spans="1:9" ht="12.75">
      <c r="A577" s="83"/>
      <c r="B577" s="752"/>
      <c r="C577" s="753"/>
      <c r="D577" s="440"/>
      <c r="E577" s="754"/>
      <c r="F577" s="434"/>
      <c r="G577" s="434"/>
      <c r="H577" s="755"/>
      <c r="I577" s="168"/>
    </row>
    <row r="578" spans="1:9" ht="12.75">
      <c r="A578" s="83"/>
      <c r="B578" s="752"/>
      <c r="C578" s="753"/>
      <c r="D578" s="434"/>
      <c r="E578" s="434"/>
      <c r="F578" s="755"/>
      <c r="G578" s="755"/>
      <c r="H578" s="434"/>
      <c r="I578" s="25"/>
    </row>
    <row r="579" spans="1:9">
      <c r="A579" s="83"/>
      <c r="B579" s="965"/>
      <c r="C579" s="871"/>
      <c r="D579" s="871"/>
      <c r="E579" s="871"/>
      <c r="F579" s="871"/>
      <c r="G579" s="871"/>
      <c r="H579" s="871"/>
      <c r="I579" s="546"/>
    </row>
    <row r="580" spans="1:9" ht="12.75">
      <c r="A580" s="83"/>
      <c r="B580" s="752"/>
      <c r="C580" s="753"/>
      <c r="D580" s="440"/>
      <c r="E580" s="434"/>
      <c r="F580" s="756"/>
      <c r="G580" s="757"/>
      <c r="H580" s="434"/>
      <c r="I580" s="25"/>
    </row>
    <row r="581" spans="1:9" ht="12.75">
      <c r="A581" s="83"/>
      <c r="B581" s="752"/>
      <c r="C581" s="753"/>
      <c r="D581" s="758"/>
      <c r="E581" s="759"/>
      <c r="F581" s="760"/>
      <c r="G581" s="755"/>
      <c r="H581" s="755"/>
      <c r="I581" s="168"/>
    </row>
    <row r="582" spans="1:9" ht="12.75">
      <c r="A582" s="83"/>
      <c r="B582" s="752"/>
      <c r="C582" s="753"/>
      <c r="D582" s="440"/>
      <c r="E582" s="759"/>
      <c r="F582" s="440"/>
      <c r="G582" s="440"/>
      <c r="H582" s="440"/>
      <c r="I582" s="86"/>
    </row>
    <row r="583" spans="1:9" ht="12.75">
      <c r="A583" s="83"/>
      <c r="B583" s="752"/>
      <c r="C583" s="753"/>
      <c r="D583" s="434"/>
      <c r="E583" s="761"/>
      <c r="F583" s="762"/>
      <c r="G583" s="755"/>
      <c r="H583" s="762"/>
      <c r="I583" s="715"/>
    </row>
    <row r="584" spans="1:9" ht="12.75">
      <c r="A584" s="83"/>
      <c r="B584" s="763"/>
      <c r="C584" s="433"/>
      <c r="D584" s="764"/>
      <c r="E584" s="765"/>
      <c r="F584" s="766"/>
      <c r="G584" s="767"/>
      <c r="H584" s="766"/>
      <c r="I584" s="199"/>
    </row>
    <row r="585" spans="1:9" ht="18">
      <c r="A585" s="83"/>
      <c r="B585" s="966"/>
      <c r="C585" s="871"/>
      <c r="D585" s="871"/>
      <c r="E585" s="871"/>
      <c r="F585" s="871"/>
      <c r="G585" s="871"/>
      <c r="H585" s="871"/>
      <c r="I585" s="708"/>
    </row>
    <row r="586" spans="1:9" ht="12.75">
      <c r="A586" s="83"/>
      <c r="B586" s="763"/>
      <c r="C586" s="433"/>
      <c r="D586" s="434"/>
      <c r="E586" s="754"/>
      <c r="F586" s="434"/>
      <c r="G586" s="755"/>
      <c r="H586" s="434"/>
      <c r="I586" s="25"/>
    </row>
    <row r="587" spans="1:9" ht="12.75">
      <c r="A587" s="83"/>
      <c r="B587" s="763"/>
      <c r="C587" s="433"/>
      <c r="D587" s="440"/>
      <c r="E587" s="434"/>
      <c r="F587" s="768"/>
      <c r="G587" s="757"/>
      <c r="H587" s="757"/>
      <c r="I587" s="148"/>
    </row>
    <row r="588" spans="1:9" ht="12.75">
      <c r="A588" s="83"/>
      <c r="B588" s="763"/>
      <c r="C588" s="433"/>
      <c r="D588" s="440"/>
      <c r="E588" s="434"/>
      <c r="F588" s="756"/>
      <c r="G588" s="757"/>
      <c r="H588" s="434"/>
      <c r="I588" s="25"/>
    </row>
    <row r="589" spans="1:9">
      <c r="A589" s="83"/>
      <c r="B589" s="965"/>
      <c r="C589" s="871"/>
      <c r="D589" s="871"/>
      <c r="E589" s="871"/>
      <c r="F589" s="871"/>
      <c r="G589" s="871"/>
      <c r="H589" s="871"/>
      <c r="I589" s="546"/>
    </row>
    <row r="590" spans="1:9" ht="12.75">
      <c r="A590" s="83"/>
      <c r="B590" s="763"/>
      <c r="C590" s="433"/>
      <c r="D590" s="434"/>
      <c r="E590" s="434"/>
      <c r="F590" s="434"/>
      <c r="G590" s="769"/>
      <c r="H590" s="434"/>
      <c r="I590" s="25"/>
    </row>
    <row r="591" spans="1:9" ht="12.75">
      <c r="A591" s="83"/>
      <c r="B591" s="763"/>
      <c r="C591" s="433"/>
      <c r="D591" s="434"/>
      <c r="E591" s="434"/>
      <c r="F591" s="434"/>
      <c r="G591" s="769"/>
      <c r="H591" s="434"/>
      <c r="I591" s="25"/>
    </row>
    <row r="592" spans="1:9" ht="12.75">
      <c r="A592" s="83"/>
      <c r="B592" s="752"/>
      <c r="C592" s="753"/>
      <c r="D592" s="434"/>
      <c r="E592" s="434"/>
      <c r="F592" s="434"/>
      <c r="G592" s="770"/>
      <c r="H592" s="434"/>
      <c r="I592" s="25"/>
    </row>
    <row r="593" spans="1:9" ht="12.75">
      <c r="A593" s="83"/>
      <c r="B593" s="752"/>
      <c r="C593" s="753"/>
      <c r="D593" s="434"/>
      <c r="E593" s="771"/>
      <c r="F593" s="397"/>
      <c r="G593" s="772"/>
      <c r="H593" s="397"/>
      <c r="I593" s="60"/>
    </row>
    <row r="594" spans="1:9" ht="12.75">
      <c r="A594" s="83"/>
      <c r="B594" s="752"/>
      <c r="C594" s="753"/>
      <c r="D594" s="440"/>
      <c r="E594" s="773"/>
      <c r="F594" s="440"/>
      <c r="G594" s="440"/>
      <c r="H594" s="440"/>
      <c r="I594" s="86"/>
    </row>
    <row r="595" spans="1:9" ht="18">
      <c r="A595" s="83"/>
      <c r="B595" s="966"/>
      <c r="C595" s="871"/>
      <c r="D595" s="871"/>
      <c r="E595" s="871"/>
      <c r="F595" s="871"/>
      <c r="G595" s="871"/>
      <c r="H595" s="871"/>
      <c r="I595" s="708"/>
    </row>
    <row r="596" spans="1:9" ht="12.75">
      <c r="A596" s="83"/>
      <c r="B596" s="969"/>
      <c r="C596" s="967"/>
      <c r="D596" s="440"/>
      <c r="E596" s="754"/>
      <c r="F596" s="434"/>
      <c r="G596" s="434"/>
      <c r="H596" s="434"/>
      <c r="I596" s="25"/>
    </row>
    <row r="597" spans="1:9" ht="12.75">
      <c r="A597" s="83"/>
      <c r="B597" s="871"/>
      <c r="C597" s="871"/>
      <c r="D597" s="440"/>
      <c r="E597" s="440"/>
      <c r="F597" s="628"/>
      <c r="G597" s="755"/>
      <c r="H597" s="440"/>
      <c r="I597" s="86"/>
    </row>
    <row r="598" spans="1:9" ht="12.75">
      <c r="A598" s="83"/>
      <c r="B598" s="763"/>
      <c r="C598" s="433"/>
      <c r="D598" s="440"/>
      <c r="E598" s="440"/>
      <c r="F598" s="774"/>
      <c r="G598" s="440"/>
      <c r="H598" s="774"/>
      <c r="I598" s="156"/>
    </row>
    <row r="599" spans="1:9" ht="12.75">
      <c r="A599" s="83"/>
      <c r="B599" s="763"/>
      <c r="C599" s="433"/>
      <c r="D599" s="440"/>
      <c r="E599" s="775"/>
      <c r="F599" s="434"/>
      <c r="G599" s="755"/>
      <c r="H599" s="452"/>
      <c r="I599" s="454"/>
    </row>
    <row r="600" spans="1:9">
      <c r="A600" s="83"/>
      <c r="B600" s="965"/>
      <c r="C600" s="871"/>
      <c r="D600" s="871"/>
      <c r="E600" s="871"/>
      <c r="F600" s="871"/>
      <c r="G600" s="871"/>
      <c r="H600" s="871"/>
      <c r="I600" s="546"/>
    </row>
    <row r="601" spans="1:9" ht="12.75">
      <c r="A601" s="83"/>
      <c r="B601" s="433"/>
      <c r="C601" s="433"/>
      <c r="D601" s="776"/>
      <c r="E601" s="447"/>
      <c r="F601" s="447"/>
      <c r="G601" s="447"/>
      <c r="H601" s="447"/>
      <c r="I601" s="100"/>
    </row>
    <row r="602" spans="1:9" ht="12.75">
      <c r="A602" s="83"/>
      <c r="B602" s="433"/>
      <c r="C602" s="433"/>
      <c r="D602" s="434"/>
      <c r="E602" s="447"/>
      <c r="F602" s="434"/>
      <c r="G602" s="757"/>
      <c r="H602" s="434"/>
      <c r="I602" s="25"/>
    </row>
    <row r="603" spans="1:9" ht="12.75">
      <c r="A603" s="83"/>
      <c r="B603" s="777"/>
      <c r="C603" s="777"/>
      <c r="D603" s="517"/>
      <c r="E603" s="778"/>
      <c r="F603" s="447"/>
      <c r="G603" s="447"/>
      <c r="H603" s="447"/>
      <c r="I603" s="100"/>
    </row>
    <row r="604" spans="1:9" ht="23.25">
      <c r="A604" s="83"/>
      <c r="B604" s="968"/>
      <c r="C604" s="871"/>
      <c r="D604" s="871"/>
      <c r="E604" s="871"/>
      <c r="F604" s="871"/>
      <c r="G604" s="871"/>
      <c r="H604" s="871"/>
      <c r="I604" s="1"/>
    </row>
    <row r="605" spans="1:9" ht="18">
      <c r="A605" s="83"/>
      <c r="B605" s="962"/>
      <c r="C605" s="871"/>
      <c r="D605" s="871"/>
      <c r="E605" s="871"/>
      <c r="F605" s="871"/>
      <c r="G605" s="871"/>
      <c r="H605" s="871"/>
      <c r="I605" s="16"/>
    </row>
    <row r="606" spans="1:9" ht="12.75">
      <c r="A606" s="83"/>
      <c r="B606" s="433"/>
      <c r="C606" s="433"/>
      <c r="D606" s="433"/>
      <c r="E606" s="433"/>
      <c r="F606" s="433"/>
      <c r="G606" s="433"/>
      <c r="H606" s="433"/>
      <c r="I606" s="21"/>
    </row>
    <row r="607" spans="1:9" ht="12.75">
      <c r="A607" s="83"/>
      <c r="B607" s="433"/>
      <c r="C607" s="433"/>
      <c r="D607" s="440"/>
      <c r="E607" s="775"/>
      <c r="F607" s="440"/>
      <c r="G607" s="510"/>
      <c r="H607" s="452"/>
      <c r="I607" s="454"/>
    </row>
    <row r="608" spans="1:9" ht="12.75">
      <c r="A608" s="83"/>
      <c r="B608" s="433"/>
      <c r="C608" s="433"/>
      <c r="D608" s="440"/>
      <c r="E608" s="434"/>
      <c r="F608" s="434"/>
      <c r="G608" s="779"/>
      <c r="H608" s="434"/>
      <c r="I608" s="25"/>
    </row>
    <row r="609" spans="1:9" ht="12.75">
      <c r="A609" s="83"/>
      <c r="B609" s="433"/>
      <c r="C609" s="433"/>
      <c r="D609" s="434"/>
      <c r="E609" s="434"/>
      <c r="F609" s="760"/>
      <c r="G609" s="755"/>
      <c r="H609" s="755"/>
      <c r="I609" s="168"/>
    </row>
    <row r="610" spans="1:9">
      <c r="A610" s="83"/>
      <c r="B610" s="965"/>
      <c r="C610" s="871"/>
      <c r="D610" s="871"/>
      <c r="E610" s="871"/>
      <c r="F610" s="871"/>
      <c r="G610" s="871"/>
      <c r="H610" s="871"/>
      <c r="I610" s="546"/>
    </row>
    <row r="611" spans="1:9" ht="12.75">
      <c r="A611" s="83"/>
      <c r="B611" s="433"/>
      <c r="C611" s="433"/>
      <c r="D611" s="434"/>
      <c r="E611" s="434"/>
      <c r="F611" s="434"/>
      <c r="G611" s="755"/>
      <c r="H611" s="434"/>
      <c r="I611" s="25"/>
    </row>
    <row r="612" spans="1:9" ht="12.75">
      <c r="A612" s="83"/>
      <c r="B612" s="433"/>
      <c r="C612" s="433"/>
      <c r="D612" s="440"/>
      <c r="E612" s="440"/>
      <c r="F612" s="428"/>
      <c r="G612" s="440"/>
      <c r="H612" s="440"/>
      <c r="I612" s="86"/>
    </row>
    <row r="613" spans="1:9" ht="12.75">
      <c r="A613" s="83"/>
      <c r="B613" s="967"/>
      <c r="C613" s="967"/>
      <c r="D613" s="440"/>
      <c r="E613" s="434"/>
      <c r="F613" s="434"/>
      <c r="G613" s="434"/>
      <c r="H613" s="434"/>
      <c r="I613" s="25"/>
    </row>
    <row r="614" spans="1:9" ht="12.75">
      <c r="A614" s="83"/>
      <c r="B614" s="871"/>
      <c r="C614" s="871"/>
      <c r="D614" s="434"/>
      <c r="E614" s="434"/>
      <c r="F614" s="434"/>
      <c r="G614" s="434"/>
      <c r="H614" s="434"/>
      <c r="I614" s="25"/>
    </row>
    <row r="615" spans="1:9" ht="12.75">
      <c r="A615" s="83"/>
      <c r="B615" s="433"/>
      <c r="C615" s="433"/>
      <c r="D615" s="434"/>
      <c r="E615" s="771"/>
      <c r="F615" s="440"/>
      <c r="G615" s="434"/>
      <c r="H615" s="434"/>
      <c r="I615" s="25"/>
    </row>
    <row r="616" spans="1:9" ht="12.75">
      <c r="A616" s="83"/>
      <c r="B616" s="967"/>
      <c r="C616" s="967"/>
      <c r="D616" s="434"/>
      <c r="E616" s="771"/>
      <c r="F616" s="434"/>
      <c r="G616" s="755"/>
      <c r="H616" s="434"/>
      <c r="I616" s="25"/>
    </row>
    <row r="617" spans="1:9" ht="12.75">
      <c r="A617" s="83"/>
      <c r="B617" s="871"/>
      <c r="C617" s="871"/>
      <c r="D617" s="434"/>
      <c r="E617" s="771"/>
      <c r="F617" s="397"/>
      <c r="G617" s="780"/>
      <c r="H617" s="781"/>
      <c r="I617" s="128"/>
    </row>
    <row r="618" spans="1:9" ht="18">
      <c r="A618" s="83"/>
      <c r="B618" s="962"/>
      <c r="C618" s="871"/>
      <c r="D618" s="871"/>
      <c r="E618" s="871"/>
      <c r="F618" s="871"/>
      <c r="G618" s="871"/>
      <c r="H618" s="871"/>
      <c r="I618" s="16"/>
    </row>
    <row r="619" spans="1:9" ht="12.75">
      <c r="A619" s="83"/>
      <c r="B619" s="753"/>
      <c r="C619" s="753"/>
      <c r="D619" s="434"/>
      <c r="E619" s="440"/>
      <c r="F619" s="440"/>
      <c r="G619" s="755"/>
      <c r="H619" s="755"/>
      <c r="I619" s="168"/>
    </row>
    <row r="620" spans="1:9" ht="12.75">
      <c r="A620" s="83"/>
      <c r="B620" s="782"/>
      <c r="C620" s="782"/>
      <c r="D620" s="434"/>
      <c r="E620" s="440"/>
      <c r="F620" s="760"/>
      <c r="G620" s="755"/>
      <c r="H620" s="755"/>
      <c r="I620" s="168"/>
    </row>
    <row r="621" spans="1:9" ht="12.75">
      <c r="A621" s="83"/>
      <c r="B621" s="753"/>
      <c r="C621" s="753"/>
      <c r="D621" s="440"/>
      <c r="E621" s="440"/>
      <c r="F621" s="428"/>
      <c r="G621" s="440"/>
      <c r="H621" s="440"/>
      <c r="I621" s="86"/>
    </row>
    <row r="622" spans="1:9">
      <c r="A622" s="83"/>
      <c r="B622" s="963"/>
      <c r="C622" s="871"/>
      <c r="D622" s="871"/>
      <c r="E622" s="871"/>
      <c r="F622" s="871"/>
      <c r="G622" s="871"/>
      <c r="H622" s="871"/>
      <c r="I622" s="702"/>
    </row>
    <row r="623" spans="1:9" ht="12.75">
      <c r="A623" s="83"/>
      <c r="B623" s="753"/>
      <c r="C623" s="753"/>
      <c r="D623" s="440"/>
      <c r="E623" s="440"/>
      <c r="F623" s="440"/>
      <c r="G623" s="440"/>
      <c r="H623" s="440"/>
      <c r="I623" s="86"/>
    </row>
    <row r="624" spans="1:9" ht="12.75">
      <c r="A624" s="83"/>
      <c r="B624" s="753"/>
      <c r="C624" s="753"/>
      <c r="D624" s="440"/>
      <c r="E624" s="440"/>
      <c r="F624" s="440"/>
      <c r="G624" s="757"/>
      <c r="H624" s="440"/>
      <c r="I624" s="86"/>
    </row>
    <row r="625" spans="1:9" ht="12.75">
      <c r="A625" s="83"/>
      <c r="B625" s="967"/>
      <c r="C625" s="967"/>
      <c r="D625" s="440"/>
      <c r="E625" s="759"/>
      <c r="F625" s="440"/>
      <c r="G625" s="440"/>
      <c r="H625" s="440"/>
      <c r="I625" s="86"/>
    </row>
    <row r="626" spans="1:9" ht="12.75">
      <c r="A626" s="83"/>
      <c r="B626" s="871"/>
      <c r="C626" s="871"/>
      <c r="D626" s="434"/>
      <c r="E626" s="765"/>
      <c r="F626" s="440"/>
      <c r="G626" s="757"/>
      <c r="H626" s="440"/>
      <c r="I626" s="86"/>
    </row>
    <row r="627" spans="1:9" ht="12.75">
      <c r="A627" s="83"/>
      <c r="B627" s="753"/>
      <c r="C627" s="753"/>
      <c r="D627" s="440"/>
      <c r="E627" s="765"/>
      <c r="F627" s="440"/>
      <c r="G627" s="757"/>
      <c r="H627" s="440"/>
      <c r="I627" s="86"/>
    </row>
    <row r="628" spans="1:9" ht="18">
      <c r="A628" s="83"/>
      <c r="B628" s="964"/>
      <c r="C628" s="871"/>
      <c r="D628" s="871"/>
      <c r="E628" s="871"/>
      <c r="F628" s="871"/>
      <c r="G628" s="871"/>
      <c r="H628" s="871"/>
      <c r="I628" s="554"/>
    </row>
    <row r="629" spans="1:9" ht="12.75">
      <c r="A629" s="83"/>
      <c r="B629" s="752"/>
      <c r="C629" s="753"/>
      <c r="D629" s="440"/>
      <c r="E629" s="775"/>
      <c r="F629" s="434"/>
      <c r="G629" s="755"/>
      <c r="H629" s="783"/>
      <c r="I629" s="87"/>
    </row>
    <row r="630" spans="1:9" ht="12.75">
      <c r="A630" s="83"/>
      <c r="B630" s="752"/>
      <c r="C630" s="753"/>
      <c r="D630" s="440"/>
      <c r="E630" s="775"/>
      <c r="F630" s="434"/>
      <c r="G630" s="784"/>
      <c r="H630" s="452"/>
      <c r="I630" s="454"/>
    </row>
    <row r="631" spans="1:9" ht="12.75">
      <c r="A631" s="83"/>
      <c r="B631" s="752"/>
      <c r="C631" s="753"/>
      <c r="D631" s="447"/>
      <c r="E631" s="434"/>
      <c r="F631" s="760"/>
      <c r="G631" s="755"/>
      <c r="H631" s="755"/>
      <c r="I631" s="168"/>
    </row>
    <row r="632" spans="1:9">
      <c r="A632" s="83"/>
      <c r="B632" s="965"/>
      <c r="C632" s="871"/>
      <c r="D632" s="871"/>
      <c r="E632" s="871"/>
      <c r="F632" s="871"/>
      <c r="G632" s="871"/>
      <c r="H632" s="871"/>
      <c r="I632" s="546"/>
    </row>
    <row r="633" spans="1:9" ht="12.75">
      <c r="A633" s="83"/>
      <c r="B633" s="763"/>
      <c r="C633" s="433"/>
      <c r="D633" s="434"/>
      <c r="E633" s="434"/>
      <c r="F633" s="434"/>
      <c r="G633" s="755"/>
      <c r="H633" s="434"/>
      <c r="I633" s="25"/>
    </row>
    <row r="634" spans="1:9" ht="12.75">
      <c r="A634" s="83"/>
      <c r="B634" s="763"/>
      <c r="C634" s="433"/>
      <c r="D634" s="785"/>
      <c r="E634" s="434"/>
      <c r="F634" s="434"/>
      <c r="G634" s="757"/>
      <c r="H634" s="434"/>
      <c r="I634" s="25"/>
    </row>
    <row r="635" spans="1:9" ht="12.75">
      <c r="A635" s="83"/>
      <c r="B635" s="763"/>
      <c r="C635" s="753"/>
      <c r="D635" s="785"/>
      <c r="E635" s="434"/>
      <c r="F635" s="786"/>
      <c r="G635" s="787"/>
      <c r="H635" s="787"/>
      <c r="I635" s="738"/>
    </row>
    <row r="636" spans="1:9" ht="12.75">
      <c r="A636" s="83"/>
      <c r="B636" s="969"/>
      <c r="C636" s="967"/>
      <c r="D636" s="785"/>
      <c r="E636" s="434"/>
      <c r="F636" s="434"/>
      <c r="G636" s="755"/>
      <c r="H636" s="434"/>
      <c r="I636" s="25"/>
    </row>
    <row r="637" spans="1:9" ht="12.75">
      <c r="A637" s="83"/>
      <c r="B637" s="871"/>
      <c r="C637" s="871"/>
      <c r="D637" s="440"/>
      <c r="E637" s="773"/>
      <c r="F637" s="440"/>
      <c r="G637" s="440"/>
      <c r="H637" s="440"/>
      <c r="I637" s="86"/>
    </row>
    <row r="638" spans="1:9" ht="18">
      <c r="A638" s="83"/>
      <c r="B638" s="966"/>
      <c r="C638" s="871"/>
      <c r="D638" s="871"/>
      <c r="E638" s="871"/>
      <c r="F638" s="871"/>
      <c r="G638" s="871"/>
      <c r="H638" s="871"/>
      <c r="I638" s="708"/>
    </row>
    <row r="639" spans="1:9" ht="12.75">
      <c r="A639" s="83"/>
      <c r="B639" s="752"/>
      <c r="C639" s="753"/>
      <c r="D639" s="440"/>
      <c r="E639" s="754"/>
      <c r="F639" s="434"/>
      <c r="G639" s="755"/>
      <c r="H639" s="434"/>
      <c r="I639" s="25"/>
    </row>
    <row r="640" spans="1:9" ht="12.75">
      <c r="A640" s="83"/>
      <c r="B640" s="752"/>
      <c r="C640" s="753"/>
      <c r="D640" s="440"/>
      <c r="E640" s="754"/>
      <c r="F640" s="434"/>
      <c r="G640" s="434"/>
      <c r="H640" s="755"/>
      <c r="I640" s="168"/>
    </row>
    <row r="641" spans="1:9" ht="12.75">
      <c r="A641" s="83"/>
      <c r="B641" s="752"/>
      <c r="C641" s="753"/>
      <c r="D641" s="434"/>
      <c r="E641" s="434"/>
      <c r="F641" s="755"/>
      <c r="G641" s="755"/>
      <c r="H641" s="434"/>
      <c r="I641" s="25"/>
    </row>
    <row r="642" spans="1:9">
      <c r="A642" s="83"/>
      <c r="B642" s="965"/>
      <c r="C642" s="871"/>
      <c r="D642" s="871"/>
      <c r="E642" s="871"/>
      <c r="F642" s="871"/>
      <c r="G642" s="871"/>
      <c r="H642" s="871"/>
      <c r="I642" s="546"/>
    </row>
    <row r="643" spans="1:9" ht="12.75">
      <c r="A643" s="83"/>
      <c r="B643" s="752"/>
      <c r="C643" s="753"/>
      <c r="D643" s="440"/>
      <c r="E643" s="434"/>
      <c r="F643" s="756"/>
      <c r="G643" s="757"/>
      <c r="H643" s="434"/>
      <c r="I643" s="25"/>
    </row>
    <row r="644" spans="1:9" ht="12.75">
      <c r="A644" s="83"/>
      <c r="B644" s="752"/>
      <c r="C644" s="753"/>
      <c r="D644" s="758"/>
      <c r="E644" s="759"/>
      <c r="F644" s="760"/>
      <c r="G644" s="755"/>
      <c r="H644" s="755"/>
      <c r="I644" s="168"/>
    </row>
    <row r="645" spans="1:9" ht="12.75">
      <c r="A645" s="83"/>
      <c r="B645" s="752"/>
      <c r="C645" s="753"/>
      <c r="D645" s="440"/>
      <c r="E645" s="759"/>
      <c r="F645" s="440"/>
      <c r="G645" s="440"/>
      <c r="H645" s="440"/>
      <c r="I645" s="86"/>
    </row>
    <row r="646" spans="1:9" ht="12.75">
      <c r="A646" s="83"/>
      <c r="B646" s="752"/>
      <c r="C646" s="753"/>
      <c r="D646" s="434"/>
      <c r="E646" s="761"/>
      <c r="F646" s="762"/>
      <c r="G646" s="755"/>
      <c r="H646" s="762"/>
      <c r="I646" s="715"/>
    </row>
    <row r="647" spans="1:9" ht="12.75">
      <c r="A647" s="83"/>
      <c r="B647" s="763"/>
      <c r="C647" s="433"/>
      <c r="D647" s="764"/>
      <c r="E647" s="765"/>
      <c r="F647" s="766"/>
      <c r="G647" s="767"/>
      <c r="H647" s="766"/>
      <c r="I647" s="199"/>
    </row>
    <row r="648" spans="1:9" ht="18">
      <c r="A648" s="83"/>
      <c r="B648" s="966"/>
      <c r="C648" s="871"/>
      <c r="D648" s="871"/>
      <c r="E648" s="871"/>
      <c r="F648" s="871"/>
      <c r="G648" s="871"/>
      <c r="H648" s="871"/>
      <c r="I648" s="708"/>
    </row>
    <row r="649" spans="1:9" ht="12.75">
      <c r="A649" s="83"/>
      <c r="B649" s="763"/>
      <c r="C649" s="433"/>
      <c r="D649" s="434"/>
      <c r="E649" s="754"/>
      <c r="F649" s="434"/>
      <c r="G649" s="755"/>
      <c r="H649" s="434"/>
      <c r="I649" s="25"/>
    </row>
    <row r="650" spans="1:9" ht="12.75">
      <c r="A650" s="83"/>
      <c r="B650" s="763"/>
      <c r="C650" s="433"/>
      <c r="D650" s="440"/>
      <c r="E650" s="434"/>
      <c r="F650" s="768"/>
      <c r="G650" s="757"/>
      <c r="H650" s="757"/>
      <c r="I650" s="148"/>
    </row>
    <row r="651" spans="1:9" ht="12.75">
      <c r="A651" s="83"/>
      <c r="B651" s="763"/>
      <c r="C651" s="433"/>
      <c r="D651" s="440"/>
      <c r="E651" s="434"/>
      <c r="F651" s="756"/>
      <c r="G651" s="757"/>
      <c r="H651" s="434"/>
      <c r="I651" s="25"/>
    </row>
    <row r="652" spans="1:9">
      <c r="A652" s="83"/>
      <c r="B652" s="965"/>
      <c r="C652" s="871"/>
      <c r="D652" s="871"/>
      <c r="E652" s="871"/>
      <c r="F652" s="871"/>
      <c r="G652" s="871"/>
      <c r="H652" s="871"/>
      <c r="I652" s="546"/>
    </row>
    <row r="653" spans="1:9" ht="12.75">
      <c r="A653" s="83"/>
      <c r="B653" s="763"/>
      <c r="C653" s="433"/>
      <c r="D653" s="434"/>
      <c r="E653" s="434"/>
      <c r="F653" s="434"/>
      <c r="G653" s="769"/>
      <c r="H653" s="434"/>
      <c r="I653" s="25"/>
    </row>
    <row r="654" spans="1:9" ht="12.75">
      <c r="A654" s="83"/>
      <c r="B654" s="763"/>
      <c r="C654" s="433"/>
      <c r="D654" s="434"/>
      <c r="E654" s="434"/>
      <c r="F654" s="434"/>
      <c r="G654" s="769"/>
      <c r="H654" s="434"/>
      <c r="I654" s="25"/>
    </row>
    <row r="655" spans="1:9" ht="12.75">
      <c r="A655" s="83"/>
      <c r="B655" s="752"/>
      <c r="C655" s="753"/>
      <c r="D655" s="434"/>
      <c r="E655" s="434"/>
      <c r="F655" s="434"/>
      <c r="G655" s="770"/>
      <c r="H655" s="434"/>
      <c r="I655" s="25"/>
    </row>
    <row r="656" spans="1:9" ht="12.75">
      <c r="A656" s="83"/>
      <c r="B656" s="752"/>
      <c r="C656" s="753"/>
      <c r="D656" s="434"/>
      <c r="E656" s="771"/>
      <c r="F656" s="397"/>
      <c r="G656" s="772"/>
      <c r="H656" s="397"/>
      <c r="I656" s="60"/>
    </row>
    <row r="657" spans="1:9" ht="12.75">
      <c r="A657" s="83"/>
      <c r="B657" s="752"/>
      <c r="C657" s="753"/>
      <c r="D657" s="440"/>
      <c r="E657" s="773"/>
      <c r="F657" s="440"/>
      <c r="G657" s="440"/>
      <c r="H657" s="440"/>
      <c r="I657" s="86"/>
    </row>
    <row r="658" spans="1:9" ht="18">
      <c r="A658" s="83"/>
      <c r="B658" s="966"/>
      <c r="C658" s="871"/>
      <c r="D658" s="871"/>
      <c r="E658" s="871"/>
      <c r="F658" s="871"/>
      <c r="G658" s="871"/>
      <c r="H658" s="871"/>
      <c r="I658" s="708"/>
    </row>
    <row r="659" spans="1:9" ht="12.75">
      <c r="A659" s="83"/>
      <c r="B659" s="969"/>
      <c r="C659" s="967"/>
      <c r="D659" s="440"/>
      <c r="E659" s="754"/>
      <c r="F659" s="434"/>
      <c r="G659" s="434"/>
      <c r="H659" s="434"/>
      <c r="I659" s="25"/>
    </row>
    <row r="660" spans="1:9" ht="12.75">
      <c r="A660" s="83"/>
      <c r="B660" s="871"/>
      <c r="C660" s="871"/>
      <c r="D660" s="440"/>
      <c r="E660" s="440"/>
      <c r="F660" s="628"/>
      <c r="G660" s="755"/>
      <c r="H660" s="440"/>
      <c r="I660" s="86"/>
    </row>
    <row r="661" spans="1:9" ht="12.75">
      <c r="A661" s="83"/>
      <c r="B661" s="763"/>
      <c r="C661" s="433"/>
      <c r="D661" s="440"/>
      <c r="E661" s="440"/>
      <c r="F661" s="774"/>
      <c r="G661" s="440"/>
      <c r="H661" s="774"/>
      <c r="I661" s="156"/>
    </row>
    <row r="662" spans="1:9" ht="12.75">
      <c r="A662" s="83"/>
      <c r="B662" s="763"/>
      <c r="C662" s="433"/>
      <c r="D662" s="440"/>
      <c r="E662" s="775"/>
      <c r="F662" s="434"/>
      <c r="G662" s="755"/>
      <c r="H662" s="452"/>
      <c r="I662" s="454"/>
    </row>
    <row r="663" spans="1:9">
      <c r="A663" s="83"/>
      <c r="B663" s="965"/>
      <c r="C663" s="871"/>
      <c r="D663" s="871"/>
      <c r="E663" s="871"/>
      <c r="F663" s="871"/>
      <c r="G663" s="871"/>
      <c r="H663" s="871"/>
      <c r="I663" s="546"/>
    </row>
    <row r="664" spans="1:9" ht="12.75">
      <c r="A664" s="83"/>
      <c r="B664" s="433"/>
      <c r="C664" s="433"/>
      <c r="D664" s="776"/>
      <c r="E664" s="447"/>
      <c r="F664" s="447"/>
      <c r="G664" s="447"/>
      <c r="H664" s="447"/>
      <c r="I664" s="100"/>
    </row>
    <row r="665" spans="1:9" ht="12.75">
      <c r="A665" s="83"/>
      <c r="B665" s="433"/>
      <c r="C665" s="433"/>
      <c r="D665" s="434"/>
      <c r="E665" s="447"/>
      <c r="F665" s="434"/>
      <c r="G665" s="757"/>
      <c r="H665" s="434"/>
      <c r="I665" s="25"/>
    </row>
    <row r="666" spans="1:9" ht="12.75">
      <c r="A666" s="83"/>
      <c r="B666" s="777"/>
      <c r="C666" s="777"/>
      <c r="D666" s="517"/>
      <c r="E666" s="778"/>
      <c r="F666" s="447"/>
      <c r="G666" s="447"/>
      <c r="H666" s="447"/>
      <c r="I666" s="100"/>
    </row>
    <row r="667" spans="1:9" ht="23.25">
      <c r="A667" s="83"/>
      <c r="B667" s="968"/>
      <c r="C667" s="871"/>
      <c r="D667" s="871"/>
      <c r="E667" s="871"/>
      <c r="F667" s="871"/>
      <c r="G667" s="871"/>
      <c r="H667" s="871"/>
      <c r="I667" s="1"/>
    </row>
    <row r="668" spans="1:9" ht="18">
      <c r="A668" s="83"/>
      <c r="B668" s="962"/>
      <c r="C668" s="871"/>
      <c r="D668" s="871"/>
      <c r="E668" s="871"/>
      <c r="F668" s="871"/>
      <c r="G668" s="871"/>
      <c r="H668" s="871"/>
      <c r="I668" s="16"/>
    </row>
    <row r="669" spans="1:9" ht="12.75">
      <c r="A669" s="83"/>
      <c r="B669" s="433"/>
      <c r="C669" s="433"/>
      <c r="D669" s="433"/>
      <c r="E669" s="433"/>
      <c r="F669" s="433"/>
      <c r="G669" s="433"/>
      <c r="H669" s="433"/>
      <c r="I669" s="21"/>
    </row>
    <row r="670" spans="1:9" ht="12.75">
      <c r="A670" s="83"/>
      <c r="B670" s="433"/>
      <c r="C670" s="433"/>
      <c r="D670" s="440"/>
      <c r="E670" s="775"/>
      <c r="F670" s="440"/>
      <c r="G670" s="510"/>
      <c r="H670" s="452"/>
      <c r="I670" s="454"/>
    </row>
    <row r="671" spans="1:9" ht="12.75">
      <c r="A671" s="83"/>
      <c r="B671" s="433"/>
      <c r="C671" s="433"/>
      <c r="D671" s="440"/>
      <c r="E671" s="434"/>
      <c r="F671" s="434"/>
      <c r="G671" s="779"/>
      <c r="H671" s="434"/>
      <c r="I671" s="25"/>
    </row>
    <row r="672" spans="1:9" ht="12.75">
      <c r="A672" s="83"/>
      <c r="B672" s="433"/>
      <c r="C672" s="433"/>
      <c r="D672" s="434"/>
      <c r="E672" s="434"/>
      <c r="F672" s="760"/>
      <c r="G672" s="755"/>
      <c r="H672" s="755"/>
      <c r="I672" s="168"/>
    </row>
    <row r="673" spans="1:9">
      <c r="A673" s="83"/>
      <c r="B673" s="965"/>
      <c r="C673" s="871"/>
      <c r="D673" s="871"/>
      <c r="E673" s="871"/>
      <c r="F673" s="871"/>
      <c r="G673" s="871"/>
      <c r="H673" s="871"/>
      <c r="I673" s="546"/>
    </row>
    <row r="674" spans="1:9" ht="12.75">
      <c r="A674" s="83"/>
      <c r="B674" s="433"/>
      <c r="C674" s="433"/>
      <c r="D674" s="434"/>
      <c r="E674" s="434"/>
      <c r="F674" s="434"/>
      <c r="G674" s="755"/>
      <c r="H674" s="434"/>
      <c r="I674" s="25"/>
    </row>
    <row r="675" spans="1:9" ht="12.75">
      <c r="A675" s="83"/>
      <c r="B675" s="433"/>
      <c r="C675" s="433"/>
      <c r="D675" s="440"/>
      <c r="E675" s="440"/>
      <c r="F675" s="428"/>
      <c r="G675" s="440"/>
      <c r="H675" s="440"/>
      <c r="I675" s="86"/>
    </row>
    <row r="676" spans="1:9" ht="12.75">
      <c r="A676" s="83"/>
      <c r="B676" s="967"/>
      <c r="C676" s="967"/>
      <c r="D676" s="440"/>
      <c r="E676" s="434"/>
      <c r="F676" s="434"/>
      <c r="G676" s="434"/>
      <c r="H676" s="434"/>
      <c r="I676" s="25"/>
    </row>
    <row r="677" spans="1:9" ht="12.75">
      <c r="A677" s="83"/>
      <c r="B677" s="871"/>
      <c r="C677" s="871"/>
      <c r="D677" s="434"/>
      <c r="E677" s="434"/>
      <c r="F677" s="434"/>
      <c r="G677" s="434"/>
      <c r="H677" s="434"/>
      <c r="I677" s="25"/>
    </row>
    <row r="678" spans="1:9" ht="12.75">
      <c r="A678" s="83"/>
      <c r="B678" s="433"/>
      <c r="C678" s="433"/>
      <c r="D678" s="434"/>
      <c r="E678" s="771"/>
      <c r="F678" s="440"/>
      <c r="G678" s="434"/>
      <c r="H678" s="434"/>
      <c r="I678" s="25"/>
    </row>
    <row r="679" spans="1:9" ht="12.75">
      <c r="A679" s="83"/>
      <c r="B679" s="967"/>
      <c r="C679" s="967"/>
      <c r="D679" s="434"/>
      <c r="E679" s="771"/>
      <c r="F679" s="434"/>
      <c r="G679" s="755"/>
      <c r="H679" s="434"/>
      <c r="I679" s="25"/>
    </row>
    <row r="680" spans="1:9" ht="12.75">
      <c r="A680" s="83"/>
      <c r="B680" s="871"/>
      <c r="C680" s="871"/>
      <c r="D680" s="434"/>
      <c r="E680" s="771"/>
      <c r="F680" s="397"/>
      <c r="G680" s="780"/>
      <c r="H680" s="781"/>
      <c r="I680" s="128"/>
    </row>
    <row r="681" spans="1:9" ht="18">
      <c r="A681" s="83"/>
      <c r="B681" s="962"/>
      <c r="C681" s="871"/>
      <c r="D681" s="871"/>
      <c r="E681" s="871"/>
      <c r="F681" s="871"/>
      <c r="G681" s="871"/>
      <c r="H681" s="871"/>
      <c r="I681" s="16"/>
    </row>
    <row r="682" spans="1:9" ht="12.75">
      <c r="A682" s="83"/>
      <c r="B682" s="753"/>
      <c r="C682" s="753"/>
      <c r="D682" s="434"/>
      <c r="E682" s="440"/>
      <c r="F682" s="440"/>
      <c r="G682" s="755"/>
      <c r="H682" s="755"/>
      <c r="I682" s="168"/>
    </row>
    <row r="683" spans="1:9" ht="12.75">
      <c r="A683" s="83"/>
      <c r="B683" s="782"/>
      <c r="C683" s="782"/>
      <c r="D683" s="434"/>
      <c r="E683" s="440"/>
      <c r="F683" s="760"/>
      <c r="G683" s="755"/>
      <c r="H683" s="755"/>
      <c r="I683" s="168"/>
    </row>
    <row r="684" spans="1:9" ht="12.75">
      <c r="A684" s="83"/>
      <c r="B684" s="753"/>
      <c r="C684" s="753"/>
      <c r="D684" s="440"/>
      <c r="E684" s="440"/>
      <c r="F684" s="428"/>
      <c r="G684" s="440"/>
      <c r="H684" s="440"/>
      <c r="I684" s="86"/>
    </row>
    <row r="685" spans="1:9">
      <c r="A685" s="83"/>
      <c r="B685" s="963"/>
      <c r="C685" s="871"/>
      <c r="D685" s="871"/>
      <c r="E685" s="871"/>
      <c r="F685" s="871"/>
      <c r="G685" s="871"/>
      <c r="H685" s="871"/>
      <c r="I685" s="702"/>
    </row>
    <row r="686" spans="1:9" ht="12.75">
      <c r="A686" s="83"/>
      <c r="B686" s="753"/>
      <c r="C686" s="753"/>
      <c r="D686" s="440"/>
      <c r="E686" s="440"/>
      <c r="F686" s="440"/>
      <c r="G686" s="440"/>
      <c r="H686" s="440"/>
      <c r="I686" s="86"/>
    </row>
    <row r="687" spans="1:9" ht="12.75">
      <c r="A687" s="83"/>
      <c r="B687" s="753"/>
      <c r="C687" s="753"/>
      <c r="D687" s="440"/>
      <c r="E687" s="440"/>
      <c r="F687" s="440"/>
      <c r="G687" s="757"/>
      <c r="H687" s="440"/>
      <c r="I687" s="86"/>
    </row>
    <row r="688" spans="1:9" ht="12.75">
      <c r="A688" s="83"/>
      <c r="B688" s="967"/>
      <c r="C688" s="967"/>
      <c r="D688" s="440"/>
      <c r="E688" s="759"/>
      <c r="F688" s="440"/>
      <c r="G688" s="440"/>
      <c r="H688" s="440"/>
      <c r="I688" s="86"/>
    </row>
    <row r="689" spans="1:9" ht="12.75">
      <c r="A689" s="83"/>
      <c r="B689" s="871"/>
      <c r="C689" s="871"/>
      <c r="D689" s="434"/>
      <c r="E689" s="765"/>
      <c r="F689" s="440"/>
      <c r="G689" s="757"/>
      <c r="H689" s="440"/>
      <c r="I689" s="86"/>
    </row>
    <row r="690" spans="1:9" ht="12.75">
      <c r="A690" s="83"/>
      <c r="B690" s="753"/>
      <c r="C690" s="753"/>
      <c r="D690" s="440"/>
      <c r="E690" s="765"/>
      <c r="F690" s="440"/>
      <c r="G690" s="757"/>
      <c r="H690" s="440"/>
      <c r="I690" s="86"/>
    </row>
    <row r="691" spans="1:9" ht="18">
      <c r="A691" s="83"/>
      <c r="B691" s="964"/>
      <c r="C691" s="871"/>
      <c r="D691" s="871"/>
      <c r="E691" s="871"/>
      <c r="F691" s="871"/>
      <c r="G691" s="871"/>
      <c r="H691" s="871"/>
      <c r="I691" s="554"/>
    </row>
    <row r="692" spans="1:9" ht="12.75">
      <c r="A692" s="83"/>
      <c r="B692" s="752"/>
      <c r="C692" s="753"/>
      <c r="D692" s="440"/>
      <c r="E692" s="775"/>
      <c r="F692" s="434"/>
      <c r="G692" s="755"/>
      <c r="H692" s="783"/>
      <c r="I692" s="87"/>
    </row>
    <row r="693" spans="1:9" ht="12.75">
      <c r="A693" s="83"/>
      <c r="B693" s="752"/>
      <c r="C693" s="753"/>
      <c r="D693" s="440"/>
      <c r="E693" s="775"/>
      <c r="F693" s="434"/>
      <c r="G693" s="784"/>
      <c r="H693" s="452"/>
      <c r="I693" s="454"/>
    </row>
    <row r="694" spans="1:9" ht="12.75">
      <c r="A694" s="83"/>
      <c r="B694" s="752"/>
      <c r="C694" s="753"/>
      <c r="D694" s="447"/>
      <c r="E694" s="434"/>
      <c r="F694" s="760"/>
      <c r="G694" s="755"/>
      <c r="H694" s="755"/>
      <c r="I694" s="168"/>
    </row>
    <row r="695" spans="1:9">
      <c r="A695" s="83"/>
      <c r="B695" s="965"/>
      <c r="C695" s="871"/>
      <c r="D695" s="871"/>
      <c r="E695" s="871"/>
      <c r="F695" s="871"/>
      <c r="G695" s="871"/>
      <c r="H695" s="871"/>
      <c r="I695" s="546"/>
    </row>
    <row r="696" spans="1:9" ht="12.75">
      <c r="A696" s="83"/>
      <c r="B696" s="763"/>
      <c r="C696" s="433"/>
      <c r="D696" s="434"/>
      <c r="E696" s="434"/>
      <c r="F696" s="434"/>
      <c r="G696" s="755"/>
      <c r="H696" s="434"/>
      <c r="I696" s="25"/>
    </row>
    <row r="697" spans="1:9" ht="12.75">
      <c r="A697" s="83"/>
      <c r="B697" s="763"/>
      <c r="C697" s="433"/>
      <c r="D697" s="785"/>
      <c r="E697" s="434"/>
      <c r="F697" s="434"/>
      <c r="G697" s="757"/>
      <c r="H697" s="434"/>
      <c r="I697" s="25"/>
    </row>
    <row r="698" spans="1:9" ht="12.75">
      <c r="A698" s="83"/>
      <c r="B698" s="763"/>
      <c r="C698" s="753"/>
      <c r="D698" s="785"/>
      <c r="E698" s="434"/>
      <c r="F698" s="786"/>
      <c r="G698" s="787"/>
      <c r="H698" s="787"/>
      <c r="I698" s="738"/>
    </row>
    <row r="699" spans="1:9" ht="12.75">
      <c r="A699" s="83"/>
      <c r="B699" s="969"/>
      <c r="C699" s="967"/>
      <c r="D699" s="785"/>
      <c r="E699" s="434"/>
      <c r="F699" s="434"/>
      <c r="G699" s="755"/>
      <c r="H699" s="434"/>
      <c r="I699" s="25"/>
    </row>
    <row r="700" spans="1:9" ht="12.75">
      <c r="A700" s="83"/>
      <c r="B700" s="871"/>
      <c r="C700" s="871"/>
      <c r="D700" s="440"/>
      <c r="E700" s="773"/>
      <c r="F700" s="440"/>
      <c r="G700" s="440"/>
      <c r="H700" s="440"/>
      <c r="I700" s="86"/>
    </row>
    <row r="701" spans="1:9" ht="18">
      <c r="A701" s="83"/>
      <c r="B701" s="966"/>
      <c r="C701" s="871"/>
      <c r="D701" s="871"/>
      <c r="E701" s="871"/>
      <c r="F701" s="871"/>
      <c r="G701" s="871"/>
      <c r="H701" s="871"/>
      <c r="I701" s="708"/>
    </row>
    <row r="702" spans="1:9" ht="12.75">
      <c r="A702" s="83"/>
      <c r="B702" s="752"/>
      <c r="C702" s="753"/>
      <c r="D702" s="440"/>
      <c r="E702" s="754"/>
      <c r="F702" s="434"/>
      <c r="G702" s="755"/>
      <c r="H702" s="434"/>
      <c r="I702" s="25"/>
    </row>
    <row r="703" spans="1:9" ht="12.75">
      <c r="A703" s="83"/>
      <c r="B703" s="752"/>
      <c r="C703" s="753"/>
      <c r="D703" s="440"/>
      <c r="E703" s="754"/>
      <c r="F703" s="434"/>
      <c r="G703" s="434"/>
      <c r="H703" s="755"/>
      <c r="I703" s="168"/>
    </row>
    <row r="704" spans="1:9" ht="12.75">
      <c r="A704" s="83"/>
      <c r="B704" s="752"/>
      <c r="C704" s="753"/>
      <c r="D704" s="434"/>
      <c r="E704" s="434"/>
      <c r="F704" s="755"/>
      <c r="G704" s="755"/>
      <c r="H704" s="434"/>
      <c r="I704" s="25"/>
    </row>
    <row r="705" spans="1:9">
      <c r="A705" s="83"/>
      <c r="B705" s="965"/>
      <c r="C705" s="871"/>
      <c r="D705" s="871"/>
      <c r="E705" s="871"/>
      <c r="F705" s="871"/>
      <c r="G705" s="871"/>
      <c r="H705" s="871"/>
      <c r="I705" s="546"/>
    </row>
    <row r="706" spans="1:9" ht="12.75">
      <c r="A706" s="83"/>
      <c r="B706" s="752"/>
      <c r="C706" s="753"/>
      <c r="D706" s="440"/>
      <c r="E706" s="434"/>
      <c r="F706" s="756"/>
      <c r="G706" s="757"/>
      <c r="H706" s="434"/>
      <c r="I706" s="25"/>
    </row>
    <row r="707" spans="1:9" ht="12.75">
      <c r="A707" s="83"/>
      <c r="B707" s="752"/>
      <c r="C707" s="753"/>
      <c r="D707" s="758"/>
      <c r="E707" s="759"/>
      <c r="F707" s="760"/>
      <c r="G707" s="755"/>
      <c r="H707" s="755"/>
      <c r="I707" s="168"/>
    </row>
    <row r="708" spans="1:9" ht="12.75">
      <c r="A708" s="83"/>
      <c r="B708" s="752"/>
      <c r="C708" s="753"/>
      <c r="D708" s="440"/>
      <c r="E708" s="759"/>
      <c r="F708" s="440"/>
      <c r="G708" s="440"/>
      <c r="H708" s="440"/>
      <c r="I708" s="86"/>
    </row>
    <row r="709" spans="1:9" ht="12.75">
      <c r="A709" s="83"/>
      <c r="B709" s="752"/>
      <c r="C709" s="753"/>
      <c r="D709" s="434"/>
      <c r="E709" s="761"/>
      <c r="F709" s="762"/>
      <c r="G709" s="755"/>
      <c r="H709" s="762"/>
      <c r="I709" s="715"/>
    </row>
    <row r="710" spans="1:9" ht="12.75">
      <c r="A710" s="83"/>
      <c r="B710" s="763"/>
      <c r="C710" s="433"/>
      <c r="D710" s="764"/>
      <c r="E710" s="765"/>
      <c r="F710" s="766"/>
      <c r="G710" s="767"/>
      <c r="H710" s="766"/>
      <c r="I710" s="199"/>
    </row>
    <row r="711" spans="1:9" ht="18">
      <c r="A711" s="83"/>
      <c r="B711" s="966"/>
      <c r="C711" s="871"/>
      <c r="D711" s="871"/>
      <c r="E711" s="871"/>
      <c r="F711" s="871"/>
      <c r="G711" s="871"/>
      <c r="H711" s="871"/>
      <c r="I711" s="708"/>
    </row>
    <row r="712" spans="1:9" ht="12.75">
      <c r="A712" s="83"/>
      <c r="B712" s="763"/>
      <c r="C712" s="433"/>
      <c r="D712" s="434"/>
      <c r="E712" s="754"/>
      <c r="F712" s="434"/>
      <c r="G712" s="755"/>
      <c r="H712" s="434"/>
      <c r="I712" s="25"/>
    </row>
    <row r="713" spans="1:9" ht="12.75">
      <c r="A713" s="83"/>
      <c r="B713" s="763"/>
      <c r="C713" s="433"/>
      <c r="D713" s="440"/>
      <c r="E713" s="434"/>
      <c r="F713" s="768"/>
      <c r="G713" s="757"/>
      <c r="H713" s="757"/>
      <c r="I713" s="148"/>
    </row>
    <row r="714" spans="1:9" ht="12.75">
      <c r="A714" s="83"/>
      <c r="B714" s="763"/>
      <c r="C714" s="433"/>
      <c r="D714" s="440"/>
      <c r="E714" s="434"/>
      <c r="F714" s="756"/>
      <c r="G714" s="757"/>
      <c r="H714" s="434"/>
      <c r="I714" s="25"/>
    </row>
    <row r="715" spans="1:9">
      <c r="A715" s="83"/>
      <c r="B715" s="965"/>
      <c r="C715" s="871"/>
      <c r="D715" s="871"/>
      <c r="E715" s="871"/>
      <c r="F715" s="871"/>
      <c r="G715" s="871"/>
      <c r="H715" s="871"/>
      <c r="I715" s="546"/>
    </row>
    <row r="716" spans="1:9" ht="12.75">
      <c r="A716" s="83"/>
      <c r="B716" s="763"/>
      <c r="C716" s="433"/>
      <c r="D716" s="434"/>
      <c r="E716" s="434"/>
      <c r="F716" s="434"/>
      <c r="G716" s="769"/>
      <c r="H716" s="434"/>
      <c r="I716" s="25"/>
    </row>
    <row r="717" spans="1:9" ht="12.75">
      <c r="A717" s="83"/>
      <c r="B717" s="763"/>
      <c r="C717" s="433"/>
      <c r="D717" s="434"/>
      <c r="E717" s="434"/>
      <c r="F717" s="434"/>
      <c r="G717" s="769"/>
      <c r="H717" s="434"/>
      <c r="I717" s="25"/>
    </row>
    <row r="718" spans="1:9" ht="12.75">
      <c r="A718" s="83"/>
      <c r="B718" s="752"/>
      <c r="C718" s="753"/>
      <c r="D718" s="434"/>
      <c r="E718" s="434"/>
      <c r="F718" s="434"/>
      <c r="G718" s="770"/>
      <c r="H718" s="434"/>
      <c r="I718" s="25"/>
    </row>
    <row r="719" spans="1:9" ht="12.75">
      <c r="A719" s="83"/>
      <c r="B719" s="752"/>
      <c r="C719" s="753"/>
      <c r="D719" s="434"/>
      <c r="E719" s="771"/>
      <c r="F719" s="397"/>
      <c r="G719" s="772"/>
      <c r="H719" s="397"/>
      <c r="I719" s="60"/>
    </row>
    <row r="720" spans="1:9" ht="12.75">
      <c r="A720" s="83"/>
      <c r="B720" s="752"/>
      <c r="C720" s="753"/>
      <c r="D720" s="440"/>
      <c r="E720" s="773"/>
      <c r="F720" s="440"/>
      <c r="G720" s="440"/>
      <c r="H720" s="440"/>
      <c r="I720" s="86"/>
    </row>
    <row r="721" spans="1:9" ht="18">
      <c r="A721" s="83"/>
      <c r="B721" s="966"/>
      <c r="C721" s="871"/>
      <c r="D721" s="871"/>
      <c r="E721" s="871"/>
      <c r="F721" s="871"/>
      <c r="G721" s="871"/>
      <c r="H721" s="871"/>
      <c r="I721" s="708"/>
    </row>
    <row r="722" spans="1:9" ht="12.75">
      <c r="A722" s="83"/>
      <c r="B722" s="969"/>
      <c r="C722" s="967"/>
      <c r="D722" s="440"/>
      <c r="E722" s="754"/>
      <c r="F722" s="434"/>
      <c r="G722" s="434"/>
      <c r="H722" s="434"/>
      <c r="I722" s="25"/>
    </row>
    <row r="723" spans="1:9" ht="12.75">
      <c r="A723" s="83"/>
      <c r="B723" s="871"/>
      <c r="C723" s="871"/>
      <c r="D723" s="440"/>
      <c r="E723" s="440"/>
      <c r="F723" s="628"/>
      <c r="G723" s="755"/>
      <c r="H723" s="440"/>
      <c r="I723" s="86"/>
    </row>
    <row r="724" spans="1:9" ht="12.75">
      <c r="A724" s="83"/>
      <c r="B724" s="763"/>
      <c r="C724" s="433"/>
      <c r="D724" s="440"/>
      <c r="E724" s="440"/>
      <c r="F724" s="774"/>
      <c r="G724" s="440"/>
      <c r="H724" s="774"/>
      <c r="I724" s="156"/>
    </row>
    <row r="725" spans="1:9" ht="12.75">
      <c r="A725" s="83"/>
      <c r="B725" s="763"/>
      <c r="C725" s="433"/>
      <c r="D725" s="440"/>
      <c r="E725" s="775"/>
      <c r="F725" s="434"/>
      <c r="G725" s="755"/>
      <c r="H725" s="452"/>
      <c r="I725" s="454"/>
    </row>
    <row r="726" spans="1:9">
      <c r="A726" s="83"/>
      <c r="B726" s="965"/>
      <c r="C726" s="871"/>
      <c r="D726" s="871"/>
      <c r="E726" s="871"/>
      <c r="F726" s="871"/>
      <c r="G726" s="871"/>
      <c r="H726" s="871"/>
      <c r="I726" s="546"/>
    </row>
    <row r="727" spans="1:9" ht="12.75">
      <c r="A727" s="83"/>
      <c r="B727" s="433"/>
      <c r="C727" s="433"/>
      <c r="D727" s="776"/>
      <c r="E727" s="447"/>
      <c r="F727" s="447"/>
      <c r="G727" s="447"/>
      <c r="H727" s="447"/>
      <c r="I727" s="100"/>
    </row>
    <row r="728" spans="1:9" ht="12.75">
      <c r="A728" s="83"/>
      <c r="B728" s="433"/>
      <c r="C728" s="433"/>
      <c r="D728" s="434"/>
      <c r="E728" s="447"/>
      <c r="F728" s="434"/>
      <c r="G728" s="757"/>
      <c r="H728" s="434"/>
      <c r="I728" s="25"/>
    </row>
    <row r="729" spans="1:9" ht="12.75">
      <c r="A729" s="83"/>
      <c r="B729" s="777"/>
      <c r="C729" s="777"/>
      <c r="D729" s="517"/>
      <c r="E729" s="778"/>
      <c r="F729" s="447"/>
      <c r="G729" s="447"/>
      <c r="H729" s="447"/>
      <c r="I729" s="100"/>
    </row>
    <row r="730" spans="1:9" ht="23.25">
      <c r="A730" s="83"/>
      <c r="B730" s="968"/>
      <c r="C730" s="871"/>
      <c r="D730" s="871"/>
      <c r="E730" s="871"/>
      <c r="F730" s="871"/>
      <c r="G730" s="871"/>
      <c r="H730" s="871"/>
      <c r="I730" s="1"/>
    </row>
    <row r="731" spans="1:9" ht="18">
      <c r="A731" s="83"/>
      <c r="B731" s="962"/>
      <c r="C731" s="871"/>
      <c r="D731" s="871"/>
      <c r="E731" s="871"/>
      <c r="F731" s="871"/>
      <c r="G731" s="871"/>
      <c r="H731" s="871"/>
      <c r="I731" s="16"/>
    </row>
    <row r="732" spans="1:9" ht="12.75">
      <c r="A732" s="83"/>
      <c r="B732" s="433"/>
      <c r="C732" s="433"/>
      <c r="D732" s="433"/>
      <c r="E732" s="433"/>
      <c r="F732" s="433"/>
      <c r="G732" s="433"/>
      <c r="H732" s="433"/>
      <c r="I732" s="21"/>
    </row>
    <row r="733" spans="1:9" ht="12.75">
      <c r="A733" s="83"/>
      <c r="B733" s="433"/>
      <c r="C733" s="433"/>
      <c r="D733" s="440"/>
      <c r="E733" s="775"/>
      <c r="F733" s="440"/>
      <c r="G733" s="510"/>
      <c r="H733" s="452"/>
      <c r="I733" s="454"/>
    </row>
    <row r="734" spans="1:9" ht="12.75">
      <c r="A734" s="83"/>
      <c r="B734" s="433"/>
      <c r="C734" s="433"/>
      <c r="D734" s="440"/>
      <c r="E734" s="434"/>
      <c r="F734" s="434"/>
      <c r="G734" s="779"/>
      <c r="H734" s="434"/>
      <c r="I734" s="25"/>
    </row>
    <row r="735" spans="1:9" ht="12.75">
      <c r="A735" s="83"/>
      <c r="B735" s="433"/>
      <c r="C735" s="433"/>
      <c r="D735" s="434"/>
      <c r="E735" s="434"/>
      <c r="F735" s="760"/>
      <c r="G735" s="755"/>
      <c r="H735" s="755"/>
      <c r="I735" s="168"/>
    </row>
    <row r="736" spans="1:9">
      <c r="A736" s="83"/>
      <c r="B736" s="965"/>
      <c r="C736" s="871"/>
      <c r="D736" s="871"/>
      <c r="E736" s="871"/>
      <c r="F736" s="871"/>
      <c r="G736" s="871"/>
      <c r="H736" s="871"/>
      <c r="I736" s="546"/>
    </row>
    <row r="737" spans="1:9" ht="12.75">
      <c r="A737" s="83"/>
      <c r="B737" s="433"/>
      <c r="C737" s="433"/>
      <c r="D737" s="434"/>
      <c r="E737" s="434"/>
      <c r="F737" s="434"/>
      <c r="G737" s="755"/>
      <c r="H737" s="434"/>
      <c r="I737" s="25"/>
    </row>
    <row r="738" spans="1:9" ht="12.75">
      <c r="A738" s="83"/>
      <c r="B738" s="433"/>
      <c r="C738" s="433"/>
      <c r="D738" s="440"/>
      <c r="E738" s="440"/>
      <c r="F738" s="428"/>
      <c r="G738" s="440"/>
      <c r="H738" s="440"/>
      <c r="I738" s="86"/>
    </row>
    <row r="739" spans="1:9" ht="12.75">
      <c r="A739" s="83"/>
      <c r="B739" s="967"/>
      <c r="C739" s="967"/>
      <c r="D739" s="440"/>
      <c r="E739" s="434"/>
      <c r="F739" s="434"/>
      <c r="G739" s="434"/>
      <c r="H739" s="434"/>
      <c r="I739" s="25"/>
    </row>
    <row r="740" spans="1:9" ht="12.75">
      <c r="A740" s="83"/>
      <c r="B740" s="871"/>
      <c r="C740" s="871"/>
      <c r="D740" s="434"/>
      <c r="E740" s="434"/>
      <c r="F740" s="434"/>
      <c r="G740" s="434"/>
      <c r="H740" s="434"/>
      <c r="I740" s="25"/>
    </row>
    <row r="741" spans="1:9" ht="12.75">
      <c r="A741" s="83"/>
      <c r="B741" s="433"/>
      <c r="C741" s="433"/>
      <c r="D741" s="434"/>
      <c r="E741" s="771"/>
      <c r="F741" s="440"/>
      <c r="G741" s="434"/>
      <c r="H741" s="434"/>
      <c r="I741" s="25"/>
    </row>
    <row r="742" spans="1:9" ht="12.75">
      <c r="A742" s="83"/>
      <c r="B742" s="967"/>
      <c r="C742" s="967"/>
      <c r="D742" s="434"/>
      <c r="E742" s="771"/>
      <c r="F742" s="434"/>
      <c r="G742" s="755"/>
      <c r="H742" s="434"/>
      <c r="I742" s="25"/>
    </row>
    <row r="743" spans="1:9" ht="12.75">
      <c r="A743" s="83"/>
      <c r="B743" s="871"/>
      <c r="C743" s="871"/>
      <c r="D743" s="434"/>
      <c r="E743" s="771"/>
      <c r="F743" s="397"/>
      <c r="G743" s="780"/>
      <c r="H743" s="781"/>
      <c r="I743" s="128"/>
    </row>
    <row r="744" spans="1:9" ht="18">
      <c r="A744" s="83"/>
      <c r="B744" s="962"/>
      <c r="C744" s="871"/>
      <c r="D744" s="871"/>
      <c r="E744" s="871"/>
      <c r="F744" s="871"/>
      <c r="G744" s="871"/>
      <c r="H744" s="871"/>
      <c r="I744" s="16"/>
    </row>
    <row r="745" spans="1:9" ht="12.75">
      <c r="A745" s="83"/>
      <c r="B745" s="753"/>
      <c r="C745" s="753"/>
      <c r="D745" s="434"/>
      <c r="E745" s="440"/>
      <c r="F745" s="440"/>
      <c r="G745" s="755"/>
      <c r="H745" s="755"/>
      <c r="I745" s="168"/>
    </row>
    <row r="746" spans="1:9" ht="12.75">
      <c r="A746" s="83"/>
      <c r="B746" s="782"/>
      <c r="C746" s="782"/>
      <c r="D746" s="434"/>
      <c r="E746" s="440"/>
      <c r="F746" s="760"/>
      <c r="G746" s="755"/>
      <c r="H746" s="755"/>
      <c r="I746" s="168"/>
    </row>
    <row r="747" spans="1:9" ht="12.75">
      <c r="A747" s="83"/>
      <c r="B747" s="753"/>
      <c r="C747" s="753"/>
      <c r="D747" s="440"/>
      <c r="E747" s="440"/>
      <c r="F747" s="428"/>
      <c r="G747" s="440"/>
      <c r="H747" s="440"/>
      <c r="I747" s="86"/>
    </row>
    <row r="748" spans="1:9">
      <c r="A748" s="83"/>
      <c r="B748" s="963"/>
      <c r="C748" s="871"/>
      <c r="D748" s="871"/>
      <c r="E748" s="871"/>
      <c r="F748" s="871"/>
      <c r="G748" s="871"/>
      <c r="H748" s="871"/>
      <c r="I748" s="702"/>
    </row>
    <row r="749" spans="1:9" ht="12.75">
      <c r="A749" s="83"/>
      <c r="B749" s="753"/>
      <c r="C749" s="753"/>
      <c r="D749" s="440"/>
      <c r="E749" s="440"/>
      <c r="F749" s="440"/>
      <c r="G749" s="440"/>
      <c r="H749" s="440"/>
      <c r="I749" s="86"/>
    </row>
    <row r="750" spans="1:9" ht="12.75">
      <c r="A750" s="83"/>
      <c r="B750" s="753"/>
      <c r="C750" s="753"/>
      <c r="D750" s="440"/>
      <c r="E750" s="440"/>
      <c r="F750" s="440"/>
      <c r="G750" s="757"/>
      <c r="H750" s="440"/>
      <c r="I750" s="86"/>
    </row>
    <row r="751" spans="1:9" ht="12.75">
      <c r="A751" s="83"/>
      <c r="B751" s="967"/>
      <c r="C751" s="967"/>
      <c r="D751" s="440"/>
      <c r="E751" s="759"/>
      <c r="F751" s="440"/>
      <c r="G751" s="440"/>
      <c r="H751" s="440"/>
      <c r="I751" s="86"/>
    </row>
    <row r="752" spans="1:9" ht="12.75">
      <c r="A752" s="83"/>
      <c r="B752" s="871"/>
      <c r="C752" s="871"/>
      <c r="D752" s="434"/>
      <c r="E752" s="765"/>
      <c r="F752" s="440"/>
      <c r="G752" s="757"/>
      <c r="H752" s="440"/>
      <c r="I752" s="86"/>
    </row>
    <row r="753" spans="1:9" ht="12.75">
      <c r="A753" s="83"/>
      <c r="B753" s="753"/>
      <c r="C753" s="753"/>
      <c r="D753" s="440"/>
      <c r="E753" s="765"/>
      <c r="F753" s="440"/>
      <c r="G753" s="757"/>
      <c r="H753" s="440"/>
      <c r="I753" s="86"/>
    </row>
    <row r="754" spans="1:9" ht="18">
      <c r="A754" s="83"/>
      <c r="B754" s="964"/>
      <c r="C754" s="871"/>
      <c r="D754" s="871"/>
      <c r="E754" s="871"/>
      <c r="F754" s="871"/>
      <c r="G754" s="871"/>
      <c r="H754" s="871"/>
      <c r="I754" s="554"/>
    </row>
    <row r="755" spans="1:9" ht="12.75">
      <c r="A755" s="83"/>
      <c r="B755" s="752"/>
      <c r="C755" s="753"/>
      <c r="D755" s="440"/>
      <c r="E755" s="775"/>
      <c r="F755" s="434"/>
      <c r="G755" s="755"/>
      <c r="H755" s="783"/>
      <c r="I755" s="87"/>
    </row>
    <row r="756" spans="1:9" ht="12.75">
      <c r="A756" s="83"/>
      <c r="B756" s="752"/>
      <c r="C756" s="753"/>
      <c r="D756" s="440"/>
      <c r="E756" s="775"/>
      <c r="F756" s="434"/>
      <c r="G756" s="784"/>
      <c r="H756" s="452"/>
      <c r="I756" s="454"/>
    </row>
    <row r="757" spans="1:9" ht="12.75">
      <c r="A757" s="83"/>
      <c r="B757" s="752"/>
      <c r="C757" s="753"/>
      <c r="D757" s="447"/>
      <c r="E757" s="434"/>
      <c r="F757" s="760"/>
      <c r="G757" s="755"/>
      <c r="H757" s="755"/>
      <c r="I757" s="168"/>
    </row>
    <row r="758" spans="1:9">
      <c r="A758" s="83"/>
      <c r="B758" s="965"/>
      <c r="C758" s="871"/>
      <c r="D758" s="871"/>
      <c r="E758" s="871"/>
      <c r="F758" s="871"/>
      <c r="G758" s="871"/>
      <c r="H758" s="871"/>
      <c r="I758" s="546"/>
    </row>
    <row r="759" spans="1:9" ht="12.75">
      <c r="A759" s="83"/>
      <c r="B759" s="763"/>
      <c r="C759" s="433"/>
      <c r="D759" s="434"/>
      <c r="E759" s="434"/>
      <c r="F759" s="434"/>
      <c r="G759" s="755"/>
      <c r="H759" s="434"/>
      <c r="I759" s="25"/>
    </row>
    <row r="760" spans="1:9" ht="12.75">
      <c r="A760" s="83"/>
      <c r="B760" s="763"/>
      <c r="C760" s="433"/>
      <c r="D760" s="785"/>
      <c r="E760" s="434"/>
      <c r="F760" s="434"/>
      <c r="G760" s="757"/>
      <c r="H760" s="434"/>
      <c r="I760" s="25"/>
    </row>
    <row r="761" spans="1:9" ht="12.75">
      <c r="A761" s="83"/>
      <c r="B761" s="763"/>
      <c r="C761" s="753"/>
      <c r="D761" s="785"/>
      <c r="E761" s="434"/>
      <c r="F761" s="786"/>
      <c r="G761" s="787"/>
      <c r="H761" s="787"/>
      <c r="I761" s="738"/>
    </row>
    <row r="762" spans="1:9" ht="12.75">
      <c r="A762" s="83"/>
      <c r="B762" s="969"/>
      <c r="C762" s="967"/>
      <c r="D762" s="785"/>
      <c r="E762" s="434"/>
      <c r="F762" s="434"/>
      <c r="G762" s="755"/>
      <c r="H762" s="434"/>
      <c r="I762" s="25"/>
    </row>
    <row r="763" spans="1:9" ht="12.75">
      <c r="A763" s="83"/>
      <c r="B763" s="871"/>
      <c r="C763" s="871"/>
      <c r="D763" s="440"/>
      <c r="E763" s="773"/>
      <c r="F763" s="440"/>
      <c r="G763" s="440"/>
      <c r="H763" s="440"/>
      <c r="I763" s="86"/>
    </row>
    <row r="764" spans="1:9" ht="18">
      <c r="A764" s="83"/>
      <c r="B764" s="966"/>
      <c r="C764" s="871"/>
      <c r="D764" s="871"/>
      <c r="E764" s="871"/>
      <c r="F764" s="871"/>
      <c r="G764" s="871"/>
      <c r="H764" s="871"/>
      <c r="I764" s="708"/>
    </row>
    <row r="765" spans="1:9" ht="12.75">
      <c r="A765" s="83"/>
      <c r="B765" s="752"/>
      <c r="C765" s="753"/>
      <c r="D765" s="440"/>
      <c r="E765" s="754"/>
      <c r="F765" s="434"/>
      <c r="G765" s="755"/>
      <c r="H765" s="434"/>
      <c r="I765" s="25"/>
    </row>
    <row r="766" spans="1:9" ht="12.75">
      <c r="A766" s="83"/>
      <c r="B766" s="752"/>
      <c r="C766" s="753"/>
      <c r="D766" s="440"/>
      <c r="E766" s="754"/>
      <c r="F766" s="434"/>
      <c r="G766" s="434"/>
      <c r="H766" s="755"/>
      <c r="I766" s="168"/>
    </row>
    <row r="767" spans="1:9" ht="12.75">
      <c r="A767" s="83"/>
      <c r="B767" s="752"/>
      <c r="C767" s="753"/>
      <c r="D767" s="434"/>
      <c r="E767" s="434"/>
      <c r="F767" s="755"/>
      <c r="G767" s="755"/>
      <c r="H767" s="434"/>
      <c r="I767" s="25"/>
    </row>
    <row r="768" spans="1:9">
      <c r="A768" s="83"/>
      <c r="B768" s="965"/>
      <c r="C768" s="871"/>
      <c r="D768" s="871"/>
      <c r="E768" s="871"/>
      <c r="F768" s="871"/>
      <c r="G768" s="871"/>
      <c r="H768" s="871"/>
      <c r="I768" s="546"/>
    </row>
    <row r="769" spans="1:9" ht="12.75">
      <c r="A769" s="83"/>
      <c r="B769" s="752"/>
      <c r="C769" s="753"/>
      <c r="D769" s="440"/>
      <c r="E769" s="434"/>
      <c r="F769" s="756"/>
      <c r="G769" s="757"/>
      <c r="H769" s="434"/>
      <c r="I769" s="25"/>
    </row>
    <row r="770" spans="1:9" ht="12.75">
      <c r="A770" s="83"/>
      <c r="B770" s="752"/>
      <c r="C770" s="753"/>
      <c r="D770" s="758"/>
      <c r="E770" s="759"/>
      <c r="F770" s="760"/>
      <c r="G770" s="755"/>
      <c r="H770" s="755"/>
      <c r="I770" s="168"/>
    </row>
    <row r="771" spans="1:9" ht="12.75">
      <c r="A771" s="83"/>
      <c r="B771" s="752"/>
      <c r="C771" s="753"/>
      <c r="D771" s="440"/>
      <c r="E771" s="759"/>
      <c r="F771" s="440"/>
      <c r="G771" s="440"/>
      <c r="H771" s="440"/>
      <c r="I771" s="86"/>
    </row>
    <row r="772" spans="1:9" ht="12.75">
      <c r="A772" s="83"/>
      <c r="B772" s="752"/>
      <c r="C772" s="753"/>
      <c r="D772" s="434"/>
      <c r="E772" s="761"/>
      <c r="F772" s="762"/>
      <c r="G772" s="755"/>
      <c r="H772" s="762"/>
      <c r="I772" s="715"/>
    </row>
    <row r="773" spans="1:9" ht="12.75">
      <c r="A773" s="83"/>
      <c r="B773" s="763"/>
      <c r="C773" s="433"/>
      <c r="D773" s="764"/>
      <c r="E773" s="765"/>
      <c r="F773" s="766"/>
      <c r="G773" s="767"/>
      <c r="H773" s="766"/>
      <c r="I773" s="199"/>
    </row>
    <row r="774" spans="1:9" ht="18">
      <c r="A774" s="83"/>
      <c r="B774" s="966"/>
      <c r="C774" s="871"/>
      <c r="D774" s="871"/>
      <c r="E774" s="871"/>
      <c r="F774" s="871"/>
      <c r="G774" s="871"/>
      <c r="H774" s="871"/>
      <c r="I774" s="708"/>
    </row>
    <row r="775" spans="1:9" ht="12.75">
      <c r="A775" s="83"/>
      <c r="B775" s="763"/>
      <c r="C775" s="433"/>
      <c r="D775" s="434"/>
      <c r="E775" s="754"/>
      <c r="F775" s="434"/>
      <c r="G775" s="755"/>
      <c r="H775" s="434"/>
      <c r="I775" s="25"/>
    </row>
    <row r="776" spans="1:9" ht="12.75">
      <c r="A776" s="83"/>
      <c r="B776" s="763"/>
      <c r="C776" s="433"/>
      <c r="D776" s="440"/>
      <c r="E776" s="434"/>
      <c r="F776" s="768"/>
      <c r="G776" s="757"/>
      <c r="H776" s="757"/>
      <c r="I776" s="148"/>
    </row>
    <row r="777" spans="1:9" ht="12.75">
      <c r="A777" s="83"/>
      <c r="B777" s="763"/>
      <c r="C777" s="433"/>
      <c r="D777" s="440"/>
      <c r="E777" s="434"/>
      <c r="F777" s="756"/>
      <c r="G777" s="757"/>
      <c r="H777" s="434"/>
      <c r="I777" s="25"/>
    </row>
    <row r="778" spans="1:9">
      <c r="A778" s="83"/>
      <c r="B778" s="965"/>
      <c r="C778" s="871"/>
      <c r="D778" s="871"/>
      <c r="E778" s="871"/>
      <c r="F778" s="871"/>
      <c r="G778" s="871"/>
      <c r="H778" s="871"/>
      <c r="I778" s="546"/>
    </row>
    <row r="779" spans="1:9" ht="12.75">
      <c r="A779" s="83"/>
      <c r="B779" s="763"/>
      <c r="C779" s="433"/>
      <c r="D779" s="434"/>
      <c r="E779" s="434"/>
      <c r="F779" s="434"/>
      <c r="G779" s="769"/>
      <c r="H779" s="434"/>
      <c r="I779" s="25"/>
    </row>
    <row r="780" spans="1:9" ht="12.75">
      <c r="A780" s="83"/>
      <c r="B780" s="763"/>
      <c r="C780" s="433"/>
      <c r="D780" s="434"/>
      <c r="E780" s="434"/>
      <c r="F780" s="434"/>
      <c r="G780" s="769"/>
      <c r="H780" s="434"/>
      <c r="I780" s="25"/>
    </row>
    <row r="781" spans="1:9" ht="12.75">
      <c r="A781" s="83"/>
      <c r="B781" s="752"/>
      <c r="C781" s="753"/>
      <c r="D781" s="434"/>
      <c r="E781" s="434"/>
      <c r="F781" s="434"/>
      <c r="G781" s="770"/>
      <c r="H781" s="434"/>
      <c r="I781" s="25"/>
    </row>
    <row r="782" spans="1:9" ht="12.75">
      <c r="A782" s="83"/>
      <c r="B782" s="752"/>
      <c r="C782" s="753"/>
      <c r="D782" s="434"/>
      <c r="E782" s="771"/>
      <c r="F782" s="397"/>
      <c r="G782" s="772"/>
      <c r="H782" s="397"/>
      <c r="I782" s="60"/>
    </row>
    <row r="783" spans="1:9" ht="12.75">
      <c r="A783" s="83"/>
      <c r="B783" s="752"/>
      <c r="C783" s="753"/>
      <c r="D783" s="440"/>
      <c r="E783" s="773"/>
      <c r="F783" s="440"/>
      <c r="G783" s="440"/>
      <c r="H783" s="440"/>
      <c r="I783" s="86"/>
    </row>
    <row r="784" spans="1:9" ht="18">
      <c r="A784" s="83"/>
      <c r="B784" s="966"/>
      <c r="C784" s="871"/>
      <c r="D784" s="871"/>
      <c r="E784" s="871"/>
      <c r="F784" s="871"/>
      <c r="G784" s="871"/>
      <c r="H784" s="871"/>
      <c r="I784" s="708"/>
    </row>
    <row r="785" spans="1:9" ht="12.75">
      <c r="A785" s="83"/>
      <c r="B785" s="969"/>
      <c r="C785" s="967"/>
      <c r="D785" s="440"/>
      <c r="E785" s="754"/>
      <c r="F785" s="434"/>
      <c r="G785" s="434"/>
      <c r="H785" s="434"/>
      <c r="I785" s="25"/>
    </row>
    <row r="786" spans="1:9" ht="12.75">
      <c r="A786" s="83"/>
      <c r="B786" s="871"/>
      <c r="C786" s="871"/>
      <c r="D786" s="440"/>
      <c r="E786" s="440"/>
      <c r="F786" s="628"/>
      <c r="G786" s="755"/>
      <c r="H786" s="440"/>
      <c r="I786" s="86"/>
    </row>
    <row r="787" spans="1:9" ht="12.75">
      <c r="A787" s="83"/>
      <c r="B787" s="763"/>
      <c r="C787" s="433"/>
      <c r="D787" s="440"/>
      <c r="E787" s="440"/>
      <c r="F787" s="774"/>
      <c r="G787" s="440"/>
      <c r="H787" s="774"/>
      <c r="I787" s="156"/>
    </row>
    <row r="788" spans="1:9" ht="12.75">
      <c r="A788" s="83"/>
      <c r="B788" s="763"/>
      <c r="C788" s="433"/>
      <c r="D788" s="440"/>
      <c r="E788" s="775"/>
      <c r="F788" s="434"/>
      <c r="G788" s="755"/>
      <c r="H788" s="452"/>
      <c r="I788" s="454"/>
    </row>
    <row r="789" spans="1:9">
      <c r="A789" s="83"/>
      <c r="B789" s="965"/>
      <c r="C789" s="871"/>
      <c r="D789" s="871"/>
      <c r="E789" s="871"/>
      <c r="F789" s="871"/>
      <c r="G789" s="871"/>
      <c r="H789" s="871"/>
      <c r="I789" s="546"/>
    </row>
    <row r="790" spans="1:9" ht="12.75">
      <c r="A790" s="83"/>
      <c r="B790" s="433"/>
      <c r="C790" s="433"/>
      <c r="D790" s="776"/>
      <c r="E790" s="447"/>
      <c r="F790" s="447"/>
      <c r="G790" s="447"/>
      <c r="H790" s="447"/>
      <c r="I790" s="100"/>
    </row>
    <row r="791" spans="1:9" ht="12.75">
      <c r="A791" s="83"/>
      <c r="B791" s="433"/>
      <c r="C791" s="433"/>
      <c r="D791" s="434"/>
      <c r="E791" s="447"/>
      <c r="F791" s="434"/>
      <c r="G791" s="757"/>
      <c r="H791" s="434"/>
      <c r="I791" s="25"/>
    </row>
    <row r="792" spans="1:9" ht="12.75">
      <c r="A792" s="83"/>
      <c r="B792" s="777"/>
      <c r="C792" s="777"/>
      <c r="D792" s="517"/>
      <c r="E792" s="778"/>
      <c r="F792" s="447"/>
      <c r="G792" s="447"/>
      <c r="H792" s="447"/>
      <c r="I792" s="100"/>
    </row>
    <row r="793" spans="1:9" ht="23.25">
      <c r="A793" s="83"/>
      <c r="B793" s="968"/>
      <c r="C793" s="871"/>
      <c r="D793" s="871"/>
      <c r="E793" s="871"/>
      <c r="F793" s="871"/>
      <c r="G793" s="871"/>
      <c r="H793" s="871"/>
      <c r="I793" s="1"/>
    </row>
    <row r="794" spans="1:9" ht="18">
      <c r="A794" s="83"/>
      <c r="B794" s="962"/>
      <c r="C794" s="871"/>
      <c r="D794" s="871"/>
      <c r="E794" s="871"/>
      <c r="F794" s="871"/>
      <c r="G794" s="871"/>
      <c r="H794" s="871"/>
      <c r="I794" s="16"/>
    </row>
    <row r="795" spans="1:9" ht="12.75">
      <c r="A795" s="83"/>
      <c r="B795" s="433"/>
      <c r="C795" s="433"/>
      <c r="D795" s="433"/>
      <c r="E795" s="433"/>
      <c r="F795" s="433"/>
      <c r="G795" s="433"/>
      <c r="H795" s="433"/>
      <c r="I795" s="21"/>
    </row>
    <row r="796" spans="1:9" ht="12.75">
      <c r="A796" s="83"/>
      <c r="B796" s="433"/>
      <c r="C796" s="433"/>
      <c r="D796" s="440"/>
      <c r="E796" s="775"/>
      <c r="F796" s="440"/>
      <c r="G796" s="510"/>
      <c r="H796" s="452"/>
      <c r="I796" s="454"/>
    </row>
    <row r="797" spans="1:9" ht="12.75">
      <c r="A797" s="83"/>
      <c r="B797" s="433"/>
      <c r="C797" s="433"/>
      <c r="D797" s="440"/>
      <c r="E797" s="434"/>
      <c r="F797" s="434"/>
      <c r="G797" s="779"/>
      <c r="H797" s="434"/>
      <c r="I797" s="25"/>
    </row>
    <row r="798" spans="1:9" ht="12.75">
      <c r="A798" s="83"/>
      <c r="B798" s="433"/>
      <c r="C798" s="433"/>
      <c r="D798" s="434"/>
      <c r="E798" s="434"/>
      <c r="F798" s="760"/>
      <c r="G798" s="755"/>
      <c r="H798" s="755"/>
      <c r="I798" s="168"/>
    </row>
    <row r="799" spans="1:9">
      <c r="A799" s="83"/>
      <c r="B799" s="965"/>
      <c r="C799" s="871"/>
      <c r="D799" s="871"/>
      <c r="E799" s="871"/>
      <c r="F799" s="871"/>
      <c r="G799" s="871"/>
      <c r="H799" s="871"/>
      <c r="I799" s="546"/>
    </row>
    <row r="800" spans="1:9" ht="12.75">
      <c r="A800" s="83"/>
      <c r="B800" s="433"/>
      <c r="C800" s="433"/>
      <c r="D800" s="434"/>
      <c r="E800" s="434"/>
      <c r="F800" s="434"/>
      <c r="G800" s="755"/>
      <c r="H800" s="434"/>
      <c r="I800" s="25"/>
    </row>
    <row r="801" spans="1:9" ht="12.75">
      <c r="A801" s="83"/>
      <c r="B801" s="433"/>
      <c r="C801" s="433"/>
      <c r="D801" s="440"/>
      <c r="E801" s="440"/>
      <c r="F801" s="428"/>
      <c r="G801" s="440"/>
      <c r="H801" s="440"/>
      <c r="I801" s="86"/>
    </row>
    <row r="802" spans="1:9" ht="12.75">
      <c r="A802" s="83"/>
      <c r="B802" s="967"/>
      <c r="C802" s="967"/>
      <c r="D802" s="440"/>
      <c r="E802" s="434"/>
      <c r="F802" s="434"/>
      <c r="G802" s="434"/>
      <c r="H802" s="434"/>
      <c r="I802" s="25"/>
    </row>
    <row r="803" spans="1:9" ht="12.75">
      <c r="A803" s="83"/>
      <c r="B803" s="871"/>
      <c r="C803" s="871"/>
      <c r="D803" s="434"/>
      <c r="E803" s="434"/>
      <c r="F803" s="434"/>
      <c r="G803" s="434"/>
      <c r="H803" s="434"/>
      <c r="I803" s="25"/>
    </row>
    <row r="804" spans="1:9" ht="12.75">
      <c r="A804" s="83"/>
      <c r="B804" s="433"/>
      <c r="C804" s="433"/>
      <c r="D804" s="434"/>
      <c r="E804" s="771"/>
      <c r="F804" s="440"/>
      <c r="G804" s="434"/>
      <c r="H804" s="434"/>
      <c r="I804" s="25"/>
    </row>
    <row r="805" spans="1:9" ht="12.75">
      <c r="A805" s="83"/>
      <c r="B805" s="967"/>
      <c r="C805" s="967"/>
      <c r="D805" s="434"/>
      <c r="E805" s="771"/>
      <c r="F805" s="434"/>
      <c r="G805" s="755"/>
      <c r="H805" s="434"/>
      <c r="I805" s="25"/>
    </row>
    <row r="806" spans="1:9" ht="12.75">
      <c r="A806" s="83"/>
      <c r="B806" s="871"/>
      <c r="C806" s="871"/>
      <c r="D806" s="434"/>
      <c r="E806" s="771"/>
      <c r="F806" s="397"/>
      <c r="G806" s="780"/>
      <c r="H806" s="781"/>
      <c r="I806" s="128"/>
    </row>
    <row r="807" spans="1:9" ht="18">
      <c r="A807" s="83"/>
      <c r="B807" s="962"/>
      <c r="C807" s="871"/>
      <c r="D807" s="871"/>
      <c r="E807" s="871"/>
      <c r="F807" s="871"/>
      <c r="G807" s="871"/>
      <c r="H807" s="871"/>
      <c r="I807" s="16"/>
    </row>
    <row r="808" spans="1:9" ht="12.75">
      <c r="A808" s="83"/>
      <c r="B808" s="753"/>
      <c r="C808" s="753"/>
      <c r="D808" s="434"/>
      <c r="E808" s="440"/>
      <c r="F808" s="440"/>
      <c r="G808" s="755"/>
      <c r="H808" s="755"/>
      <c r="I808" s="168"/>
    </row>
    <row r="809" spans="1:9" ht="12.75">
      <c r="A809" s="83"/>
      <c r="B809" s="782"/>
      <c r="C809" s="782"/>
      <c r="D809" s="434"/>
      <c r="E809" s="440"/>
      <c r="F809" s="760"/>
      <c r="G809" s="755"/>
      <c r="H809" s="755"/>
      <c r="I809" s="168"/>
    </row>
    <row r="810" spans="1:9" ht="12.75">
      <c r="A810" s="83"/>
      <c r="B810" s="753"/>
      <c r="C810" s="753"/>
      <c r="D810" s="440"/>
      <c r="E810" s="440"/>
      <c r="F810" s="428"/>
      <c r="G810" s="440"/>
      <c r="H810" s="440"/>
      <c r="I810" s="86"/>
    </row>
    <row r="811" spans="1:9">
      <c r="A811" s="83"/>
      <c r="B811" s="963"/>
      <c r="C811" s="871"/>
      <c r="D811" s="871"/>
      <c r="E811" s="871"/>
      <c r="F811" s="871"/>
      <c r="G811" s="871"/>
      <c r="H811" s="871"/>
      <c r="I811" s="702"/>
    </row>
    <row r="812" spans="1:9" ht="12.75">
      <c r="A812" s="83"/>
      <c r="B812" s="753"/>
      <c r="C812" s="753"/>
      <c r="D812" s="440"/>
      <c r="E812" s="440"/>
      <c r="F812" s="440"/>
      <c r="G812" s="440"/>
      <c r="H812" s="440"/>
      <c r="I812" s="86"/>
    </row>
    <row r="813" spans="1:9" ht="12.75">
      <c r="A813" s="83"/>
      <c r="B813" s="753"/>
      <c r="C813" s="753"/>
      <c r="D813" s="440"/>
      <c r="E813" s="440"/>
      <c r="F813" s="440"/>
      <c r="G813" s="757"/>
      <c r="H813" s="440"/>
      <c r="I813" s="86"/>
    </row>
    <row r="814" spans="1:9" ht="12.75">
      <c r="A814" s="83"/>
      <c r="B814" s="967"/>
      <c r="C814" s="967"/>
      <c r="D814" s="440"/>
      <c r="E814" s="759"/>
      <c r="F814" s="440"/>
      <c r="G814" s="440"/>
      <c r="H814" s="440"/>
      <c r="I814" s="86"/>
    </row>
    <row r="815" spans="1:9" ht="12.75">
      <c r="A815" s="83"/>
      <c r="B815" s="871"/>
      <c r="C815" s="871"/>
      <c r="D815" s="434"/>
      <c r="E815" s="765"/>
      <c r="F815" s="440"/>
      <c r="G815" s="757"/>
      <c r="H815" s="440"/>
      <c r="I815" s="86"/>
    </row>
    <row r="816" spans="1:9" ht="12.75">
      <c r="A816" s="83"/>
      <c r="B816" s="753"/>
      <c r="C816" s="753"/>
      <c r="D816" s="440"/>
      <c r="E816" s="765"/>
      <c r="F816" s="440"/>
      <c r="G816" s="757"/>
      <c r="H816" s="440"/>
      <c r="I816" s="86"/>
    </row>
    <row r="817" spans="1:9" ht="18">
      <c r="A817" s="83"/>
      <c r="B817" s="964"/>
      <c r="C817" s="871"/>
      <c r="D817" s="871"/>
      <c r="E817" s="871"/>
      <c r="F817" s="871"/>
      <c r="G817" s="871"/>
      <c r="H817" s="871"/>
      <c r="I817" s="554"/>
    </row>
    <row r="818" spans="1:9" ht="12.75">
      <c r="A818" s="83"/>
      <c r="B818" s="752"/>
      <c r="C818" s="753"/>
      <c r="D818" s="440"/>
      <c r="E818" s="775"/>
      <c r="F818" s="434"/>
      <c r="G818" s="755"/>
      <c r="H818" s="783"/>
      <c r="I818" s="87"/>
    </row>
    <row r="819" spans="1:9" ht="12.75">
      <c r="A819" s="83"/>
      <c r="B819" s="752"/>
      <c r="C819" s="753"/>
      <c r="D819" s="440"/>
      <c r="E819" s="775"/>
      <c r="F819" s="434"/>
      <c r="G819" s="784"/>
      <c r="H819" s="452"/>
      <c r="I819" s="454"/>
    </row>
    <row r="820" spans="1:9" ht="12.75">
      <c r="A820" s="83"/>
      <c r="B820" s="752"/>
      <c r="C820" s="753"/>
      <c r="D820" s="447"/>
      <c r="E820" s="434"/>
      <c r="F820" s="760"/>
      <c r="G820" s="755"/>
      <c r="H820" s="755"/>
      <c r="I820" s="168"/>
    </row>
    <row r="821" spans="1:9">
      <c r="A821" s="83"/>
      <c r="B821" s="965"/>
      <c r="C821" s="871"/>
      <c r="D821" s="871"/>
      <c r="E821" s="871"/>
      <c r="F821" s="871"/>
      <c r="G821" s="871"/>
      <c r="H821" s="871"/>
      <c r="I821" s="546"/>
    </row>
    <row r="822" spans="1:9" ht="12.75">
      <c r="A822" s="83"/>
      <c r="B822" s="763"/>
      <c r="C822" s="433"/>
      <c r="D822" s="434"/>
      <c r="E822" s="434"/>
      <c r="F822" s="434"/>
      <c r="G822" s="755"/>
      <c r="H822" s="434"/>
      <c r="I822" s="25"/>
    </row>
    <row r="823" spans="1:9" ht="12.75">
      <c r="A823" s="83"/>
      <c r="B823" s="763"/>
      <c r="C823" s="433"/>
      <c r="D823" s="785"/>
      <c r="E823" s="434"/>
      <c r="F823" s="434"/>
      <c r="G823" s="757"/>
      <c r="H823" s="434"/>
      <c r="I823" s="25"/>
    </row>
    <row r="824" spans="1:9" ht="12.75">
      <c r="A824" s="83"/>
      <c r="B824" s="763"/>
      <c r="C824" s="753"/>
      <c r="D824" s="785"/>
      <c r="E824" s="434"/>
      <c r="F824" s="786"/>
      <c r="G824" s="787"/>
      <c r="H824" s="787"/>
      <c r="I824" s="738"/>
    </row>
    <row r="825" spans="1:9" ht="12.75">
      <c r="A825" s="83"/>
      <c r="B825" s="969"/>
      <c r="C825" s="967"/>
      <c r="D825" s="785"/>
      <c r="E825" s="434"/>
      <c r="F825" s="434"/>
      <c r="G825" s="755"/>
      <c r="H825" s="434"/>
      <c r="I825" s="25"/>
    </row>
    <row r="826" spans="1:9" ht="12.75">
      <c r="A826" s="83"/>
      <c r="B826" s="871"/>
      <c r="C826" s="871"/>
      <c r="D826" s="440"/>
      <c r="E826" s="773"/>
      <c r="F826" s="440"/>
      <c r="G826" s="440"/>
      <c r="H826" s="440"/>
      <c r="I826" s="86"/>
    </row>
    <row r="827" spans="1:9" ht="18">
      <c r="A827" s="83"/>
      <c r="B827" s="966"/>
      <c r="C827" s="871"/>
      <c r="D827" s="871"/>
      <c r="E827" s="871"/>
      <c r="F827" s="871"/>
      <c r="G827" s="871"/>
      <c r="H827" s="871"/>
      <c r="I827" s="708"/>
    </row>
    <row r="828" spans="1:9" ht="12.75">
      <c r="A828" s="83"/>
      <c r="B828" s="752"/>
      <c r="C828" s="753"/>
      <c r="D828" s="440"/>
      <c r="E828" s="754"/>
      <c r="F828" s="434"/>
      <c r="G828" s="755"/>
      <c r="H828" s="434"/>
      <c r="I828" s="25"/>
    </row>
    <row r="829" spans="1:9" ht="12.75">
      <c r="A829" s="83"/>
      <c r="B829" s="752"/>
      <c r="C829" s="753"/>
      <c r="D829" s="440"/>
      <c r="E829" s="754"/>
      <c r="F829" s="434"/>
      <c r="G829" s="434"/>
      <c r="H829" s="755"/>
      <c r="I829" s="168"/>
    </row>
    <row r="830" spans="1:9" ht="12.75">
      <c r="A830" s="83"/>
      <c r="B830" s="752"/>
      <c r="C830" s="753"/>
      <c r="D830" s="434"/>
      <c r="E830" s="434"/>
      <c r="F830" s="755"/>
      <c r="G830" s="755"/>
      <c r="H830" s="434"/>
      <c r="I830" s="25"/>
    </row>
    <row r="831" spans="1:9">
      <c r="A831" s="83"/>
      <c r="B831" s="965"/>
      <c r="C831" s="871"/>
      <c r="D831" s="871"/>
      <c r="E831" s="871"/>
      <c r="F831" s="871"/>
      <c r="G831" s="871"/>
      <c r="H831" s="871"/>
      <c r="I831" s="546"/>
    </row>
    <row r="832" spans="1:9" ht="12.75">
      <c r="A832" s="83"/>
      <c r="B832" s="752"/>
      <c r="C832" s="753"/>
      <c r="D832" s="440"/>
      <c r="E832" s="434"/>
      <c r="F832" s="756"/>
      <c r="G832" s="757"/>
      <c r="H832" s="434"/>
      <c r="I832" s="25"/>
    </row>
    <row r="833" spans="1:9" ht="12.75">
      <c r="A833" s="83"/>
      <c r="B833" s="752"/>
      <c r="C833" s="753"/>
      <c r="D833" s="758"/>
      <c r="E833" s="759"/>
      <c r="F833" s="760"/>
      <c r="G833" s="755"/>
      <c r="H833" s="755"/>
      <c r="I833" s="168"/>
    </row>
    <row r="834" spans="1:9" ht="12.75">
      <c r="A834" s="83"/>
      <c r="B834" s="752"/>
      <c r="C834" s="753"/>
      <c r="D834" s="440"/>
      <c r="E834" s="759"/>
      <c r="F834" s="440"/>
      <c r="G834" s="440"/>
      <c r="H834" s="440"/>
      <c r="I834" s="86"/>
    </row>
    <row r="835" spans="1:9" ht="12.75">
      <c r="A835" s="83"/>
      <c r="B835" s="752"/>
      <c r="C835" s="753"/>
      <c r="D835" s="434"/>
      <c r="E835" s="761"/>
      <c r="F835" s="762"/>
      <c r="G835" s="755"/>
      <c r="H835" s="762"/>
      <c r="I835" s="715"/>
    </row>
    <row r="836" spans="1:9" ht="12.75">
      <c r="A836" s="83"/>
      <c r="B836" s="763"/>
      <c r="C836" s="433"/>
      <c r="D836" s="764"/>
      <c r="E836" s="765"/>
      <c r="F836" s="766"/>
      <c r="G836" s="767"/>
      <c r="H836" s="766"/>
      <c r="I836" s="199"/>
    </row>
    <row r="837" spans="1:9" ht="18">
      <c r="A837" s="83"/>
      <c r="B837" s="966"/>
      <c r="C837" s="871"/>
      <c r="D837" s="871"/>
      <c r="E837" s="871"/>
      <c r="F837" s="871"/>
      <c r="G837" s="871"/>
      <c r="H837" s="871"/>
      <c r="I837" s="708"/>
    </row>
    <row r="838" spans="1:9" ht="12.75">
      <c r="A838" s="83"/>
      <c r="B838" s="763"/>
      <c r="C838" s="433"/>
      <c r="D838" s="434"/>
      <c r="E838" s="754"/>
      <c r="F838" s="434"/>
      <c r="G838" s="755"/>
      <c r="H838" s="434"/>
      <c r="I838" s="25"/>
    </row>
    <row r="839" spans="1:9" ht="12.75">
      <c r="A839" s="83"/>
      <c r="B839" s="763"/>
      <c r="C839" s="433"/>
      <c r="D839" s="440"/>
      <c r="E839" s="434"/>
      <c r="F839" s="768"/>
      <c r="G839" s="757"/>
      <c r="H839" s="757"/>
      <c r="I839" s="148"/>
    </row>
    <row r="840" spans="1:9" ht="12.75">
      <c r="A840" s="83"/>
      <c r="B840" s="763"/>
      <c r="C840" s="433"/>
      <c r="D840" s="440"/>
      <c r="E840" s="434"/>
      <c r="F840" s="756"/>
      <c r="G840" s="757"/>
      <c r="H840" s="434"/>
      <c r="I840" s="25"/>
    </row>
    <row r="841" spans="1:9">
      <c r="A841" s="83"/>
      <c r="B841" s="965"/>
      <c r="C841" s="871"/>
      <c r="D841" s="871"/>
      <c r="E841" s="871"/>
      <c r="F841" s="871"/>
      <c r="G841" s="871"/>
      <c r="H841" s="871"/>
      <c r="I841" s="546"/>
    </row>
    <row r="842" spans="1:9" ht="12.75">
      <c r="A842" s="83"/>
      <c r="B842" s="763"/>
      <c r="C842" s="433"/>
      <c r="D842" s="434"/>
      <c r="E842" s="434"/>
      <c r="F842" s="434"/>
      <c r="G842" s="769"/>
      <c r="H842" s="434"/>
      <c r="I842" s="25"/>
    </row>
    <row r="843" spans="1:9" ht="12.75">
      <c r="A843" s="83"/>
      <c r="B843" s="763"/>
      <c r="C843" s="433"/>
      <c r="D843" s="434"/>
      <c r="E843" s="434"/>
      <c r="F843" s="434"/>
      <c r="G843" s="769"/>
      <c r="H843" s="434"/>
      <c r="I843" s="25"/>
    </row>
    <row r="844" spans="1:9" ht="12.75">
      <c r="A844" s="83"/>
      <c r="B844" s="752"/>
      <c r="C844" s="753"/>
      <c r="D844" s="434"/>
      <c r="E844" s="434"/>
      <c r="F844" s="434"/>
      <c r="G844" s="770"/>
      <c r="H844" s="434"/>
      <c r="I844" s="25"/>
    </row>
    <row r="845" spans="1:9" ht="12.75">
      <c r="A845" s="83"/>
      <c r="B845" s="752"/>
      <c r="C845" s="753"/>
      <c r="D845" s="434"/>
      <c r="E845" s="771"/>
      <c r="F845" s="397"/>
      <c r="G845" s="772"/>
      <c r="H845" s="397"/>
      <c r="I845" s="60"/>
    </row>
    <row r="846" spans="1:9" ht="12.75">
      <c r="A846" s="83"/>
      <c r="B846" s="752"/>
      <c r="C846" s="753"/>
      <c r="D846" s="440"/>
      <c r="E846" s="773"/>
      <c r="F846" s="440"/>
      <c r="G846" s="440"/>
      <c r="H846" s="440"/>
      <c r="I846" s="86"/>
    </row>
    <row r="847" spans="1:9" ht="18">
      <c r="A847" s="83"/>
      <c r="B847" s="966"/>
      <c r="C847" s="871"/>
      <c r="D847" s="871"/>
      <c r="E847" s="871"/>
      <c r="F847" s="871"/>
      <c r="G847" s="871"/>
      <c r="H847" s="871"/>
      <c r="I847" s="708"/>
    </row>
    <row r="848" spans="1:9" ht="12.75">
      <c r="A848" s="83"/>
      <c r="B848" s="969"/>
      <c r="C848" s="967"/>
      <c r="D848" s="440"/>
      <c r="E848" s="754"/>
      <c r="F848" s="434"/>
      <c r="G848" s="434"/>
      <c r="H848" s="434"/>
      <c r="I848" s="25"/>
    </row>
    <row r="849" spans="1:9" ht="12.75">
      <c r="A849" s="83"/>
      <c r="B849" s="871"/>
      <c r="C849" s="871"/>
      <c r="D849" s="440"/>
      <c r="E849" s="440"/>
      <c r="F849" s="628"/>
      <c r="G849" s="755"/>
      <c r="H849" s="440"/>
      <c r="I849" s="86"/>
    </row>
    <row r="850" spans="1:9" ht="12.75">
      <c r="A850" s="83"/>
      <c r="B850" s="763"/>
      <c r="C850" s="433"/>
      <c r="D850" s="440"/>
      <c r="E850" s="440"/>
      <c r="F850" s="774"/>
      <c r="G850" s="440"/>
      <c r="H850" s="774"/>
      <c r="I850" s="156"/>
    </row>
    <row r="851" spans="1:9" ht="12.75">
      <c r="A851" s="83"/>
      <c r="B851" s="763"/>
      <c r="C851" s="433"/>
      <c r="D851" s="440"/>
      <c r="E851" s="775"/>
      <c r="F851" s="434"/>
      <c r="G851" s="755"/>
      <c r="H851" s="452"/>
      <c r="I851" s="454"/>
    </row>
    <row r="852" spans="1:9">
      <c r="A852" s="83"/>
      <c r="B852" s="965"/>
      <c r="C852" s="871"/>
      <c r="D852" s="871"/>
      <c r="E852" s="871"/>
      <c r="F852" s="871"/>
      <c r="G852" s="871"/>
      <c r="H852" s="871"/>
      <c r="I852" s="546"/>
    </row>
    <row r="853" spans="1:9" ht="12.75">
      <c r="A853" s="83"/>
      <c r="B853" s="433"/>
      <c r="C853" s="433"/>
      <c r="D853" s="776"/>
      <c r="E853" s="447"/>
      <c r="F853" s="447"/>
      <c r="G853" s="447"/>
      <c r="H853" s="447"/>
      <c r="I853" s="100"/>
    </row>
    <row r="854" spans="1:9" ht="12.75">
      <c r="A854" s="83"/>
      <c r="B854" s="433"/>
      <c r="C854" s="433"/>
      <c r="D854" s="434"/>
      <c r="E854" s="447"/>
      <c r="F854" s="434"/>
      <c r="G854" s="757"/>
      <c r="H854" s="434"/>
      <c r="I854" s="25"/>
    </row>
    <row r="855" spans="1:9" ht="12.75">
      <c r="A855" s="83"/>
      <c r="B855" s="777"/>
      <c r="C855" s="777"/>
      <c r="D855" s="517"/>
      <c r="E855" s="778"/>
      <c r="F855" s="447"/>
      <c r="G855" s="447"/>
      <c r="H855" s="447"/>
      <c r="I855" s="100"/>
    </row>
    <row r="856" spans="1:9" ht="23.25">
      <c r="A856" s="83"/>
      <c r="B856" s="968"/>
      <c r="C856" s="871"/>
      <c r="D856" s="871"/>
      <c r="E856" s="871"/>
      <c r="F856" s="871"/>
      <c r="G856" s="871"/>
      <c r="H856" s="871"/>
      <c r="I856" s="1"/>
    </row>
    <row r="857" spans="1:9" ht="18">
      <c r="A857" s="83"/>
      <c r="B857" s="962"/>
      <c r="C857" s="871"/>
      <c r="D857" s="871"/>
      <c r="E857" s="871"/>
      <c r="F857" s="871"/>
      <c r="G857" s="871"/>
      <c r="H857" s="871"/>
      <c r="I857" s="16"/>
    </row>
    <row r="858" spans="1:9" ht="12.75">
      <c r="A858" s="83"/>
      <c r="B858" s="433"/>
      <c r="C858" s="433"/>
      <c r="D858" s="433"/>
      <c r="E858" s="433"/>
      <c r="F858" s="433"/>
      <c r="G858" s="433"/>
      <c r="H858" s="433"/>
      <c r="I858" s="21"/>
    </row>
    <row r="859" spans="1:9" ht="12.75">
      <c r="A859" s="83"/>
      <c r="B859" s="433"/>
      <c r="C859" s="433"/>
      <c r="D859" s="440"/>
      <c r="E859" s="775"/>
      <c r="F859" s="440"/>
      <c r="G859" s="510"/>
      <c r="H859" s="452"/>
      <c r="I859" s="454"/>
    </row>
    <row r="860" spans="1:9" ht="12.75">
      <c r="A860" s="83"/>
      <c r="B860" s="433"/>
      <c r="C860" s="433"/>
      <c r="D860" s="440"/>
      <c r="E860" s="434"/>
      <c r="F860" s="434"/>
      <c r="G860" s="779"/>
      <c r="H860" s="434"/>
      <c r="I860" s="25"/>
    </row>
    <row r="861" spans="1:9" ht="12.75">
      <c r="A861" s="83"/>
      <c r="B861" s="433"/>
      <c r="C861" s="433"/>
      <c r="D861" s="434"/>
      <c r="E861" s="434"/>
      <c r="F861" s="760"/>
      <c r="G861" s="755"/>
      <c r="H861" s="755"/>
      <c r="I861" s="168"/>
    </row>
    <row r="862" spans="1:9">
      <c r="A862" s="83"/>
      <c r="B862" s="965"/>
      <c r="C862" s="871"/>
      <c r="D862" s="871"/>
      <c r="E862" s="871"/>
      <c r="F862" s="871"/>
      <c r="G862" s="871"/>
      <c r="H862" s="871"/>
      <c r="I862" s="546"/>
    </row>
    <row r="863" spans="1:9" ht="12.75">
      <c r="A863" s="83"/>
      <c r="B863" s="433"/>
      <c r="C863" s="433"/>
      <c r="D863" s="434"/>
      <c r="E863" s="434"/>
      <c r="F863" s="434"/>
      <c r="G863" s="755"/>
      <c r="H863" s="434"/>
      <c r="I863" s="25"/>
    </row>
    <row r="864" spans="1:9" ht="12.75">
      <c r="A864" s="83"/>
      <c r="B864" s="433"/>
      <c r="C864" s="433"/>
      <c r="D864" s="440"/>
      <c r="E864" s="440"/>
      <c r="F864" s="428"/>
      <c r="G864" s="440"/>
      <c r="H864" s="440"/>
      <c r="I864" s="86"/>
    </row>
    <row r="865" spans="1:9" ht="12.75">
      <c r="A865" s="83"/>
      <c r="B865" s="967"/>
      <c r="C865" s="967"/>
      <c r="D865" s="440"/>
      <c r="E865" s="434"/>
      <c r="F865" s="434"/>
      <c r="G865" s="434"/>
      <c r="H865" s="434"/>
      <c r="I865" s="25"/>
    </row>
    <row r="866" spans="1:9" ht="12.75">
      <c r="A866" s="83"/>
      <c r="B866" s="871"/>
      <c r="C866" s="871"/>
      <c r="D866" s="434"/>
      <c r="E866" s="434"/>
      <c r="F866" s="434"/>
      <c r="G866" s="434"/>
      <c r="H866" s="434"/>
      <c r="I866" s="25"/>
    </row>
    <row r="867" spans="1:9" ht="12.75">
      <c r="A867" s="83"/>
      <c r="B867" s="433"/>
      <c r="C867" s="433"/>
      <c r="D867" s="434"/>
      <c r="E867" s="771"/>
      <c r="F867" s="440"/>
      <c r="G867" s="434"/>
      <c r="H867" s="434"/>
      <c r="I867" s="25"/>
    </row>
    <row r="868" spans="1:9" ht="12.75">
      <c r="A868" s="83"/>
      <c r="B868" s="967"/>
      <c r="C868" s="967"/>
      <c r="D868" s="434"/>
      <c r="E868" s="771"/>
      <c r="F868" s="434"/>
      <c r="G868" s="755"/>
      <c r="H868" s="434"/>
      <c r="I868" s="25"/>
    </row>
    <row r="869" spans="1:9" ht="12.75">
      <c r="A869" s="83"/>
      <c r="B869" s="871"/>
      <c r="C869" s="871"/>
      <c r="D869" s="434"/>
      <c r="E869" s="771"/>
      <c r="F869" s="397"/>
      <c r="G869" s="780"/>
      <c r="H869" s="781"/>
      <c r="I869" s="128"/>
    </row>
    <row r="870" spans="1:9" ht="18">
      <c r="A870" s="83"/>
      <c r="B870" s="962"/>
      <c r="C870" s="871"/>
      <c r="D870" s="871"/>
      <c r="E870" s="871"/>
      <c r="F870" s="871"/>
      <c r="G870" s="871"/>
      <c r="H870" s="871"/>
      <c r="I870" s="16"/>
    </row>
    <row r="871" spans="1:9" ht="12.75">
      <c r="A871" s="83"/>
      <c r="B871" s="753"/>
      <c r="C871" s="753"/>
      <c r="D871" s="434"/>
      <c r="E871" s="440"/>
      <c r="F871" s="440"/>
      <c r="G871" s="755"/>
      <c r="H871" s="755"/>
      <c r="I871" s="168"/>
    </row>
    <row r="872" spans="1:9" ht="12.75">
      <c r="A872" s="83"/>
      <c r="B872" s="782"/>
      <c r="C872" s="782"/>
      <c r="D872" s="434"/>
      <c r="E872" s="440"/>
      <c r="F872" s="760"/>
      <c r="G872" s="755"/>
      <c r="H872" s="755"/>
      <c r="I872" s="168"/>
    </row>
    <row r="873" spans="1:9" ht="12.75">
      <c r="A873" s="83"/>
      <c r="B873" s="753"/>
      <c r="C873" s="753"/>
      <c r="D873" s="440"/>
      <c r="E873" s="440"/>
      <c r="F873" s="428"/>
      <c r="G873" s="440"/>
      <c r="H873" s="440"/>
      <c r="I873" s="86"/>
    </row>
    <row r="874" spans="1:9">
      <c r="A874" s="83"/>
      <c r="B874" s="963"/>
      <c r="C874" s="871"/>
      <c r="D874" s="871"/>
      <c r="E874" s="871"/>
      <c r="F874" s="871"/>
      <c r="G874" s="871"/>
      <c r="H874" s="871"/>
      <c r="I874" s="702"/>
    </row>
    <row r="875" spans="1:9" ht="12.75">
      <c r="A875" s="83"/>
      <c r="B875" s="753"/>
      <c r="C875" s="753"/>
      <c r="D875" s="440"/>
      <c r="E875" s="440"/>
      <c r="F875" s="440"/>
      <c r="G875" s="440"/>
      <c r="H875" s="440"/>
      <c r="I875" s="86"/>
    </row>
    <row r="876" spans="1:9" ht="12.75">
      <c r="A876" s="83"/>
      <c r="B876" s="753"/>
      <c r="C876" s="753"/>
      <c r="D876" s="440"/>
      <c r="E876" s="440"/>
      <c r="F876" s="440"/>
      <c r="G876" s="757"/>
      <c r="H876" s="440"/>
      <c r="I876" s="86"/>
    </row>
    <row r="877" spans="1:9" ht="12.75">
      <c r="A877" s="83"/>
      <c r="B877" s="967"/>
      <c r="C877" s="967"/>
      <c r="D877" s="440"/>
      <c r="E877" s="759"/>
      <c r="F877" s="440"/>
      <c r="G877" s="440"/>
      <c r="H877" s="440"/>
      <c r="I877" s="86"/>
    </row>
    <row r="878" spans="1:9" ht="12.75">
      <c r="A878" s="83"/>
      <c r="B878" s="871"/>
      <c r="C878" s="871"/>
      <c r="D878" s="434"/>
      <c r="E878" s="765"/>
      <c r="F878" s="440"/>
      <c r="G878" s="757"/>
      <c r="H878" s="440"/>
      <c r="I878" s="86"/>
    </row>
    <row r="879" spans="1:9" ht="12.75">
      <c r="A879" s="83"/>
      <c r="B879" s="753"/>
      <c r="C879" s="753"/>
      <c r="D879" s="440"/>
      <c r="E879" s="765"/>
      <c r="F879" s="440"/>
      <c r="G879" s="757"/>
      <c r="H879" s="440"/>
      <c r="I879" s="86"/>
    </row>
    <row r="880" spans="1:9" ht="18">
      <c r="A880" s="83"/>
      <c r="B880" s="964"/>
      <c r="C880" s="871"/>
      <c r="D880" s="871"/>
      <c r="E880" s="871"/>
      <c r="F880" s="871"/>
      <c r="G880" s="871"/>
      <c r="H880" s="871"/>
      <c r="I880" s="554"/>
    </row>
    <row r="881" spans="1:9" ht="12.75">
      <c r="A881" s="83"/>
      <c r="B881" s="752"/>
      <c r="C881" s="753"/>
      <c r="D881" s="440"/>
      <c r="E881" s="775"/>
      <c r="F881" s="434"/>
      <c r="G881" s="755"/>
      <c r="H881" s="783"/>
      <c r="I881" s="87"/>
    </row>
    <row r="882" spans="1:9" ht="12.75">
      <c r="A882" s="83"/>
      <c r="B882" s="752"/>
      <c r="C882" s="753"/>
      <c r="D882" s="440"/>
      <c r="E882" s="775"/>
      <c r="F882" s="434"/>
      <c r="G882" s="784"/>
      <c r="H882" s="452"/>
      <c r="I882" s="454"/>
    </row>
    <row r="883" spans="1:9" ht="12.75">
      <c r="A883" s="83"/>
      <c r="B883" s="752"/>
      <c r="C883" s="753"/>
      <c r="D883" s="447"/>
      <c r="E883" s="434"/>
      <c r="F883" s="760"/>
      <c r="G883" s="755"/>
      <c r="H883" s="755"/>
      <c r="I883" s="168"/>
    </row>
    <row r="884" spans="1:9">
      <c r="A884" s="83"/>
      <c r="B884" s="965"/>
      <c r="C884" s="871"/>
      <c r="D884" s="871"/>
      <c r="E884" s="871"/>
      <c r="F884" s="871"/>
      <c r="G884" s="871"/>
      <c r="H884" s="871"/>
      <c r="I884" s="546"/>
    </row>
    <row r="885" spans="1:9" ht="12.75">
      <c r="A885" s="83"/>
      <c r="B885" s="763"/>
      <c r="C885" s="433"/>
      <c r="D885" s="434"/>
      <c r="E885" s="434"/>
      <c r="F885" s="434"/>
      <c r="G885" s="755"/>
      <c r="H885" s="434"/>
      <c r="I885" s="25"/>
    </row>
    <row r="886" spans="1:9" ht="12.75">
      <c r="A886" s="83"/>
      <c r="B886" s="763"/>
      <c r="C886" s="433"/>
      <c r="D886" s="785"/>
      <c r="E886" s="434"/>
      <c r="F886" s="434"/>
      <c r="G886" s="757"/>
      <c r="H886" s="434"/>
      <c r="I886" s="25"/>
    </row>
    <row r="887" spans="1:9" ht="12.75">
      <c r="A887" s="83"/>
      <c r="B887" s="763"/>
      <c r="C887" s="753"/>
      <c r="D887" s="785"/>
      <c r="E887" s="434"/>
      <c r="F887" s="786"/>
      <c r="G887" s="787"/>
      <c r="H887" s="787"/>
      <c r="I887" s="738"/>
    </row>
    <row r="888" spans="1:9" ht="12.75">
      <c r="A888" s="83"/>
      <c r="B888" s="969"/>
      <c r="C888" s="967"/>
      <c r="D888" s="785"/>
      <c r="E888" s="434"/>
      <c r="F888" s="434"/>
      <c r="G888" s="755"/>
      <c r="H888" s="434"/>
      <c r="I888" s="25"/>
    </row>
    <row r="889" spans="1:9" ht="12.75">
      <c r="A889" s="83"/>
      <c r="B889" s="871"/>
      <c r="C889" s="871"/>
      <c r="D889" s="440"/>
      <c r="E889" s="773"/>
      <c r="F889" s="440"/>
      <c r="G889" s="440"/>
      <c r="H889" s="440"/>
      <c r="I889" s="86"/>
    </row>
    <row r="890" spans="1:9" ht="18">
      <c r="A890" s="83"/>
      <c r="B890" s="966"/>
      <c r="C890" s="871"/>
      <c r="D890" s="871"/>
      <c r="E890" s="871"/>
      <c r="F890" s="871"/>
      <c r="G890" s="871"/>
      <c r="H890" s="871"/>
      <c r="I890" s="708"/>
    </row>
    <row r="891" spans="1:9" ht="12.75">
      <c r="A891" s="83"/>
      <c r="B891" s="752"/>
      <c r="C891" s="753"/>
      <c r="D891" s="440"/>
      <c r="E891" s="754"/>
      <c r="F891" s="434"/>
      <c r="G891" s="755"/>
      <c r="H891" s="434"/>
      <c r="I891" s="25"/>
    </row>
    <row r="892" spans="1:9" ht="12.75">
      <c r="A892" s="83"/>
      <c r="B892" s="752"/>
      <c r="C892" s="753"/>
      <c r="D892" s="440"/>
      <c r="E892" s="754"/>
      <c r="F892" s="434"/>
      <c r="G892" s="434"/>
      <c r="H892" s="755"/>
      <c r="I892" s="168"/>
    </row>
    <row r="893" spans="1:9" ht="12.75">
      <c r="A893" s="83"/>
      <c r="B893" s="752"/>
      <c r="C893" s="753"/>
      <c r="D893" s="434"/>
      <c r="E893" s="434"/>
      <c r="F893" s="755"/>
      <c r="G893" s="755"/>
      <c r="H893" s="434"/>
      <c r="I893" s="25"/>
    </row>
    <row r="894" spans="1:9">
      <c r="A894" s="83"/>
      <c r="B894" s="965"/>
      <c r="C894" s="871"/>
      <c r="D894" s="871"/>
      <c r="E894" s="871"/>
      <c r="F894" s="871"/>
      <c r="G894" s="871"/>
      <c r="H894" s="871"/>
      <c r="I894" s="546"/>
    </row>
    <row r="895" spans="1:9" ht="12.75">
      <c r="A895" s="83"/>
      <c r="B895" s="752"/>
      <c r="C895" s="753"/>
      <c r="D895" s="440"/>
      <c r="E895" s="434"/>
      <c r="F895" s="756"/>
      <c r="G895" s="757"/>
      <c r="H895" s="434"/>
      <c r="I895" s="25"/>
    </row>
    <row r="896" spans="1:9" ht="12.75">
      <c r="A896" s="83"/>
      <c r="B896" s="752"/>
      <c r="C896" s="753"/>
      <c r="D896" s="758"/>
      <c r="E896" s="759"/>
      <c r="F896" s="760"/>
      <c r="G896" s="755"/>
      <c r="H896" s="755"/>
      <c r="I896" s="168"/>
    </row>
    <row r="897" spans="1:9" ht="12.75">
      <c r="A897" s="83"/>
      <c r="B897" s="752"/>
      <c r="C897" s="753"/>
      <c r="D897" s="440"/>
      <c r="E897" s="759"/>
      <c r="F897" s="440"/>
      <c r="G897" s="440"/>
      <c r="H897" s="440"/>
      <c r="I897" s="86"/>
    </row>
    <row r="898" spans="1:9" ht="12.75">
      <c r="A898" s="83"/>
      <c r="B898" s="752"/>
      <c r="C898" s="753"/>
      <c r="D898" s="434"/>
      <c r="E898" s="761"/>
      <c r="F898" s="762"/>
      <c r="G898" s="755"/>
      <c r="H898" s="762"/>
      <c r="I898" s="715"/>
    </row>
    <row r="899" spans="1:9" ht="12.75">
      <c r="A899" s="83"/>
      <c r="B899" s="763"/>
      <c r="C899" s="433"/>
      <c r="D899" s="764"/>
      <c r="E899" s="765"/>
      <c r="F899" s="766"/>
      <c r="G899" s="767"/>
      <c r="H899" s="766"/>
      <c r="I899" s="199"/>
    </row>
    <row r="900" spans="1:9" ht="18">
      <c r="A900" s="83"/>
      <c r="B900" s="966"/>
      <c r="C900" s="871"/>
      <c r="D900" s="871"/>
      <c r="E900" s="871"/>
      <c r="F900" s="871"/>
      <c r="G900" s="871"/>
      <c r="H900" s="871"/>
      <c r="I900" s="708"/>
    </row>
    <row r="901" spans="1:9" ht="12.75">
      <c r="A901" s="83"/>
      <c r="B901" s="763"/>
      <c r="C901" s="433"/>
      <c r="D901" s="434"/>
      <c r="E901" s="754"/>
      <c r="F901" s="434"/>
      <c r="G901" s="755"/>
      <c r="H901" s="434"/>
      <c r="I901" s="25"/>
    </row>
    <row r="902" spans="1:9" ht="12.75">
      <c r="A902" s="83"/>
      <c r="B902" s="763"/>
      <c r="C902" s="433"/>
      <c r="D902" s="440"/>
      <c r="E902" s="434"/>
      <c r="F902" s="768"/>
      <c r="G902" s="757"/>
      <c r="H902" s="757"/>
      <c r="I902" s="148"/>
    </row>
    <row r="903" spans="1:9" ht="12.75">
      <c r="A903" s="83"/>
      <c r="B903" s="763"/>
      <c r="C903" s="433"/>
      <c r="D903" s="440"/>
      <c r="E903" s="434"/>
      <c r="F903" s="756"/>
      <c r="G903" s="757"/>
      <c r="H903" s="434"/>
      <c r="I903" s="25"/>
    </row>
    <row r="904" spans="1:9">
      <c r="A904" s="83"/>
      <c r="B904" s="965"/>
      <c r="C904" s="871"/>
      <c r="D904" s="871"/>
      <c r="E904" s="871"/>
      <c r="F904" s="871"/>
      <c r="G904" s="871"/>
      <c r="H904" s="871"/>
      <c r="I904" s="546"/>
    </row>
    <row r="905" spans="1:9" ht="12.75">
      <c r="A905" s="83"/>
      <c r="B905" s="763"/>
      <c r="C905" s="433"/>
      <c r="D905" s="434"/>
      <c r="E905" s="434"/>
      <c r="F905" s="434"/>
      <c r="G905" s="769"/>
      <c r="H905" s="434"/>
      <c r="I905" s="25"/>
    </row>
    <row r="906" spans="1:9" ht="12.75">
      <c r="A906" s="83"/>
      <c r="B906" s="763"/>
      <c r="C906" s="433"/>
      <c r="D906" s="434"/>
      <c r="E906" s="434"/>
      <c r="F906" s="434"/>
      <c r="G906" s="769"/>
      <c r="H906" s="434"/>
      <c r="I906" s="25"/>
    </row>
    <row r="907" spans="1:9" ht="12.75">
      <c r="A907" s="83"/>
      <c r="B907" s="752"/>
      <c r="C907" s="753"/>
      <c r="D907" s="434"/>
      <c r="E907" s="434"/>
      <c r="F907" s="434"/>
      <c r="G907" s="770"/>
      <c r="H907" s="434"/>
      <c r="I907" s="25"/>
    </row>
    <row r="908" spans="1:9" ht="12.75">
      <c r="A908" s="83"/>
      <c r="B908" s="752"/>
      <c r="C908" s="753"/>
      <c r="D908" s="434"/>
      <c r="E908" s="771"/>
      <c r="F908" s="397"/>
      <c r="G908" s="772"/>
      <c r="H908" s="397"/>
      <c r="I908" s="60"/>
    </row>
    <row r="909" spans="1:9" ht="12.75">
      <c r="A909" s="83"/>
      <c r="B909" s="752"/>
      <c r="C909" s="753"/>
      <c r="D909" s="440"/>
      <c r="E909" s="773"/>
      <c r="F909" s="440"/>
      <c r="G909" s="440"/>
      <c r="H909" s="440"/>
      <c r="I909" s="86"/>
    </row>
    <row r="910" spans="1:9" ht="18">
      <c r="A910" s="83"/>
      <c r="B910" s="966"/>
      <c r="C910" s="871"/>
      <c r="D910" s="871"/>
      <c r="E910" s="871"/>
      <c r="F910" s="871"/>
      <c r="G910" s="871"/>
      <c r="H910" s="871"/>
      <c r="I910" s="708"/>
    </row>
    <row r="911" spans="1:9" ht="12.75">
      <c r="A911" s="83"/>
      <c r="B911" s="969"/>
      <c r="C911" s="967"/>
      <c r="D911" s="440"/>
      <c r="E911" s="754"/>
      <c r="F911" s="434"/>
      <c r="G911" s="434"/>
      <c r="H911" s="434"/>
      <c r="I911" s="25"/>
    </row>
    <row r="912" spans="1:9" ht="12.75">
      <c r="A912" s="83"/>
      <c r="B912" s="871"/>
      <c r="C912" s="871"/>
      <c r="D912" s="440"/>
      <c r="E912" s="440"/>
      <c r="F912" s="628"/>
      <c r="G912" s="755"/>
      <c r="H912" s="440"/>
      <c r="I912" s="86"/>
    </row>
    <row r="913" spans="1:9" ht="12.75">
      <c r="A913" s="83"/>
      <c r="B913" s="763"/>
      <c r="C913" s="433"/>
      <c r="D913" s="440"/>
      <c r="E913" s="440"/>
      <c r="F913" s="774"/>
      <c r="G913" s="440"/>
      <c r="H913" s="774"/>
      <c r="I913" s="156"/>
    </row>
    <row r="914" spans="1:9" ht="12.75">
      <c r="A914" s="83"/>
      <c r="B914" s="763"/>
      <c r="C914" s="433"/>
      <c r="D914" s="440"/>
      <c r="E914" s="775"/>
      <c r="F914" s="434"/>
      <c r="G914" s="755"/>
      <c r="H914" s="452"/>
      <c r="I914" s="454"/>
    </row>
    <row r="915" spans="1:9">
      <c r="A915" s="83"/>
      <c r="B915" s="965"/>
      <c r="C915" s="871"/>
      <c r="D915" s="871"/>
      <c r="E915" s="871"/>
      <c r="F915" s="871"/>
      <c r="G915" s="871"/>
      <c r="H915" s="871"/>
      <c r="I915" s="546"/>
    </row>
    <row r="916" spans="1:9" ht="12.75">
      <c r="A916" s="83"/>
      <c r="B916" s="433"/>
      <c r="C916" s="433"/>
      <c r="D916" s="776"/>
      <c r="E916" s="447"/>
      <c r="F916" s="447"/>
      <c r="G916" s="447"/>
      <c r="H916" s="447"/>
      <c r="I916" s="100"/>
    </row>
    <row r="917" spans="1:9" ht="12.75">
      <c r="A917" s="83"/>
      <c r="B917" s="433"/>
      <c r="C917" s="433"/>
      <c r="D917" s="434"/>
      <c r="E917" s="447"/>
      <c r="F917" s="434"/>
      <c r="G917" s="757"/>
      <c r="H917" s="434"/>
      <c r="I917" s="25"/>
    </row>
    <row r="918" spans="1:9" ht="12.75">
      <c r="A918" s="83"/>
      <c r="B918" s="777"/>
      <c r="C918" s="777"/>
      <c r="D918" s="517"/>
      <c r="E918" s="778"/>
      <c r="F918" s="447"/>
      <c r="G918" s="447"/>
      <c r="H918" s="447"/>
      <c r="I918" s="100"/>
    </row>
    <row r="919" spans="1:9" ht="12.75">
      <c r="A919" s="83"/>
      <c r="B919" s="517"/>
      <c r="C919" s="517"/>
      <c r="D919" s="517"/>
      <c r="E919" s="517"/>
      <c r="F919" s="517"/>
      <c r="G919" s="517"/>
      <c r="H919" s="517"/>
      <c r="I919" s="83"/>
    </row>
    <row r="920" spans="1:9" ht="12.75">
      <c r="A920" s="83"/>
      <c r="B920" s="517"/>
      <c r="C920" s="517"/>
      <c r="D920" s="517"/>
      <c r="E920" s="517"/>
      <c r="F920" s="517"/>
      <c r="G920" s="517"/>
      <c r="H920" s="517"/>
      <c r="I920" s="83"/>
    </row>
    <row r="921" spans="1:9" ht="12.75">
      <c r="A921" s="83"/>
      <c r="B921" s="517"/>
      <c r="C921" s="517"/>
      <c r="D921" s="517"/>
      <c r="E921" s="517"/>
      <c r="F921" s="517"/>
      <c r="G921" s="517"/>
      <c r="H921" s="517"/>
      <c r="I921" s="83"/>
    </row>
    <row r="922" spans="1:9" ht="12.75">
      <c r="A922" s="83"/>
      <c r="B922" s="517"/>
      <c r="C922" s="517"/>
      <c r="D922" s="517"/>
      <c r="E922" s="517"/>
      <c r="F922" s="517"/>
      <c r="G922" s="517"/>
      <c r="H922" s="517"/>
      <c r="I922" s="83"/>
    </row>
    <row r="923" spans="1:9" ht="12.75">
      <c r="A923" s="83"/>
      <c r="B923" s="517"/>
      <c r="C923" s="517"/>
      <c r="D923" s="517"/>
      <c r="E923" s="517"/>
      <c r="F923" s="517"/>
      <c r="G923" s="517"/>
      <c r="H923" s="517"/>
      <c r="I923" s="83"/>
    </row>
    <row r="924" spans="1:9" ht="12.75">
      <c r="A924" s="83"/>
      <c r="B924" s="517"/>
      <c r="C924" s="517"/>
      <c r="D924" s="517"/>
      <c r="E924" s="517"/>
      <c r="F924" s="517"/>
      <c r="G924" s="517"/>
      <c r="H924" s="517"/>
      <c r="I924" s="83"/>
    </row>
    <row r="925" spans="1:9" ht="12.75">
      <c r="A925" s="83"/>
      <c r="B925" s="517"/>
      <c r="C925" s="517"/>
      <c r="D925" s="517"/>
      <c r="E925" s="517"/>
      <c r="F925" s="517"/>
      <c r="G925" s="517"/>
      <c r="H925" s="517"/>
      <c r="I925" s="83"/>
    </row>
    <row r="926" spans="1:9" ht="12.75">
      <c r="A926" s="83"/>
      <c r="B926" s="517"/>
      <c r="C926" s="517"/>
      <c r="D926" s="517"/>
      <c r="E926" s="517"/>
      <c r="F926" s="517"/>
      <c r="G926" s="517"/>
      <c r="H926" s="517"/>
      <c r="I926" s="83"/>
    </row>
    <row r="927" spans="1:9" ht="12.75">
      <c r="A927" s="83"/>
      <c r="B927" s="517"/>
      <c r="C927" s="517"/>
      <c r="D927" s="517"/>
      <c r="E927" s="517"/>
      <c r="F927" s="517"/>
      <c r="G927" s="517"/>
      <c r="H927" s="517"/>
      <c r="I927" s="83"/>
    </row>
    <row r="928" spans="1:9" ht="12.75">
      <c r="A928" s="83"/>
      <c r="B928" s="517"/>
      <c r="C928" s="517"/>
      <c r="D928" s="517"/>
      <c r="E928" s="517"/>
      <c r="F928" s="517"/>
      <c r="G928" s="517"/>
      <c r="H928" s="517"/>
      <c r="I928" s="83"/>
    </row>
    <row r="929" spans="1:9" ht="12.75">
      <c r="A929" s="83"/>
      <c r="B929" s="517"/>
      <c r="C929" s="517"/>
      <c r="D929" s="517"/>
      <c r="E929" s="517"/>
      <c r="F929" s="517"/>
      <c r="G929" s="517"/>
      <c r="H929" s="517"/>
      <c r="I929" s="83"/>
    </row>
    <row r="930" spans="1:9" ht="12.75">
      <c r="A930" s="83"/>
      <c r="B930" s="517"/>
      <c r="C930" s="517"/>
      <c r="D930" s="517"/>
      <c r="E930" s="517"/>
      <c r="F930" s="517"/>
      <c r="G930" s="517"/>
      <c r="H930" s="517"/>
      <c r="I930" s="83"/>
    </row>
    <row r="931" spans="1:9" ht="12.75">
      <c r="A931" s="83"/>
      <c r="B931" s="517"/>
      <c r="C931" s="517"/>
      <c r="D931" s="517"/>
      <c r="E931" s="517"/>
      <c r="F931" s="517"/>
      <c r="G931" s="517"/>
      <c r="H931" s="517"/>
      <c r="I931" s="83"/>
    </row>
    <row r="932" spans="1:9" ht="12.75">
      <c r="A932" s="83"/>
      <c r="B932" s="517"/>
      <c r="C932" s="517"/>
      <c r="D932" s="517"/>
      <c r="E932" s="517"/>
      <c r="F932" s="517"/>
      <c r="G932" s="517"/>
      <c r="H932" s="517"/>
      <c r="I932" s="83"/>
    </row>
    <row r="933" spans="1:9" ht="12.75">
      <c r="A933" s="83"/>
      <c r="B933" s="517"/>
      <c r="C933" s="517"/>
      <c r="D933" s="517"/>
      <c r="E933" s="517"/>
      <c r="F933" s="517"/>
      <c r="G933" s="517"/>
      <c r="H933" s="517"/>
      <c r="I933" s="83"/>
    </row>
    <row r="934" spans="1:9" ht="12.75">
      <c r="A934" s="83"/>
      <c r="B934" s="517"/>
      <c r="C934" s="517"/>
      <c r="D934" s="517"/>
      <c r="E934" s="517"/>
      <c r="F934" s="517"/>
      <c r="G934" s="517"/>
      <c r="H934" s="517"/>
      <c r="I934" s="83"/>
    </row>
    <row r="935" spans="1:9" ht="12.75">
      <c r="A935" s="83"/>
      <c r="B935" s="517"/>
      <c r="C935" s="517"/>
      <c r="D935" s="517"/>
      <c r="E935" s="517"/>
      <c r="F935" s="517"/>
      <c r="G935" s="517"/>
      <c r="H935" s="517"/>
      <c r="I935" s="83"/>
    </row>
    <row r="936" spans="1:9" ht="12.75">
      <c r="A936" s="83"/>
      <c r="B936" s="517"/>
      <c r="C936" s="517"/>
      <c r="D936" s="517"/>
      <c r="E936" s="517"/>
      <c r="F936" s="517"/>
      <c r="G936" s="517"/>
      <c r="H936" s="517"/>
      <c r="I936" s="83"/>
    </row>
    <row r="937" spans="1:9" ht="12.75">
      <c r="A937" s="83"/>
      <c r="B937" s="517"/>
      <c r="C937" s="517"/>
      <c r="D937" s="517"/>
      <c r="E937" s="517"/>
      <c r="F937" s="517"/>
      <c r="G937" s="517"/>
      <c r="H937" s="517"/>
      <c r="I937" s="83"/>
    </row>
    <row r="938" spans="1:9" ht="12.75">
      <c r="A938" s="83"/>
      <c r="B938" s="517"/>
      <c r="C938" s="517"/>
      <c r="D938" s="517"/>
      <c r="E938" s="517"/>
      <c r="F938" s="517"/>
      <c r="G938" s="517"/>
      <c r="H938" s="517"/>
      <c r="I938" s="83"/>
    </row>
    <row r="939" spans="1:9" ht="12.75">
      <c r="A939" s="83"/>
      <c r="B939" s="517"/>
      <c r="C939" s="517"/>
      <c r="D939" s="517"/>
      <c r="E939" s="517"/>
      <c r="F939" s="517"/>
      <c r="G939" s="517"/>
      <c r="H939" s="517"/>
      <c r="I939" s="83"/>
    </row>
    <row r="940" spans="1:9" ht="12.75">
      <c r="A940" s="83"/>
      <c r="B940" s="517"/>
      <c r="C940" s="517"/>
      <c r="D940" s="517"/>
      <c r="E940" s="517"/>
      <c r="F940" s="517"/>
      <c r="G940" s="517"/>
      <c r="H940" s="517"/>
      <c r="I940" s="83"/>
    </row>
    <row r="941" spans="1:9" ht="12.75">
      <c r="A941" s="83"/>
      <c r="B941" s="517"/>
      <c r="C941" s="517"/>
      <c r="D941" s="517"/>
      <c r="E941" s="517"/>
      <c r="F941" s="517"/>
      <c r="G941" s="517"/>
      <c r="H941" s="517"/>
      <c r="I941" s="83"/>
    </row>
    <row r="942" spans="1:9" ht="12.75">
      <c r="A942" s="83"/>
      <c r="B942" s="517"/>
      <c r="C942" s="517"/>
      <c r="D942" s="517"/>
      <c r="E942" s="517"/>
      <c r="F942" s="517"/>
      <c r="G942" s="517"/>
      <c r="H942" s="517"/>
      <c r="I942" s="83"/>
    </row>
    <row r="943" spans="1:9" ht="12.75">
      <c r="A943" s="83"/>
      <c r="B943" s="517"/>
      <c r="C943" s="517"/>
      <c r="D943" s="517"/>
      <c r="E943" s="517"/>
      <c r="F943" s="517"/>
      <c r="G943" s="517"/>
      <c r="H943" s="517"/>
      <c r="I943" s="83"/>
    </row>
    <row r="944" spans="1:9" ht="12.75">
      <c r="A944" s="83"/>
      <c r="B944" s="517"/>
      <c r="C944" s="517"/>
      <c r="D944" s="517"/>
      <c r="E944" s="517"/>
      <c r="F944" s="517"/>
      <c r="G944" s="517"/>
      <c r="H944" s="517"/>
      <c r="I944" s="83"/>
    </row>
    <row r="945" spans="1:9" ht="12.75">
      <c r="A945" s="83"/>
      <c r="B945" s="517"/>
      <c r="C945" s="517"/>
      <c r="D945" s="517"/>
      <c r="E945" s="517"/>
      <c r="F945" s="517"/>
      <c r="G945" s="517"/>
      <c r="H945" s="517"/>
      <c r="I945" s="83"/>
    </row>
  </sheetData>
  <mergeCells count="307">
    <mergeCell ref="B638:H638"/>
    <mergeCell ref="B642:H642"/>
    <mergeCell ref="B648:H648"/>
    <mergeCell ref="B625:B626"/>
    <mergeCell ref="C625:C626"/>
    <mergeCell ref="B636:B637"/>
    <mergeCell ref="C636:C637"/>
    <mergeCell ref="B596:B597"/>
    <mergeCell ref="C596:C597"/>
    <mergeCell ref="B600:H600"/>
    <mergeCell ref="B604:H604"/>
    <mergeCell ref="B605:H605"/>
    <mergeCell ref="B610:H610"/>
    <mergeCell ref="C613:C614"/>
    <mergeCell ref="B618:H618"/>
    <mergeCell ref="B622:H622"/>
    <mergeCell ref="B628:H628"/>
    <mergeCell ref="B632:H632"/>
    <mergeCell ref="B573:B574"/>
    <mergeCell ref="C573:C574"/>
    <mergeCell ref="B575:H575"/>
    <mergeCell ref="B579:H579"/>
    <mergeCell ref="B585:H585"/>
    <mergeCell ref="B589:H589"/>
    <mergeCell ref="B595:H595"/>
    <mergeCell ref="B613:B614"/>
    <mergeCell ref="B616:B617"/>
    <mergeCell ref="C616:C617"/>
    <mergeCell ref="B512:H512"/>
    <mergeCell ref="B516:H516"/>
    <mergeCell ref="B522:H522"/>
    <mergeCell ref="B555:H555"/>
    <mergeCell ref="B559:H559"/>
    <mergeCell ref="B565:H565"/>
    <mergeCell ref="B569:H569"/>
    <mergeCell ref="B526:H526"/>
    <mergeCell ref="B532:H532"/>
    <mergeCell ref="C533:C534"/>
    <mergeCell ref="B537:H537"/>
    <mergeCell ref="B541:H541"/>
    <mergeCell ref="B542:H542"/>
    <mergeCell ref="B547:H547"/>
    <mergeCell ref="B533:B534"/>
    <mergeCell ref="B550:B551"/>
    <mergeCell ref="C550:C551"/>
    <mergeCell ref="B553:B554"/>
    <mergeCell ref="C553:C554"/>
    <mergeCell ref="B562:B563"/>
    <mergeCell ref="C562:C563"/>
    <mergeCell ref="B499:B500"/>
    <mergeCell ref="C499:C500"/>
    <mergeCell ref="B510:B511"/>
    <mergeCell ref="C510:C511"/>
    <mergeCell ref="B470:B471"/>
    <mergeCell ref="C470:C471"/>
    <mergeCell ref="B474:H474"/>
    <mergeCell ref="B478:H478"/>
    <mergeCell ref="B479:H479"/>
    <mergeCell ref="B484:H484"/>
    <mergeCell ref="C487:C488"/>
    <mergeCell ref="B492:H492"/>
    <mergeCell ref="B496:H496"/>
    <mergeCell ref="B502:H502"/>
    <mergeCell ref="B506:H506"/>
    <mergeCell ref="B447:B448"/>
    <mergeCell ref="C447:C448"/>
    <mergeCell ref="B449:H449"/>
    <mergeCell ref="B453:H453"/>
    <mergeCell ref="B459:H459"/>
    <mergeCell ref="B463:H463"/>
    <mergeCell ref="B469:H469"/>
    <mergeCell ref="B487:B488"/>
    <mergeCell ref="B490:B491"/>
    <mergeCell ref="C490:C491"/>
    <mergeCell ref="B386:H386"/>
    <mergeCell ref="B390:H390"/>
    <mergeCell ref="B396:H396"/>
    <mergeCell ref="B429:H429"/>
    <mergeCell ref="B433:H433"/>
    <mergeCell ref="B439:H439"/>
    <mergeCell ref="B443:H443"/>
    <mergeCell ref="B400:H400"/>
    <mergeCell ref="B406:H406"/>
    <mergeCell ref="C407:C408"/>
    <mergeCell ref="B411:H411"/>
    <mergeCell ref="B415:H415"/>
    <mergeCell ref="B416:H416"/>
    <mergeCell ref="B421:H421"/>
    <mergeCell ref="B407:B408"/>
    <mergeCell ref="B424:B425"/>
    <mergeCell ref="C424:C425"/>
    <mergeCell ref="B427:B428"/>
    <mergeCell ref="C427:C428"/>
    <mergeCell ref="B436:B437"/>
    <mergeCell ref="C436:C437"/>
    <mergeCell ref="B361:B362"/>
    <mergeCell ref="B364:B365"/>
    <mergeCell ref="C364:C365"/>
    <mergeCell ref="B373:B374"/>
    <mergeCell ref="C373:C374"/>
    <mergeCell ref="B384:B385"/>
    <mergeCell ref="C384:C385"/>
    <mergeCell ref="B344:B345"/>
    <mergeCell ref="C344:C345"/>
    <mergeCell ref="B348:H348"/>
    <mergeCell ref="B352:H352"/>
    <mergeCell ref="B353:H353"/>
    <mergeCell ref="B358:H358"/>
    <mergeCell ref="C361:C362"/>
    <mergeCell ref="B366:H366"/>
    <mergeCell ref="B370:H370"/>
    <mergeCell ref="B376:H376"/>
    <mergeCell ref="B380:H380"/>
    <mergeCell ref="B313:H313"/>
    <mergeCell ref="B317:H317"/>
    <mergeCell ref="B321:B322"/>
    <mergeCell ref="C321:C322"/>
    <mergeCell ref="B323:H323"/>
    <mergeCell ref="B327:H327"/>
    <mergeCell ref="B333:H333"/>
    <mergeCell ref="B337:H337"/>
    <mergeCell ref="B343:H343"/>
    <mergeCell ref="B290:H290"/>
    <mergeCell ref="B295:H295"/>
    <mergeCell ref="B298:B299"/>
    <mergeCell ref="C298:C299"/>
    <mergeCell ref="B301:B302"/>
    <mergeCell ref="C301:C302"/>
    <mergeCell ref="B303:H303"/>
    <mergeCell ref="B307:H307"/>
    <mergeCell ref="B310:B311"/>
    <mergeCell ref="C310:C311"/>
    <mergeCell ref="B260:H260"/>
    <mergeCell ref="B264:H264"/>
    <mergeCell ref="B270:H270"/>
    <mergeCell ref="B274:H274"/>
    <mergeCell ref="B280:H280"/>
    <mergeCell ref="B281:B282"/>
    <mergeCell ref="C281:C282"/>
    <mergeCell ref="B285:H285"/>
    <mergeCell ref="B289:H289"/>
    <mergeCell ref="B258:B259"/>
    <mergeCell ref="C258:C259"/>
    <mergeCell ref="B238:B239"/>
    <mergeCell ref="C238:C239"/>
    <mergeCell ref="B240:H240"/>
    <mergeCell ref="B244:H244"/>
    <mergeCell ref="C247:C248"/>
    <mergeCell ref="B250:H250"/>
    <mergeCell ref="B254:H254"/>
    <mergeCell ref="B218:B219"/>
    <mergeCell ref="C218:C219"/>
    <mergeCell ref="B222:H222"/>
    <mergeCell ref="B226:H226"/>
    <mergeCell ref="B227:H227"/>
    <mergeCell ref="B232:H232"/>
    <mergeCell ref="B235:B236"/>
    <mergeCell ref="C235:C236"/>
    <mergeCell ref="B247:B248"/>
    <mergeCell ref="B187:H187"/>
    <mergeCell ref="B191:H191"/>
    <mergeCell ref="B195:B196"/>
    <mergeCell ref="C195:C196"/>
    <mergeCell ref="B197:H197"/>
    <mergeCell ref="B201:H201"/>
    <mergeCell ref="B207:H207"/>
    <mergeCell ref="B211:H211"/>
    <mergeCell ref="B217:H217"/>
    <mergeCell ref="B169:H169"/>
    <mergeCell ref="B172:B173"/>
    <mergeCell ref="C172:C173"/>
    <mergeCell ref="B175:B176"/>
    <mergeCell ref="C175:C176"/>
    <mergeCell ref="B177:H177"/>
    <mergeCell ref="B181:H181"/>
    <mergeCell ref="B184:B185"/>
    <mergeCell ref="C184:C185"/>
    <mergeCell ref="B138:H138"/>
    <mergeCell ref="B144:H144"/>
    <mergeCell ref="B148:H148"/>
    <mergeCell ref="B154:H154"/>
    <mergeCell ref="B155:B156"/>
    <mergeCell ref="C155:C156"/>
    <mergeCell ref="B159:H159"/>
    <mergeCell ref="B163:H163"/>
    <mergeCell ref="B164:H164"/>
    <mergeCell ref="B10:B11"/>
    <mergeCell ref="C10:C11"/>
    <mergeCell ref="D10:D11"/>
    <mergeCell ref="E10:E11"/>
    <mergeCell ref="F10:F11"/>
    <mergeCell ref="G10:G11"/>
    <mergeCell ref="H10:H11"/>
    <mergeCell ref="B1:H1"/>
    <mergeCell ref="B2:H2"/>
    <mergeCell ref="B7:H7"/>
    <mergeCell ref="B51:B52"/>
    <mergeCell ref="C51:C52"/>
    <mergeCell ref="B55:H55"/>
    <mergeCell ref="B15:H15"/>
    <mergeCell ref="B19:H19"/>
    <mergeCell ref="B764:H764"/>
    <mergeCell ref="B768:H768"/>
    <mergeCell ref="B774:H774"/>
    <mergeCell ref="B23:B24"/>
    <mergeCell ref="C23:C24"/>
    <mergeCell ref="B27:H27"/>
    <mergeCell ref="B31:H31"/>
    <mergeCell ref="B37:B38"/>
    <mergeCell ref="C37:C38"/>
    <mergeCell ref="B39:H39"/>
    <mergeCell ref="B43:H43"/>
    <mergeCell ref="B50:H50"/>
    <mergeCell ref="B751:B752"/>
    <mergeCell ref="C751:C752"/>
    <mergeCell ref="B762:B763"/>
    <mergeCell ref="C762:C763"/>
    <mergeCell ref="B722:B723"/>
    <mergeCell ref="C722:C723"/>
    <mergeCell ref="B726:H726"/>
    <mergeCell ref="B730:H730"/>
    <mergeCell ref="B731:H731"/>
    <mergeCell ref="B736:H736"/>
    <mergeCell ref="C739:C740"/>
    <mergeCell ref="B744:H744"/>
    <mergeCell ref="B748:H748"/>
    <mergeCell ref="B754:H754"/>
    <mergeCell ref="B758:H758"/>
    <mergeCell ref="B699:B700"/>
    <mergeCell ref="C699:C700"/>
    <mergeCell ref="B701:H701"/>
    <mergeCell ref="B705:H705"/>
    <mergeCell ref="B711:H711"/>
    <mergeCell ref="B715:H715"/>
    <mergeCell ref="B721:H721"/>
    <mergeCell ref="B739:B740"/>
    <mergeCell ref="B742:B743"/>
    <mergeCell ref="C742:C743"/>
    <mergeCell ref="B681:H681"/>
    <mergeCell ref="B685:H685"/>
    <mergeCell ref="B691:H691"/>
    <mergeCell ref="B695:H695"/>
    <mergeCell ref="B652:H652"/>
    <mergeCell ref="B658:H658"/>
    <mergeCell ref="C659:C660"/>
    <mergeCell ref="B663:H663"/>
    <mergeCell ref="B667:H667"/>
    <mergeCell ref="B668:H668"/>
    <mergeCell ref="B673:H673"/>
    <mergeCell ref="B659:B660"/>
    <mergeCell ref="B676:B677"/>
    <mergeCell ref="C676:C677"/>
    <mergeCell ref="B679:B680"/>
    <mergeCell ref="C679:C680"/>
    <mergeCell ref="B688:B689"/>
    <mergeCell ref="C688:C689"/>
    <mergeCell ref="B904:H904"/>
    <mergeCell ref="B910:H910"/>
    <mergeCell ref="B911:B912"/>
    <mergeCell ref="C911:C912"/>
    <mergeCell ref="B915:H915"/>
    <mergeCell ref="B870:H870"/>
    <mergeCell ref="B874:H874"/>
    <mergeCell ref="B880:H880"/>
    <mergeCell ref="B884:H884"/>
    <mergeCell ref="B890:H890"/>
    <mergeCell ref="B894:H894"/>
    <mergeCell ref="B900:H900"/>
    <mergeCell ref="B877:B878"/>
    <mergeCell ref="C877:C878"/>
    <mergeCell ref="B888:B889"/>
    <mergeCell ref="C888:C889"/>
    <mergeCell ref="B848:B849"/>
    <mergeCell ref="C848:C849"/>
    <mergeCell ref="B852:H852"/>
    <mergeCell ref="B856:H856"/>
    <mergeCell ref="B857:H857"/>
    <mergeCell ref="B862:H862"/>
    <mergeCell ref="C865:C866"/>
    <mergeCell ref="B825:B826"/>
    <mergeCell ref="C825:C826"/>
    <mergeCell ref="B827:H827"/>
    <mergeCell ref="B831:H831"/>
    <mergeCell ref="B837:H837"/>
    <mergeCell ref="B841:H841"/>
    <mergeCell ref="B847:H847"/>
    <mergeCell ref="B865:B866"/>
    <mergeCell ref="B868:B869"/>
    <mergeCell ref="C868:C869"/>
    <mergeCell ref="B807:H807"/>
    <mergeCell ref="B811:H811"/>
    <mergeCell ref="B817:H817"/>
    <mergeCell ref="B821:H821"/>
    <mergeCell ref="B778:H778"/>
    <mergeCell ref="B784:H784"/>
    <mergeCell ref="C785:C786"/>
    <mergeCell ref="B789:H789"/>
    <mergeCell ref="B793:H793"/>
    <mergeCell ref="B794:H794"/>
    <mergeCell ref="B799:H799"/>
    <mergeCell ref="B785:B786"/>
    <mergeCell ref="B802:B803"/>
    <mergeCell ref="C802:C803"/>
    <mergeCell ref="B805:B806"/>
    <mergeCell ref="C805:C806"/>
    <mergeCell ref="B814:B815"/>
    <mergeCell ref="C814:C815"/>
  </mergeCells>
  <hyperlinks>
    <hyperlink ref="G18" r:id="rId1"/>
    <hyperlink ref="H18" r:id="rId2"/>
    <hyperlink ref="G33" r:id="rId3"/>
    <hyperlink ref="G34" r:id="rId4"/>
    <hyperlink ref="G37" r:id="rId5"/>
    <hyperlink ref="G46" r:id="rId6"/>
    <hyperlink ref="H46" r:id="rId7"/>
    <hyperlink ref="G47" r:id="rId8"/>
    <hyperlink ref="G48" r:id="rId9"/>
    <hyperlink ref="G54" r:id="rId10"/>
    <hyperlink ref="G57" r:id="rId11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55CC"/>
    <outlinePr summaryBelow="0" summaryRight="0"/>
  </sheetPr>
  <dimension ref="A1:I957"/>
  <sheetViews>
    <sheetView topLeftCell="G1" workbookViewId="0">
      <selection activeCell="J4" sqref="J1:X1048576"/>
    </sheetView>
  </sheetViews>
  <sheetFormatPr defaultColWidth="14.42578125" defaultRowHeight="15.75" customHeight="1"/>
  <cols>
    <col min="1" max="1" width="9" customWidth="1"/>
    <col min="3" max="3" width="16" customWidth="1"/>
    <col min="4" max="4" width="18.140625" customWidth="1"/>
    <col min="5" max="5" width="27" customWidth="1"/>
    <col min="6" max="6" width="34.42578125" customWidth="1"/>
    <col min="7" max="7" width="41.7109375" customWidth="1"/>
    <col min="8" max="8" width="30.85546875" customWidth="1"/>
    <col min="9" max="9" width="17.42578125" customWidth="1"/>
  </cols>
  <sheetData>
    <row r="1" spans="1:9" ht="33" customHeight="1">
      <c r="A1" s="1"/>
      <c r="B1" s="878" t="s">
        <v>3573</v>
      </c>
      <c r="C1" s="864"/>
      <c r="D1" s="864"/>
      <c r="E1" s="864"/>
      <c r="F1" s="864"/>
      <c r="G1" s="864"/>
      <c r="H1" s="865"/>
      <c r="I1" s="1"/>
    </row>
    <row r="2" spans="1:9" ht="24" customHeight="1">
      <c r="A2" s="16"/>
      <c r="B2" s="953" t="s">
        <v>37</v>
      </c>
      <c r="C2" s="943"/>
      <c r="D2" s="943"/>
      <c r="E2" s="943"/>
      <c r="F2" s="943"/>
      <c r="G2" s="943"/>
      <c r="H2" s="944"/>
      <c r="I2" s="85"/>
    </row>
    <row r="3" spans="1:9" ht="18">
      <c r="A3" s="21"/>
      <c r="B3" s="945"/>
      <c r="C3" s="905"/>
      <c r="D3" s="905"/>
      <c r="E3" s="905"/>
      <c r="F3" s="905"/>
      <c r="G3" s="905"/>
      <c r="H3" s="903"/>
      <c r="I3" s="85"/>
    </row>
    <row r="4" spans="1:9" ht="25.5">
      <c r="A4" s="21"/>
      <c r="B4" s="5" t="s">
        <v>61</v>
      </c>
      <c r="C4" s="5" t="s">
        <v>65</v>
      </c>
      <c r="D4" s="5" t="s">
        <v>67</v>
      </c>
      <c r="E4" s="701" t="s">
        <v>2511</v>
      </c>
      <c r="F4" s="5" t="s">
        <v>72</v>
      </c>
      <c r="G4" s="5" t="s">
        <v>704</v>
      </c>
      <c r="H4" s="5" t="s">
        <v>75</v>
      </c>
      <c r="I4" s="21"/>
    </row>
    <row r="5" spans="1:9" ht="25.5">
      <c r="A5" s="454"/>
      <c r="B5" s="5" t="s">
        <v>16</v>
      </c>
      <c r="C5" s="5" t="s">
        <v>17</v>
      </c>
      <c r="D5" s="18" t="s">
        <v>255</v>
      </c>
      <c r="E5" s="38" t="s">
        <v>3576</v>
      </c>
      <c r="F5" s="38" t="s">
        <v>3367</v>
      </c>
      <c r="G5" s="136" t="s">
        <v>3368</v>
      </c>
      <c r="H5" s="38" t="s">
        <v>97</v>
      </c>
      <c r="I5" s="454"/>
    </row>
    <row r="6" spans="1:9" ht="51">
      <c r="A6" s="25"/>
      <c r="B6" s="5" t="s">
        <v>31</v>
      </c>
      <c r="C6" s="5" t="s">
        <v>34</v>
      </c>
      <c r="D6" s="31" t="s">
        <v>174</v>
      </c>
      <c r="E6" s="38" t="s">
        <v>3577</v>
      </c>
      <c r="F6" s="462" t="s">
        <v>3162</v>
      </c>
      <c r="G6" s="650" t="str">
        <f>HYPERLINK("https://www.yaklass.ru/p/geometria/10-klass/mnogogranniki-11037","На сайте «ЯКласс» выполнить задания по теме ""Многогранники"" 
Если нет технической возможности: решить задания из карточки (подробности в ВК)")</f>
        <v>На сайте «ЯКласс» выполнить задания по теме "Многогранники" 
Если нет технической возможности: решить задания из карточки (подробности в ВК)</v>
      </c>
      <c r="H6" s="462" t="s">
        <v>3167</v>
      </c>
      <c r="I6" s="25"/>
    </row>
    <row r="7" spans="1:9" ht="51">
      <c r="A7" s="168"/>
      <c r="B7" s="5" t="s">
        <v>146</v>
      </c>
      <c r="C7" s="5" t="s">
        <v>148</v>
      </c>
      <c r="D7" s="249" t="s">
        <v>255</v>
      </c>
      <c r="E7" s="653" t="s">
        <v>3578</v>
      </c>
      <c r="F7" s="656" t="s">
        <v>3181</v>
      </c>
      <c r="G7" s="38" t="s">
        <v>3182</v>
      </c>
      <c r="H7" s="38" t="s">
        <v>97</v>
      </c>
      <c r="I7" s="168"/>
    </row>
    <row r="8" spans="1:9" ht="15.75" customHeight="1">
      <c r="A8" s="546"/>
      <c r="B8" s="940" t="s">
        <v>160</v>
      </c>
      <c r="C8" s="864"/>
      <c r="D8" s="864"/>
      <c r="E8" s="864"/>
      <c r="F8" s="864"/>
      <c r="G8" s="864"/>
      <c r="H8" s="865"/>
      <c r="I8" s="546"/>
    </row>
    <row r="9" spans="1:9" ht="76.5">
      <c r="A9" s="25"/>
      <c r="B9" s="5" t="s">
        <v>170</v>
      </c>
      <c r="C9" s="5" t="s">
        <v>173</v>
      </c>
      <c r="D9" s="18" t="s">
        <v>684</v>
      </c>
      <c r="E9" s="587" t="s">
        <v>3580</v>
      </c>
      <c r="F9" s="18" t="s">
        <v>3174</v>
      </c>
      <c r="G9" s="18" t="s">
        <v>2072</v>
      </c>
      <c r="H9" s="18" t="s">
        <v>3175</v>
      </c>
      <c r="I9" s="25"/>
    </row>
    <row r="10" spans="1:9" ht="38.25">
      <c r="A10" s="86"/>
      <c r="B10" s="5" t="s">
        <v>202</v>
      </c>
      <c r="C10" s="5" t="s">
        <v>203</v>
      </c>
      <c r="D10" s="18" t="s">
        <v>3372</v>
      </c>
      <c r="E10" s="647" t="s">
        <v>3581</v>
      </c>
      <c r="F10" s="18" t="s">
        <v>3374</v>
      </c>
      <c r="G10" s="229" t="s">
        <v>3375</v>
      </c>
      <c r="H10" s="19" t="s">
        <v>3582</v>
      </c>
      <c r="I10" s="86"/>
    </row>
    <row r="11" spans="1:9" ht="25.5">
      <c r="A11" s="25"/>
      <c r="B11" s="5" t="s">
        <v>214</v>
      </c>
      <c r="C11" s="8" t="s">
        <v>240</v>
      </c>
      <c r="D11" s="18" t="s">
        <v>174</v>
      </c>
      <c r="E11" s="647" t="s">
        <v>3584</v>
      </c>
      <c r="F11" s="38" t="s">
        <v>3585</v>
      </c>
      <c r="G11" s="84" t="str">
        <f>HYPERLINK("https://youtu.be/FoFJnpJMz9o","просмотреть видеоурок п 48, выполнить тест, прикрепленный файл и прислать в АСУ РСО")</f>
        <v>просмотреть видеоурок п 48, выполнить тест, прикрепленный файл и прислать в АСУ РСО</v>
      </c>
      <c r="H11" s="38" t="s">
        <v>97</v>
      </c>
      <c r="I11" s="25"/>
    </row>
    <row r="12" spans="1:9" ht="38.25">
      <c r="A12" s="25"/>
      <c r="B12" s="129" t="s">
        <v>239</v>
      </c>
      <c r="C12" s="164" t="s">
        <v>1167</v>
      </c>
      <c r="D12" s="626" t="s">
        <v>3588</v>
      </c>
      <c r="E12" s="716" t="s">
        <v>3589</v>
      </c>
      <c r="F12" s="587" t="s">
        <v>3590</v>
      </c>
      <c r="G12" s="97" t="str">
        <f>HYPERLINK("https://www.youtube.com/watch?v=n7gjv1TRsf4","Просмотр х/ф ""Государственная граница"" ")</f>
        <v xml:space="preserve">Просмотр х/ф "Государственная граница" </v>
      </c>
      <c r="H12" s="18" t="s">
        <v>104</v>
      </c>
      <c r="I12" s="25"/>
    </row>
    <row r="13" spans="1:9" ht="41.25" customHeight="1">
      <c r="A13" s="25"/>
      <c r="B13" s="909" t="s">
        <v>3210</v>
      </c>
      <c r="C13" s="864"/>
      <c r="D13" s="864"/>
      <c r="E13" s="864"/>
      <c r="F13" s="864"/>
      <c r="G13" s="864"/>
      <c r="H13" s="865"/>
      <c r="I13" s="25"/>
    </row>
    <row r="14" spans="1:9" ht="41.25" customHeight="1">
      <c r="A14" s="25"/>
      <c r="B14" s="728" t="s">
        <v>16</v>
      </c>
      <c r="C14" s="333" t="s">
        <v>17</v>
      </c>
      <c r="D14" s="18" t="s">
        <v>255</v>
      </c>
      <c r="E14" s="477" t="s">
        <v>3592</v>
      </c>
      <c r="F14" s="10" t="s">
        <v>3528</v>
      </c>
      <c r="G14" s="15" t="s">
        <v>3529</v>
      </c>
      <c r="H14" s="36" t="s">
        <v>3530</v>
      </c>
      <c r="I14" s="25"/>
    </row>
    <row r="15" spans="1:9" ht="45.75" customHeight="1">
      <c r="A15" s="25"/>
      <c r="B15" s="728" t="s">
        <v>31</v>
      </c>
      <c r="C15" s="129" t="s">
        <v>34</v>
      </c>
      <c r="D15" s="18" t="s">
        <v>255</v>
      </c>
      <c r="E15" s="477" t="s">
        <v>3593</v>
      </c>
      <c r="F15" s="10" t="s">
        <v>3214</v>
      </c>
      <c r="G15" s="640" t="s">
        <v>3532</v>
      </c>
      <c r="H15" s="112" t="s">
        <v>97</v>
      </c>
      <c r="I15" s="25"/>
    </row>
    <row r="16" spans="1:9" ht="25.5" customHeight="1">
      <c r="A16" s="16"/>
      <c r="B16" s="728" t="s">
        <v>146</v>
      </c>
      <c r="C16" s="129" t="s">
        <v>148</v>
      </c>
      <c r="D16" s="24" t="s">
        <v>174</v>
      </c>
      <c r="E16" s="31" t="s">
        <v>3596</v>
      </c>
      <c r="F16" s="304" t="s">
        <v>3221</v>
      </c>
      <c r="G16" s="663" t="s">
        <v>3222</v>
      </c>
      <c r="H16" s="663" t="s">
        <v>3224</v>
      </c>
      <c r="I16" s="16"/>
    </row>
    <row r="17" spans="1:9" ht="12.75">
      <c r="A17" s="86"/>
      <c r="B17" s="940" t="s">
        <v>160</v>
      </c>
      <c r="C17" s="864"/>
      <c r="D17" s="864"/>
      <c r="E17" s="864"/>
      <c r="F17" s="864"/>
      <c r="G17" s="864"/>
      <c r="H17" s="865"/>
      <c r="I17" s="86"/>
    </row>
    <row r="18" spans="1:9" ht="25.5">
      <c r="A18" s="168"/>
      <c r="B18" s="728" t="s">
        <v>170</v>
      </c>
      <c r="C18" s="129" t="s">
        <v>173</v>
      </c>
      <c r="D18" s="10" t="s">
        <v>3139</v>
      </c>
      <c r="E18" s="31" t="s">
        <v>3598</v>
      </c>
      <c r="F18" s="10" t="s">
        <v>3599</v>
      </c>
      <c r="G18" s="19" t="s">
        <v>3387</v>
      </c>
      <c r="H18" s="19" t="s">
        <v>3387</v>
      </c>
      <c r="I18" s="168"/>
    </row>
    <row r="19" spans="1:9" ht="38.25">
      <c r="A19" s="86"/>
      <c r="B19" s="728" t="s">
        <v>202</v>
      </c>
      <c r="C19" s="129" t="s">
        <v>203</v>
      </c>
      <c r="D19" s="10" t="s">
        <v>2771</v>
      </c>
      <c r="E19" s="31" t="s">
        <v>3603</v>
      </c>
      <c r="F19" s="10" t="s">
        <v>3389</v>
      </c>
      <c r="G19" s="19" t="s">
        <v>3387</v>
      </c>
      <c r="H19" s="19" t="s">
        <v>3387</v>
      </c>
      <c r="I19" s="86"/>
    </row>
    <row r="20" spans="1:9" ht="63.75">
      <c r="A20" s="546"/>
      <c r="B20" s="728" t="s">
        <v>214</v>
      </c>
      <c r="C20" s="129" t="s">
        <v>215</v>
      </c>
      <c r="D20" s="10" t="s">
        <v>174</v>
      </c>
      <c r="E20" s="31" t="s">
        <v>3604</v>
      </c>
      <c r="F20" s="304" t="s">
        <v>3238</v>
      </c>
      <c r="G20" s="663" t="s">
        <v>3239</v>
      </c>
      <c r="H20" s="462" t="s">
        <v>3240</v>
      </c>
      <c r="I20" s="546"/>
    </row>
    <row r="21" spans="1:9" ht="38.25">
      <c r="A21" s="86"/>
      <c r="B21" s="901" t="s">
        <v>239</v>
      </c>
      <c r="C21" s="923" t="s">
        <v>240</v>
      </c>
      <c r="D21" s="10" t="s">
        <v>684</v>
      </c>
      <c r="E21" s="660" t="s">
        <v>3608</v>
      </c>
      <c r="F21" s="31" t="s">
        <v>3245</v>
      </c>
      <c r="G21" s="34" t="s">
        <v>3246</v>
      </c>
      <c r="H21" s="31" t="s">
        <v>3247</v>
      </c>
      <c r="I21" s="86"/>
    </row>
    <row r="22" spans="1:9" ht="38.25">
      <c r="A22" s="148"/>
      <c r="B22" s="868"/>
      <c r="C22" s="868"/>
      <c r="D22" s="249" t="s">
        <v>684</v>
      </c>
      <c r="E22" s="28" t="s">
        <v>3610</v>
      </c>
      <c r="F22" s="18" t="s">
        <v>3189</v>
      </c>
      <c r="G22" s="18" t="s">
        <v>3190</v>
      </c>
      <c r="H22" s="18" t="s">
        <v>3191</v>
      </c>
      <c r="I22" s="148"/>
    </row>
    <row r="23" spans="1:9" ht="131.25" customHeight="1">
      <c r="A23" s="86"/>
      <c r="B23" s="790" t="s">
        <v>1166</v>
      </c>
      <c r="C23" s="789" t="s">
        <v>1167</v>
      </c>
      <c r="D23" s="10" t="s">
        <v>255</v>
      </c>
      <c r="E23" s="661" t="s">
        <v>3615</v>
      </c>
      <c r="F23" s="10" t="s">
        <v>3395</v>
      </c>
      <c r="G23" s="614" t="s">
        <v>3396</v>
      </c>
      <c r="H23" s="10" t="s">
        <v>104</v>
      </c>
      <c r="I23" s="86"/>
    </row>
    <row r="24" spans="1:9" ht="38.25">
      <c r="A24" s="86"/>
      <c r="B24" s="713">
        <v>9</v>
      </c>
      <c r="C24" s="713" t="s">
        <v>1532</v>
      </c>
      <c r="D24" s="462" t="s">
        <v>1502</v>
      </c>
      <c r="E24" s="191" t="s">
        <v>3617</v>
      </c>
      <c r="F24" s="669" t="s">
        <v>3257</v>
      </c>
      <c r="G24" s="463" t="s">
        <v>3259</v>
      </c>
      <c r="H24" s="670" t="s">
        <v>104</v>
      </c>
      <c r="I24" s="86"/>
    </row>
    <row r="25" spans="1:9" ht="18">
      <c r="A25" s="86"/>
      <c r="B25" s="900" t="s">
        <v>3051</v>
      </c>
      <c r="C25" s="864"/>
      <c r="D25" s="864"/>
      <c r="E25" s="864"/>
      <c r="F25" s="864"/>
      <c r="G25" s="864"/>
      <c r="H25" s="865"/>
      <c r="I25" s="86"/>
    </row>
    <row r="26" spans="1:9" ht="51.75" customHeight="1">
      <c r="A26" s="708"/>
      <c r="B26" s="728" t="s">
        <v>16</v>
      </c>
      <c r="C26" s="129" t="s">
        <v>17</v>
      </c>
      <c r="D26" s="18" t="s">
        <v>255</v>
      </c>
      <c r="E26" s="653" t="s">
        <v>3619</v>
      </c>
      <c r="F26" s="221" t="s">
        <v>2557</v>
      </c>
      <c r="G26" s="404" t="s">
        <v>3268</v>
      </c>
      <c r="H26" s="249" t="s">
        <v>97</v>
      </c>
      <c r="I26" s="708"/>
    </row>
    <row r="27" spans="1:9" ht="51.75" customHeight="1">
      <c r="A27" s="708"/>
      <c r="B27" s="728" t="s">
        <v>31</v>
      </c>
      <c r="C27" s="129" t="s">
        <v>34</v>
      </c>
      <c r="D27" s="18" t="s">
        <v>255</v>
      </c>
      <c r="E27" s="647" t="s">
        <v>3622</v>
      </c>
      <c r="F27" s="10" t="s">
        <v>1494</v>
      </c>
      <c r="G27" s="18" t="s">
        <v>2691</v>
      </c>
      <c r="H27" s="10" t="s">
        <v>97</v>
      </c>
      <c r="I27" s="708"/>
    </row>
    <row r="28" spans="1:9" ht="38.25">
      <c r="A28" s="87"/>
      <c r="B28" s="728" t="s">
        <v>146</v>
      </c>
      <c r="C28" s="129" t="s">
        <v>148</v>
      </c>
      <c r="D28" s="18" t="s">
        <v>174</v>
      </c>
      <c r="E28" s="759" t="s">
        <v>3623</v>
      </c>
      <c r="F28" s="10" t="s">
        <v>1675</v>
      </c>
      <c r="G28" s="18" t="s">
        <v>2691</v>
      </c>
      <c r="H28" s="10" t="s">
        <v>97</v>
      </c>
      <c r="I28" s="87"/>
    </row>
    <row r="29" spans="1:9" ht="42.75" customHeight="1">
      <c r="A29" s="454"/>
      <c r="B29" s="948" t="s">
        <v>160</v>
      </c>
      <c r="C29" s="864"/>
      <c r="D29" s="864"/>
      <c r="E29" s="864"/>
      <c r="F29" s="864"/>
      <c r="G29" s="864"/>
      <c r="H29" s="865"/>
      <c r="I29" s="454"/>
    </row>
    <row r="30" spans="1:9" ht="42.75" customHeight="1">
      <c r="A30" s="168"/>
      <c r="B30" s="728" t="s">
        <v>170</v>
      </c>
      <c r="C30" s="129" t="s">
        <v>173</v>
      </c>
      <c r="D30" s="249" t="s">
        <v>174</v>
      </c>
      <c r="E30" s="28" t="s">
        <v>3626</v>
      </c>
      <c r="F30" s="462" t="s">
        <v>3162</v>
      </c>
      <c r="G30" s="675" t="s">
        <v>3627</v>
      </c>
      <c r="H30" s="462" t="s">
        <v>3279</v>
      </c>
      <c r="I30" s="168"/>
    </row>
    <row r="31" spans="1:9" ht="51">
      <c r="A31" s="546"/>
      <c r="B31" s="728" t="s">
        <v>202</v>
      </c>
      <c r="C31" s="129" t="s">
        <v>203</v>
      </c>
      <c r="D31" s="18" t="s">
        <v>3629</v>
      </c>
      <c r="E31" s="28" t="s">
        <v>3630</v>
      </c>
      <c r="F31" s="18" t="s">
        <v>3404</v>
      </c>
      <c r="G31" s="214" t="s">
        <v>3285</v>
      </c>
      <c r="H31" s="18" t="s">
        <v>2429</v>
      </c>
      <c r="I31" s="546"/>
    </row>
    <row r="32" spans="1:9" ht="39.75" customHeight="1">
      <c r="A32" s="148"/>
      <c r="B32" s="728" t="s">
        <v>214</v>
      </c>
      <c r="C32" s="129" t="s">
        <v>215</v>
      </c>
      <c r="D32" s="462" t="s">
        <v>1502</v>
      </c>
      <c r="E32" s="191" t="s">
        <v>3633</v>
      </c>
      <c r="F32" s="669" t="s">
        <v>3257</v>
      </c>
      <c r="G32" s="463" t="s">
        <v>3259</v>
      </c>
      <c r="H32" s="670" t="s">
        <v>104</v>
      </c>
      <c r="I32" s="148"/>
    </row>
    <row r="33" spans="1:9" ht="58.5" customHeight="1">
      <c r="A33" s="148"/>
      <c r="B33" s="728" t="s">
        <v>239</v>
      </c>
      <c r="C33" s="164" t="s">
        <v>240</v>
      </c>
      <c r="D33" s="149" t="s">
        <v>174</v>
      </c>
      <c r="E33" s="191" t="s">
        <v>3636</v>
      </c>
      <c r="F33" s="18" t="s">
        <v>3637</v>
      </c>
      <c r="G33" s="97" t="str">
        <f>HYPERLINK("https://nachalo-peremen.ru/test-kakaya-professiya-mne-podhodit/","https://nachalo-peremen.ru/test-kakaya-professiya-mne-podhodit/
2.Тренировать песню ""Над землёй бушуют травы""")</f>
        <v>https://nachalo-peremen.ru/test-kakaya-professiya-mne-podhodit/
2.Тренировать песню "Над землёй бушуют травы"</v>
      </c>
      <c r="H33" s="149" t="s">
        <v>104</v>
      </c>
      <c r="I33" s="148"/>
    </row>
    <row r="34" spans="1:9" ht="38.25">
      <c r="A34" s="738"/>
      <c r="B34" s="728" t="s">
        <v>1166</v>
      </c>
      <c r="C34" s="129" t="s">
        <v>1167</v>
      </c>
      <c r="D34" s="249" t="s">
        <v>174</v>
      </c>
      <c r="E34" s="659" t="s">
        <v>3640</v>
      </c>
      <c r="F34" s="67" t="s">
        <v>3295</v>
      </c>
      <c r="G34" s="677" t="s">
        <v>3296</v>
      </c>
      <c r="H34" s="670" t="s">
        <v>104</v>
      </c>
      <c r="I34" s="738"/>
    </row>
    <row r="35" spans="1:9" ht="18">
      <c r="A35" s="25"/>
      <c r="B35" s="900" t="s">
        <v>441</v>
      </c>
      <c r="C35" s="864"/>
      <c r="D35" s="864"/>
      <c r="E35" s="864"/>
      <c r="F35" s="864"/>
      <c r="G35" s="864"/>
      <c r="H35" s="865"/>
      <c r="I35" s="25"/>
    </row>
    <row r="36" spans="1:9" ht="38.25">
      <c r="A36" s="86"/>
      <c r="B36" s="172" t="s">
        <v>16</v>
      </c>
      <c r="C36" s="5" t="s">
        <v>17</v>
      </c>
      <c r="D36" s="10" t="s">
        <v>113</v>
      </c>
      <c r="E36" s="437" t="s">
        <v>3643</v>
      </c>
      <c r="F36" s="10" t="s">
        <v>3412</v>
      </c>
      <c r="G36" s="793" t="s">
        <v>3413</v>
      </c>
      <c r="H36" s="590" t="s">
        <v>3645</v>
      </c>
      <c r="I36" s="86"/>
    </row>
    <row r="37" spans="1:9" ht="54.75" customHeight="1">
      <c r="A37" s="25"/>
      <c r="B37" s="172" t="s">
        <v>31</v>
      </c>
      <c r="C37" s="5" t="s">
        <v>34</v>
      </c>
      <c r="D37" s="249" t="s">
        <v>174</v>
      </c>
      <c r="E37" s="653" t="s">
        <v>3647</v>
      </c>
      <c r="F37" s="304" t="s">
        <v>3238</v>
      </c>
      <c r="G37" s="663" t="s">
        <v>3239</v>
      </c>
      <c r="H37" s="462" t="s">
        <v>3240</v>
      </c>
      <c r="I37" s="25"/>
    </row>
    <row r="38" spans="1:9" ht="50.25" customHeight="1">
      <c r="A38" s="708"/>
      <c r="B38" s="172" t="s">
        <v>146</v>
      </c>
      <c r="C38" s="5" t="s">
        <v>148</v>
      </c>
      <c r="D38" s="590" t="s">
        <v>174</v>
      </c>
      <c r="E38" s="794" t="s">
        <v>3649</v>
      </c>
      <c r="F38" s="31" t="s">
        <v>3421</v>
      </c>
      <c r="G38" s="795" t="s">
        <v>3650</v>
      </c>
      <c r="H38" s="795" t="s">
        <v>3423</v>
      </c>
      <c r="I38" s="708"/>
    </row>
    <row r="39" spans="1:9" ht="50.25" customHeight="1">
      <c r="A39" s="708"/>
      <c r="B39" s="940" t="s">
        <v>160</v>
      </c>
      <c r="C39" s="864"/>
      <c r="D39" s="864"/>
      <c r="E39" s="864"/>
      <c r="F39" s="864"/>
      <c r="G39" s="864"/>
      <c r="H39" s="865"/>
      <c r="I39" s="708"/>
    </row>
    <row r="40" spans="1:9" ht="40.5" customHeight="1">
      <c r="A40" s="25"/>
      <c r="B40" s="172" t="s">
        <v>170</v>
      </c>
      <c r="C40" s="5" t="s">
        <v>173</v>
      </c>
      <c r="D40" s="10" t="s">
        <v>174</v>
      </c>
      <c r="E40" s="437" t="s">
        <v>3654</v>
      </c>
      <c r="F40" s="10" t="s">
        <v>2249</v>
      </c>
      <c r="G40" s="352" t="str">
        <f>HYPERLINK("https://m.vk.com/video32791554_456239023","Посмотрите видео-урок: Личная безопастность")</f>
        <v>Посмотрите видео-урок: Личная безопастность</v>
      </c>
      <c r="H40" s="10" t="s">
        <v>97</v>
      </c>
      <c r="I40" s="25"/>
    </row>
    <row r="41" spans="1:9" ht="68.25" customHeight="1">
      <c r="A41" s="168"/>
      <c r="B41" s="172" t="s">
        <v>202</v>
      </c>
      <c r="C41" s="5" t="s">
        <v>203</v>
      </c>
      <c r="D41" s="666" t="s">
        <v>684</v>
      </c>
      <c r="E41" s="633" t="s">
        <v>3656</v>
      </c>
      <c r="F41" s="667" t="s">
        <v>3249</v>
      </c>
      <c r="G41" s="667" t="s">
        <v>3250</v>
      </c>
      <c r="H41" s="667" t="s">
        <v>3251</v>
      </c>
      <c r="I41" s="168"/>
    </row>
    <row r="42" spans="1:9" ht="39" customHeight="1">
      <c r="A42" s="25"/>
      <c r="B42" s="728" t="s">
        <v>214</v>
      </c>
      <c r="C42" s="129" t="s">
        <v>215</v>
      </c>
      <c r="D42" s="590" t="s">
        <v>3658</v>
      </c>
      <c r="E42" s="645" t="s">
        <v>3659</v>
      </c>
      <c r="F42" s="58" t="s">
        <v>3321</v>
      </c>
      <c r="G42" s="166" t="s">
        <v>3432</v>
      </c>
      <c r="H42" s="38" t="s">
        <v>3660</v>
      </c>
      <c r="I42" s="25"/>
    </row>
    <row r="43" spans="1:9" ht="102">
      <c r="A43" s="546"/>
      <c r="B43" s="797" t="s">
        <v>239</v>
      </c>
      <c r="C43" s="798" t="s">
        <v>240</v>
      </c>
      <c r="D43" s="249" t="s">
        <v>174</v>
      </c>
      <c r="E43" s="685" t="s">
        <v>3662</v>
      </c>
      <c r="F43" s="669" t="s">
        <v>3325</v>
      </c>
      <c r="G43" s="675" t="s">
        <v>3663</v>
      </c>
      <c r="H43" s="675" t="s">
        <v>3664</v>
      </c>
      <c r="I43" s="546"/>
    </row>
    <row r="44" spans="1:9" ht="18">
      <c r="A44" s="25"/>
      <c r="B44" s="900" t="s">
        <v>590</v>
      </c>
      <c r="C44" s="864"/>
      <c r="D44" s="864"/>
      <c r="E44" s="864"/>
      <c r="F44" s="864"/>
      <c r="G44" s="864"/>
      <c r="H44" s="865"/>
      <c r="I44" s="25"/>
    </row>
    <row r="45" spans="1:9" ht="38.25">
      <c r="A45" s="168"/>
      <c r="B45" s="914" t="s">
        <v>16</v>
      </c>
      <c r="C45" s="867" t="s">
        <v>17</v>
      </c>
      <c r="D45" s="666" t="s">
        <v>684</v>
      </c>
      <c r="E45" s="633" t="s">
        <v>3667</v>
      </c>
      <c r="F45" s="494" t="s">
        <v>3287</v>
      </c>
      <c r="G45" s="667" t="s">
        <v>3288</v>
      </c>
      <c r="H45" s="667" t="s">
        <v>3289</v>
      </c>
      <c r="I45" s="168"/>
    </row>
    <row r="46" spans="1:9" ht="58.5" customHeight="1">
      <c r="A46" s="86"/>
      <c r="B46" s="868"/>
      <c r="C46" s="868"/>
      <c r="D46" s="18" t="s">
        <v>1872</v>
      </c>
      <c r="E46" s="42" t="s">
        <v>3670</v>
      </c>
      <c r="F46" s="58" t="s">
        <v>3348</v>
      </c>
      <c r="G46" s="34" t="s">
        <v>3349</v>
      </c>
      <c r="H46" s="38" t="s">
        <v>3350</v>
      </c>
      <c r="I46" s="86"/>
    </row>
    <row r="47" spans="1:9" ht="58.5" customHeight="1">
      <c r="A47" s="86"/>
      <c r="B47" s="172" t="s">
        <v>31</v>
      </c>
      <c r="C47" s="5" t="s">
        <v>34</v>
      </c>
      <c r="D47" s="249" t="s">
        <v>255</v>
      </c>
      <c r="E47" s="653" t="s">
        <v>3671</v>
      </c>
      <c r="F47" s="745" t="s">
        <v>3181</v>
      </c>
      <c r="G47" s="144" t="s">
        <v>3032</v>
      </c>
      <c r="H47" s="38" t="s">
        <v>97</v>
      </c>
      <c r="I47" s="86"/>
    </row>
    <row r="48" spans="1:9" ht="38.25">
      <c r="A48" s="715"/>
      <c r="B48" s="172" t="s">
        <v>146</v>
      </c>
      <c r="C48" s="5" t="s">
        <v>148</v>
      </c>
      <c r="D48" s="18" t="s">
        <v>405</v>
      </c>
      <c r="E48" s="601" t="s">
        <v>3673</v>
      </c>
      <c r="F48" s="18" t="s">
        <v>3218</v>
      </c>
      <c r="G48" s="214" t="s">
        <v>3569</v>
      </c>
      <c r="H48" s="66" t="s">
        <v>97</v>
      </c>
      <c r="I48" s="715"/>
    </row>
    <row r="49" spans="1:9" ht="12.75">
      <c r="A49" s="156"/>
      <c r="B49" s="940" t="s">
        <v>160</v>
      </c>
      <c r="C49" s="864"/>
      <c r="D49" s="864"/>
      <c r="E49" s="864"/>
      <c r="F49" s="864"/>
      <c r="G49" s="864"/>
      <c r="H49" s="865"/>
      <c r="I49" s="156"/>
    </row>
    <row r="50" spans="1:9" ht="18">
      <c r="A50" s="708"/>
      <c r="B50" s="172" t="s">
        <v>170</v>
      </c>
      <c r="C50" s="5" t="s">
        <v>173</v>
      </c>
      <c r="D50" s="48" t="s">
        <v>786</v>
      </c>
      <c r="E50" s="800" t="s">
        <v>786</v>
      </c>
      <c r="F50" s="788" t="s">
        <v>786</v>
      </c>
      <c r="G50" s="788" t="s">
        <v>786</v>
      </c>
      <c r="H50" s="788" t="s">
        <v>786</v>
      </c>
      <c r="I50" s="799"/>
    </row>
    <row r="51" spans="1:9" ht="18">
      <c r="A51" s="708"/>
      <c r="B51" s="172" t="s">
        <v>202</v>
      </c>
      <c r="C51" s="5" t="s">
        <v>203</v>
      </c>
      <c r="D51" s="47"/>
      <c r="E51" s="801"/>
      <c r="F51" s="801"/>
      <c r="G51" s="801"/>
      <c r="H51" s="801"/>
      <c r="I51" s="708"/>
    </row>
    <row r="52" spans="1:9" ht="38.25" customHeight="1">
      <c r="A52" s="348"/>
      <c r="B52" s="620" t="s">
        <v>214</v>
      </c>
      <c r="C52" s="620" t="s">
        <v>215</v>
      </c>
      <c r="D52" s="165"/>
      <c r="E52" s="727"/>
      <c r="F52" s="165"/>
      <c r="G52" s="165"/>
      <c r="H52" s="165"/>
      <c r="I52" s="348"/>
    </row>
    <row r="53" spans="1:9" ht="51" customHeight="1">
      <c r="A53" s="148"/>
      <c r="B53" s="620" t="s">
        <v>239</v>
      </c>
      <c r="C53" s="620" t="s">
        <v>240</v>
      </c>
      <c r="D53" s="165"/>
      <c r="E53" s="727"/>
      <c r="F53" s="165"/>
      <c r="G53" s="137"/>
      <c r="H53" s="165"/>
      <c r="I53" s="148"/>
    </row>
    <row r="54" spans="1:9" ht="15.75" customHeight="1">
      <c r="A54" s="348"/>
      <c r="I54" s="348"/>
    </row>
    <row r="55" spans="1:9">
      <c r="A55" s="546"/>
      <c r="I55" s="546"/>
    </row>
    <row r="56" spans="1:9" ht="12.75">
      <c r="A56" s="25"/>
      <c r="I56" s="25"/>
    </row>
    <row r="57" spans="1:9" ht="27" customHeight="1">
      <c r="A57" s="25"/>
      <c r="I57" s="25"/>
    </row>
    <row r="58" spans="1:9" ht="43.5" customHeight="1">
      <c r="A58" s="25"/>
      <c r="I58" s="25"/>
    </row>
    <row r="59" spans="1:9" ht="30" customHeight="1">
      <c r="A59" s="25"/>
      <c r="I59" s="86"/>
    </row>
    <row r="60" spans="1:9" ht="12.75">
      <c r="A60" s="86"/>
      <c r="I60" s="86"/>
    </row>
    <row r="61" spans="1:9" ht="18">
      <c r="A61" s="708"/>
      <c r="I61" s="708"/>
    </row>
    <row r="62" spans="1:9" ht="12.75">
      <c r="A62" s="25"/>
      <c r="I62" s="25"/>
    </row>
    <row r="63" spans="1:9" ht="12.75">
      <c r="A63" s="86"/>
      <c r="I63" s="86"/>
    </row>
    <row r="64" spans="1:9" ht="12.75">
      <c r="A64" s="156"/>
      <c r="I64" s="156"/>
    </row>
    <row r="65" spans="1:9" ht="15.75" customHeight="1">
      <c r="A65" s="454"/>
      <c r="I65" s="454"/>
    </row>
    <row r="66" spans="1:9">
      <c r="A66" s="546"/>
      <c r="I66" s="546"/>
    </row>
    <row r="67" spans="1:9" ht="12.75">
      <c r="A67" s="266"/>
      <c r="I67" s="266"/>
    </row>
    <row r="68" spans="1:9" ht="12.75">
      <c r="A68" s="120"/>
      <c r="I68" s="120"/>
    </row>
    <row r="69" spans="1:9" ht="12.75">
      <c r="A69" s="83"/>
      <c r="I69" s="83"/>
    </row>
    <row r="70" spans="1:9" ht="12.75">
      <c r="A70" s="83"/>
      <c r="I70" s="83"/>
    </row>
    <row r="71" spans="1:9" ht="12.75">
      <c r="A71" s="83"/>
      <c r="B71" s="63"/>
      <c r="C71" s="63"/>
      <c r="D71" s="63"/>
      <c r="E71" s="63"/>
      <c r="F71" s="63"/>
      <c r="G71" s="63"/>
      <c r="H71" s="63"/>
      <c r="I71" s="83"/>
    </row>
    <row r="72" spans="1:9" ht="12.75">
      <c r="A72" s="83"/>
      <c r="B72" s="63"/>
      <c r="C72" s="63"/>
      <c r="D72" s="63"/>
      <c r="E72" s="63"/>
      <c r="F72" s="63"/>
      <c r="G72" s="63"/>
      <c r="H72" s="63"/>
      <c r="I72" s="83"/>
    </row>
    <row r="73" spans="1:9" ht="12.75">
      <c r="A73" s="83"/>
      <c r="B73" s="878" t="s">
        <v>3573</v>
      </c>
      <c r="C73" s="864"/>
      <c r="D73" s="864"/>
      <c r="E73" s="864"/>
      <c r="F73" s="864"/>
      <c r="G73" s="864"/>
      <c r="H73" s="865"/>
      <c r="I73" s="83"/>
    </row>
    <row r="74" spans="1:9" ht="12.75">
      <c r="A74" s="83"/>
      <c r="B74" s="953" t="s">
        <v>37</v>
      </c>
      <c r="C74" s="943"/>
      <c r="D74" s="943"/>
      <c r="E74" s="943"/>
      <c r="F74" s="943"/>
      <c r="G74" s="943"/>
      <c r="H74" s="944"/>
      <c r="I74" s="83"/>
    </row>
    <row r="75" spans="1:9" ht="12.75">
      <c r="A75" s="83"/>
      <c r="B75" s="945"/>
      <c r="C75" s="905"/>
      <c r="D75" s="905"/>
      <c r="E75" s="905"/>
      <c r="F75" s="905"/>
      <c r="G75" s="905"/>
      <c r="H75" s="903"/>
      <c r="I75" s="83"/>
    </row>
    <row r="76" spans="1:9" ht="62.25" customHeight="1">
      <c r="A76" s="83"/>
      <c r="B76" s="5" t="s">
        <v>61</v>
      </c>
      <c r="C76" s="5" t="s">
        <v>65</v>
      </c>
      <c r="D76" s="5" t="s">
        <v>67</v>
      </c>
      <c r="E76" s="701" t="s">
        <v>2511</v>
      </c>
      <c r="F76" s="5" t="s">
        <v>72</v>
      </c>
      <c r="G76" s="5" t="s">
        <v>704</v>
      </c>
      <c r="H76" s="5" t="s">
        <v>75</v>
      </c>
      <c r="I76" s="83"/>
    </row>
    <row r="77" spans="1:9" ht="25.5">
      <c r="A77" s="83"/>
      <c r="B77" s="5" t="s">
        <v>16</v>
      </c>
      <c r="C77" s="5" t="s">
        <v>17</v>
      </c>
      <c r="D77" s="18" t="s">
        <v>255</v>
      </c>
      <c r="E77" s="38" t="s">
        <v>3684</v>
      </c>
      <c r="F77" s="38" t="s">
        <v>3367</v>
      </c>
      <c r="G77" s="136" t="s">
        <v>3368</v>
      </c>
      <c r="H77" s="38" t="s">
        <v>97</v>
      </c>
      <c r="I77" s="83"/>
    </row>
    <row r="78" spans="1:9" ht="51">
      <c r="A78" s="83"/>
      <c r="B78" s="5" t="s">
        <v>31</v>
      </c>
      <c r="C78" s="5" t="s">
        <v>34</v>
      </c>
      <c r="D78" s="31" t="s">
        <v>174</v>
      </c>
      <c r="E78" s="38" t="s">
        <v>3685</v>
      </c>
      <c r="F78" s="462" t="s">
        <v>3162</v>
      </c>
      <c r="G78" s="650" t="str">
        <f>HYPERLINK("https://www.yaklass.ru/p/geometria/10-klass/mnogogranniki-11037","На сайте «ЯКласс» выполнить задания по теме ""Многогранники"" 
Если нет технической возможности: решить задания из карточки (подробности в ВК)")</f>
        <v>На сайте «ЯКласс» выполнить задания по теме "Многогранники" 
Если нет технической возможности: решить задания из карточки (подробности в ВК)</v>
      </c>
      <c r="H78" s="462" t="s">
        <v>3167</v>
      </c>
      <c r="I78" s="83"/>
    </row>
    <row r="79" spans="1:9" ht="51">
      <c r="A79" s="83"/>
      <c r="B79" s="5" t="s">
        <v>146</v>
      </c>
      <c r="C79" s="5" t="s">
        <v>148</v>
      </c>
      <c r="D79" s="249" t="s">
        <v>255</v>
      </c>
      <c r="E79" s="653" t="s">
        <v>3686</v>
      </c>
      <c r="F79" s="656" t="s">
        <v>3181</v>
      </c>
      <c r="G79" s="38" t="s">
        <v>3182</v>
      </c>
      <c r="H79" s="38" t="s">
        <v>97</v>
      </c>
      <c r="I79" s="83"/>
    </row>
    <row r="80" spans="1:9" ht="12.75">
      <c r="A80" s="83"/>
      <c r="B80" s="940" t="s">
        <v>160</v>
      </c>
      <c r="C80" s="864"/>
      <c r="D80" s="864"/>
      <c r="E80" s="864"/>
      <c r="F80" s="864"/>
      <c r="G80" s="864"/>
      <c r="H80" s="865"/>
      <c r="I80" s="83"/>
    </row>
    <row r="81" spans="1:9" ht="76.5">
      <c r="A81" s="83"/>
      <c r="B81" s="5" t="s">
        <v>170</v>
      </c>
      <c r="C81" s="5" t="s">
        <v>173</v>
      </c>
      <c r="D81" s="18" t="s">
        <v>684</v>
      </c>
      <c r="E81" s="587" t="s">
        <v>3687</v>
      </c>
      <c r="F81" s="18" t="s">
        <v>3174</v>
      </c>
      <c r="G81" s="18" t="s">
        <v>2072</v>
      </c>
      <c r="H81" s="18" t="s">
        <v>3175</v>
      </c>
      <c r="I81" s="83"/>
    </row>
    <row r="82" spans="1:9" ht="38.25">
      <c r="A82" s="83"/>
      <c r="B82" s="5" t="s">
        <v>202</v>
      </c>
      <c r="C82" s="5" t="s">
        <v>203</v>
      </c>
      <c r="D82" s="18" t="s">
        <v>3372</v>
      </c>
      <c r="E82" s="647" t="s">
        <v>3688</v>
      </c>
      <c r="F82" s="18" t="s">
        <v>3374</v>
      </c>
      <c r="G82" s="229" t="s">
        <v>3375</v>
      </c>
      <c r="H82" s="19" t="s">
        <v>3582</v>
      </c>
      <c r="I82" s="83"/>
    </row>
    <row r="83" spans="1:9" ht="25.5">
      <c r="A83" s="83"/>
      <c r="B83" s="5" t="s">
        <v>214</v>
      </c>
      <c r="C83" s="8" t="s">
        <v>240</v>
      </c>
      <c r="D83" s="18" t="s">
        <v>174</v>
      </c>
      <c r="E83" s="647" t="s">
        <v>3689</v>
      </c>
      <c r="F83" s="38" t="s">
        <v>3585</v>
      </c>
      <c r="G83" s="84" t="str">
        <f>HYPERLINK("https://youtu.be/FoFJnpJMz9o","просмотреть видеоурок п 48, выполнить тест, прикрепленный файл и прислать в АСУ РСО")</f>
        <v>просмотреть видеоурок п 48, выполнить тест, прикрепленный файл и прислать в АСУ РСО</v>
      </c>
      <c r="H83" s="38" t="s">
        <v>97</v>
      </c>
      <c r="I83" s="83"/>
    </row>
    <row r="84" spans="1:9" ht="38.25">
      <c r="A84" s="83"/>
      <c r="B84" s="129" t="s">
        <v>239</v>
      </c>
      <c r="C84" s="164" t="s">
        <v>1167</v>
      </c>
      <c r="D84" s="626" t="s">
        <v>3588</v>
      </c>
      <c r="E84" s="716" t="s">
        <v>3690</v>
      </c>
      <c r="F84" s="587" t="s">
        <v>3590</v>
      </c>
      <c r="G84" s="97" t="str">
        <f>HYPERLINK("https://www.youtube.com/watch?v=n7gjv1TRsf4","Просмотр х/ф ""Государственная граница"" ")</f>
        <v xml:space="preserve">Просмотр х/ф "Государственная граница" </v>
      </c>
      <c r="H84" s="18" t="s">
        <v>104</v>
      </c>
      <c r="I84" s="83"/>
    </row>
    <row r="85" spans="1:9" ht="18">
      <c r="A85" s="83"/>
      <c r="B85" s="909" t="s">
        <v>3210</v>
      </c>
      <c r="C85" s="864"/>
      <c r="D85" s="864"/>
      <c r="E85" s="864"/>
      <c r="F85" s="864"/>
      <c r="G85" s="864"/>
      <c r="H85" s="865"/>
      <c r="I85" s="83"/>
    </row>
    <row r="86" spans="1:9" ht="25.5">
      <c r="A86" s="83"/>
      <c r="B86" s="728" t="s">
        <v>16</v>
      </c>
      <c r="C86" s="333" t="s">
        <v>17</v>
      </c>
      <c r="D86" s="18" t="s">
        <v>255</v>
      </c>
      <c r="E86" s="477" t="s">
        <v>3691</v>
      </c>
      <c r="F86" s="10" t="s">
        <v>3528</v>
      </c>
      <c r="G86" s="15" t="s">
        <v>3529</v>
      </c>
      <c r="H86" s="36" t="s">
        <v>3530</v>
      </c>
      <c r="I86" s="83"/>
    </row>
    <row r="87" spans="1:9" ht="25.5">
      <c r="A87" s="83"/>
      <c r="B87" s="728" t="s">
        <v>31</v>
      </c>
      <c r="C87" s="129" t="s">
        <v>34</v>
      </c>
      <c r="D87" s="18" t="s">
        <v>255</v>
      </c>
      <c r="E87" s="477" t="s">
        <v>3692</v>
      </c>
      <c r="F87" s="10" t="s">
        <v>3214</v>
      </c>
      <c r="G87" s="640" t="s">
        <v>3532</v>
      </c>
      <c r="H87" s="112" t="s">
        <v>97</v>
      </c>
      <c r="I87" s="83"/>
    </row>
    <row r="88" spans="1:9" ht="102">
      <c r="A88" s="83"/>
      <c r="B88" s="728" t="s">
        <v>146</v>
      </c>
      <c r="C88" s="129" t="s">
        <v>148</v>
      </c>
      <c r="D88" s="24" t="s">
        <v>174</v>
      </c>
      <c r="E88" s="31" t="s">
        <v>3693</v>
      </c>
      <c r="F88" s="304" t="s">
        <v>3221</v>
      </c>
      <c r="G88" s="663" t="s">
        <v>3222</v>
      </c>
      <c r="H88" s="663" t="s">
        <v>3224</v>
      </c>
      <c r="I88" s="83"/>
    </row>
    <row r="89" spans="1:9" ht="12.75">
      <c r="A89" s="83"/>
      <c r="B89" s="940" t="s">
        <v>160</v>
      </c>
      <c r="C89" s="864"/>
      <c r="D89" s="864"/>
      <c r="E89" s="864"/>
      <c r="F89" s="864"/>
      <c r="G89" s="864"/>
      <c r="H89" s="865"/>
      <c r="I89" s="83"/>
    </row>
    <row r="90" spans="1:9" ht="25.5">
      <c r="A90" s="83"/>
      <c r="B90" s="728" t="s">
        <v>170</v>
      </c>
      <c r="C90" s="129" t="s">
        <v>173</v>
      </c>
      <c r="D90" s="10" t="s">
        <v>3139</v>
      </c>
      <c r="E90" s="31" t="s">
        <v>3694</v>
      </c>
      <c r="F90" s="10" t="s">
        <v>3599</v>
      </c>
      <c r="G90" s="19" t="s">
        <v>3387</v>
      </c>
      <c r="H90" s="19" t="s">
        <v>3387</v>
      </c>
      <c r="I90" s="83"/>
    </row>
    <row r="91" spans="1:9" ht="38.25">
      <c r="A91" s="83"/>
      <c r="B91" s="728" t="s">
        <v>202</v>
      </c>
      <c r="C91" s="129" t="s">
        <v>203</v>
      </c>
      <c r="D91" s="10" t="s">
        <v>2771</v>
      </c>
      <c r="E91" s="31" t="s">
        <v>3695</v>
      </c>
      <c r="F91" s="10" t="s">
        <v>3389</v>
      </c>
      <c r="G91" s="19" t="s">
        <v>3387</v>
      </c>
      <c r="H91" s="19" t="s">
        <v>3387</v>
      </c>
      <c r="I91" s="83"/>
    </row>
    <row r="92" spans="1:9" ht="63.75">
      <c r="A92" s="83"/>
      <c r="B92" s="728" t="s">
        <v>214</v>
      </c>
      <c r="C92" s="129" t="s">
        <v>215</v>
      </c>
      <c r="D92" s="10" t="s">
        <v>174</v>
      </c>
      <c r="E92" s="31" t="s">
        <v>3696</v>
      </c>
      <c r="F92" s="304" t="s">
        <v>3238</v>
      </c>
      <c r="G92" s="663" t="s">
        <v>3239</v>
      </c>
      <c r="H92" s="462" t="s">
        <v>3240</v>
      </c>
      <c r="I92" s="83"/>
    </row>
    <row r="93" spans="1:9" ht="38.25">
      <c r="A93" s="83"/>
      <c r="B93" s="901" t="s">
        <v>239</v>
      </c>
      <c r="C93" s="923" t="s">
        <v>240</v>
      </c>
      <c r="D93" s="10" t="s">
        <v>684</v>
      </c>
      <c r="E93" s="660" t="s">
        <v>3697</v>
      </c>
      <c r="F93" s="31" t="s">
        <v>3245</v>
      </c>
      <c r="G93" s="34" t="s">
        <v>3246</v>
      </c>
      <c r="H93" s="31" t="s">
        <v>3247</v>
      </c>
      <c r="I93" s="83"/>
    </row>
    <row r="94" spans="1:9" ht="38.25">
      <c r="A94" s="83"/>
      <c r="B94" s="868"/>
      <c r="C94" s="868"/>
      <c r="D94" s="249" t="s">
        <v>684</v>
      </c>
      <c r="E94" s="28" t="s">
        <v>3698</v>
      </c>
      <c r="F94" s="18" t="s">
        <v>3189</v>
      </c>
      <c r="G94" s="18" t="s">
        <v>3190</v>
      </c>
      <c r="H94" s="18" t="s">
        <v>3191</v>
      </c>
      <c r="I94" s="83"/>
    </row>
    <row r="95" spans="1:9" ht="51">
      <c r="A95" s="83"/>
      <c r="B95" s="790" t="s">
        <v>1166</v>
      </c>
      <c r="C95" s="789" t="s">
        <v>1167</v>
      </c>
      <c r="D95" s="10" t="s">
        <v>255</v>
      </c>
      <c r="E95" s="661" t="s">
        <v>3699</v>
      </c>
      <c r="F95" s="10" t="s">
        <v>3395</v>
      </c>
      <c r="G95" s="614" t="s">
        <v>3396</v>
      </c>
      <c r="H95" s="10" t="s">
        <v>104</v>
      </c>
      <c r="I95" s="83"/>
    </row>
    <row r="96" spans="1:9" ht="38.25">
      <c r="A96" s="83"/>
      <c r="B96" s="713">
        <v>9</v>
      </c>
      <c r="C96" s="713" t="s">
        <v>1532</v>
      </c>
      <c r="D96" s="462" t="s">
        <v>1502</v>
      </c>
      <c r="E96" s="191" t="s">
        <v>3700</v>
      </c>
      <c r="F96" s="669" t="s">
        <v>3257</v>
      </c>
      <c r="G96" s="463" t="s">
        <v>3259</v>
      </c>
      <c r="H96" s="670" t="s">
        <v>104</v>
      </c>
      <c r="I96" s="83"/>
    </row>
    <row r="97" spans="1:9" ht="18">
      <c r="A97" s="83"/>
      <c r="B97" s="900" t="s">
        <v>3051</v>
      </c>
      <c r="C97" s="864"/>
      <c r="D97" s="864"/>
      <c r="E97" s="864"/>
      <c r="F97" s="864"/>
      <c r="G97" s="864"/>
      <c r="H97" s="865"/>
      <c r="I97" s="83"/>
    </row>
    <row r="98" spans="1:9" ht="25.5">
      <c r="A98" s="83"/>
      <c r="B98" s="728" t="s">
        <v>16</v>
      </c>
      <c r="C98" s="129" t="s">
        <v>17</v>
      </c>
      <c r="D98" s="18" t="s">
        <v>255</v>
      </c>
      <c r="E98" s="653" t="s">
        <v>3701</v>
      </c>
      <c r="F98" s="221" t="s">
        <v>2557</v>
      </c>
      <c r="G98" s="404" t="s">
        <v>3268</v>
      </c>
      <c r="H98" s="249" t="s">
        <v>97</v>
      </c>
      <c r="I98" s="83"/>
    </row>
    <row r="99" spans="1:9" ht="38.25">
      <c r="A99" s="83"/>
      <c r="B99" s="728" t="s">
        <v>31</v>
      </c>
      <c r="C99" s="129" t="s">
        <v>34</v>
      </c>
      <c r="D99" s="18" t="s">
        <v>255</v>
      </c>
      <c r="E99" s="647" t="s">
        <v>3702</v>
      </c>
      <c r="F99" s="10" t="s">
        <v>1494</v>
      </c>
      <c r="G99" s="18" t="s">
        <v>2691</v>
      </c>
      <c r="H99" s="10" t="s">
        <v>97</v>
      </c>
      <c r="I99" s="83"/>
    </row>
    <row r="100" spans="1:9" ht="38.25">
      <c r="A100" s="83"/>
      <c r="B100" s="728" t="s">
        <v>146</v>
      </c>
      <c r="C100" s="129" t="s">
        <v>148</v>
      </c>
      <c r="D100" s="18" t="s">
        <v>174</v>
      </c>
      <c r="E100" s="759" t="s">
        <v>3703</v>
      </c>
      <c r="F100" s="10" t="s">
        <v>1675</v>
      </c>
      <c r="G100" s="18" t="s">
        <v>2691</v>
      </c>
      <c r="H100" s="10" t="s">
        <v>97</v>
      </c>
      <c r="I100" s="83"/>
    </row>
    <row r="101" spans="1:9" ht="12.75">
      <c r="A101" s="83"/>
      <c r="B101" s="948" t="s">
        <v>160</v>
      </c>
      <c r="C101" s="864"/>
      <c r="D101" s="864"/>
      <c r="E101" s="864"/>
      <c r="F101" s="864"/>
      <c r="G101" s="864"/>
      <c r="H101" s="865"/>
      <c r="I101" s="83"/>
    </row>
    <row r="102" spans="1:9" ht="51">
      <c r="A102" s="83"/>
      <c r="B102" s="728" t="s">
        <v>170</v>
      </c>
      <c r="C102" s="129" t="s">
        <v>173</v>
      </c>
      <c r="D102" s="249" t="s">
        <v>174</v>
      </c>
      <c r="E102" s="28" t="s">
        <v>3704</v>
      </c>
      <c r="F102" s="462" t="s">
        <v>3162</v>
      </c>
      <c r="G102" s="675" t="s">
        <v>3705</v>
      </c>
      <c r="H102" s="462" t="s">
        <v>3279</v>
      </c>
      <c r="I102" s="83"/>
    </row>
    <row r="103" spans="1:9" ht="51">
      <c r="A103" s="83"/>
      <c r="B103" s="728" t="s">
        <v>202</v>
      </c>
      <c r="C103" s="129" t="s">
        <v>203</v>
      </c>
      <c r="D103" s="18" t="s">
        <v>3629</v>
      </c>
      <c r="E103" s="28" t="s">
        <v>3706</v>
      </c>
      <c r="F103" s="18" t="s">
        <v>3404</v>
      </c>
      <c r="G103" s="214" t="s">
        <v>3285</v>
      </c>
      <c r="H103" s="18" t="s">
        <v>2429</v>
      </c>
      <c r="I103" s="83"/>
    </row>
    <row r="104" spans="1:9" ht="38.25">
      <c r="A104" s="83"/>
      <c r="B104" s="728" t="s">
        <v>214</v>
      </c>
      <c r="C104" s="129" t="s">
        <v>215</v>
      </c>
      <c r="D104" s="462" t="s">
        <v>1502</v>
      </c>
      <c r="E104" s="191" t="s">
        <v>3707</v>
      </c>
      <c r="F104" s="669" t="s">
        <v>3257</v>
      </c>
      <c r="G104" s="463" t="s">
        <v>3259</v>
      </c>
      <c r="H104" s="670" t="s">
        <v>104</v>
      </c>
      <c r="I104" s="83"/>
    </row>
    <row r="105" spans="1:9" ht="63.75">
      <c r="A105" s="83"/>
      <c r="B105" s="728" t="s">
        <v>239</v>
      </c>
      <c r="C105" s="164" t="s">
        <v>240</v>
      </c>
      <c r="D105" s="149" t="s">
        <v>174</v>
      </c>
      <c r="E105" s="191" t="s">
        <v>3708</v>
      </c>
      <c r="F105" s="18" t="s">
        <v>3637</v>
      </c>
      <c r="G105" s="97" t="str">
        <f>HYPERLINK("https://nachalo-peremen.ru/test-kakaya-professiya-mne-podhodit/","https://nachalo-peremen.ru/test-kakaya-professiya-mne-podhodit/
2.Тренировать песню ""Над землёй бушуют травы""")</f>
        <v>https://nachalo-peremen.ru/test-kakaya-professiya-mne-podhodit/
2.Тренировать песню "Над землёй бушуют травы"</v>
      </c>
      <c r="H105" s="149" t="s">
        <v>104</v>
      </c>
      <c r="I105" s="83"/>
    </row>
    <row r="106" spans="1:9" ht="38.25">
      <c r="A106" s="83"/>
      <c r="B106" s="728" t="s">
        <v>1166</v>
      </c>
      <c r="C106" s="129" t="s">
        <v>1167</v>
      </c>
      <c r="D106" s="249" t="s">
        <v>174</v>
      </c>
      <c r="E106" s="659" t="s">
        <v>3709</v>
      </c>
      <c r="F106" s="67" t="s">
        <v>3295</v>
      </c>
      <c r="G106" s="677" t="s">
        <v>3296</v>
      </c>
      <c r="H106" s="670" t="s">
        <v>104</v>
      </c>
      <c r="I106" s="83"/>
    </row>
    <row r="107" spans="1:9" ht="18">
      <c r="A107" s="83"/>
      <c r="B107" s="900" t="s">
        <v>441</v>
      </c>
      <c r="C107" s="864"/>
      <c r="D107" s="864"/>
      <c r="E107" s="864"/>
      <c r="F107" s="864"/>
      <c r="G107" s="864"/>
      <c r="H107" s="865"/>
      <c r="I107" s="83"/>
    </row>
    <row r="108" spans="1:9" ht="38.25">
      <c r="A108" s="83"/>
      <c r="B108" s="172" t="s">
        <v>16</v>
      </c>
      <c r="C108" s="5" t="s">
        <v>17</v>
      </c>
      <c r="D108" s="10" t="s">
        <v>113</v>
      </c>
      <c r="E108" s="437" t="s">
        <v>3710</v>
      </c>
      <c r="F108" s="10" t="s">
        <v>3412</v>
      </c>
      <c r="G108" s="793" t="s">
        <v>3413</v>
      </c>
      <c r="H108" s="590" t="s">
        <v>3645</v>
      </c>
      <c r="I108" s="83"/>
    </row>
    <row r="109" spans="1:9" ht="63.75">
      <c r="A109" s="83"/>
      <c r="B109" s="172" t="s">
        <v>31</v>
      </c>
      <c r="C109" s="5" t="s">
        <v>34</v>
      </c>
      <c r="D109" s="249" t="s">
        <v>174</v>
      </c>
      <c r="E109" s="653" t="s">
        <v>3711</v>
      </c>
      <c r="F109" s="304" t="s">
        <v>3238</v>
      </c>
      <c r="G109" s="663" t="s">
        <v>3239</v>
      </c>
      <c r="H109" s="462" t="s">
        <v>3240</v>
      </c>
      <c r="I109" s="83"/>
    </row>
    <row r="110" spans="1:9" ht="25.5">
      <c r="A110" s="83"/>
      <c r="B110" s="172" t="s">
        <v>146</v>
      </c>
      <c r="C110" s="5" t="s">
        <v>148</v>
      </c>
      <c r="D110" s="590" t="s">
        <v>174</v>
      </c>
      <c r="E110" s="794" t="s">
        <v>3712</v>
      </c>
      <c r="F110" s="31" t="s">
        <v>3421</v>
      </c>
      <c r="G110" s="795" t="s">
        <v>3650</v>
      </c>
      <c r="H110" s="795" t="s">
        <v>3423</v>
      </c>
      <c r="I110" s="83"/>
    </row>
    <row r="111" spans="1:9" ht="12.75">
      <c r="A111" s="83"/>
      <c r="B111" s="940" t="s">
        <v>160</v>
      </c>
      <c r="C111" s="864"/>
      <c r="D111" s="864"/>
      <c r="E111" s="864"/>
      <c r="F111" s="864"/>
      <c r="G111" s="864"/>
      <c r="H111" s="865"/>
      <c r="I111" s="83"/>
    </row>
    <row r="112" spans="1:9" ht="25.5">
      <c r="A112" s="83"/>
      <c r="B112" s="172" t="s">
        <v>170</v>
      </c>
      <c r="C112" s="5" t="s">
        <v>173</v>
      </c>
      <c r="D112" s="10"/>
      <c r="E112" s="437" t="s">
        <v>3713</v>
      </c>
      <c r="F112" s="407"/>
      <c r="G112" s="19"/>
      <c r="H112" s="10"/>
      <c r="I112" s="83"/>
    </row>
    <row r="113" spans="1:9" ht="25.5">
      <c r="A113" s="83"/>
      <c r="B113" s="172" t="s">
        <v>202</v>
      </c>
      <c r="C113" s="5" t="s">
        <v>203</v>
      </c>
      <c r="D113" s="590"/>
      <c r="E113" s="633" t="s">
        <v>3714</v>
      </c>
      <c r="F113" s="590"/>
      <c r="G113" s="10"/>
      <c r="H113" s="10"/>
      <c r="I113" s="83"/>
    </row>
    <row r="114" spans="1:9" ht="25.5">
      <c r="A114" s="83"/>
      <c r="B114" s="728" t="s">
        <v>214</v>
      </c>
      <c r="C114" s="129" t="s">
        <v>215</v>
      </c>
      <c r="D114" s="590" t="s">
        <v>3658</v>
      </c>
      <c r="E114" s="645" t="s">
        <v>3715</v>
      </c>
      <c r="F114" s="58" t="s">
        <v>3321</v>
      </c>
      <c r="G114" s="166" t="s">
        <v>3432</v>
      </c>
      <c r="H114" s="38" t="s">
        <v>3660</v>
      </c>
      <c r="I114" s="83"/>
    </row>
    <row r="115" spans="1:9" ht="102">
      <c r="A115" s="83"/>
      <c r="B115" s="797" t="s">
        <v>239</v>
      </c>
      <c r="C115" s="798" t="s">
        <v>240</v>
      </c>
      <c r="D115" s="249" t="s">
        <v>174</v>
      </c>
      <c r="E115" s="685" t="s">
        <v>3716</v>
      </c>
      <c r="F115" s="669" t="s">
        <v>3325</v>
      </c>
      <c r="G115" s="675" t="s">
        <v>3717</v>
      </c>
      <c r="H115" s="675" t="s">
        <v>3718</v>
      </c>
      <c r="I115" s="83"/>
    </row>
    <row r="116" spans="1:9" ht="18">
      <c r="A116" s="83"/>
      <c r="B116" s="900" t="s">
        <v>590</v>
      </c>
      <c r="C116" s="864"/>
      <c r="D116" s="864"/>
      <c r="E116" s="864"/>
      <c r="F116" s="864"/>
      <c r="G116" s="864"/>
      <c r="H116" s="865"/>
      <c r="I116" s="83"/>
    </row>
    <row r="117" spans="1:9" ht="38.25">
      <c r="A117" s="83"/>
      <c r="B117" s="914" t="s">
        <v>16</v>
      </c>
      <c r="C117" s="867" t="s">
        <v>17</v>
      </c>
      <c r="D117" s="249" t="s">
        <v>684</v>
      </c>
      <c r="E117" s="633" t="s">
        <v>3719</v>
      </c>
      <c r="F117" s="709" t="s">
        <v>3249</v>
      </c>
      <c r="G117" s="709" t="s">
        <v>3250</v>
      </c>
      <c r="H117" s="709" t="s">
        <v>3251</v>
      </c>
      <c r="I117" s="83"/>
    </row>
    <row r="118" spans="1:9" ht="38.25">
      <c r="A118" s="83"/>
      <c r="B118" s="868"/>
      <c r="C118" s="868"/>
      <c r="D118" s="18" t="s">
        <v>1872</v>
      </c>
      <c r="E118" s="42" t="s">
        <v>3720</v>
      </c>
      <c r="F118" s="58" t="s">
        <v>3348</v>
      </c>
      <c r="G118" s="34" t="s">
        <v>3349</v>
      </c>
      <c r="H118" s="38" t="s">
        <v>3350</v>
      </c>
      <c r="I118" s="83"/>
    </row>
    <row r="119" spans="1:9" ht="51">
      <c r="A119" s="83"/>
      <c r="B119" s="172" t="s">
        <v>31</v>
      </c>
      <c r="C119" s="5" t="s">
        <v>34</v>
      </c>
      <c r="D119" s="249" t="s">
        <v>255</v>
      </c>
      <c r="E119" s="653" t="s">
        <v>3721</v>
      </c>
      <c r="F119" s="745" t="s">
        <v>3181</v>
      </c>
      <c r="G119" s="144" t="s">
        <v>3032</v>
      </c>
      <c r="H119" s="38" t="s">
        <v>97</v>
      </c>
      <c r="I119" s="83"/>
    </row>
    <row r="120" spans="1:9" ht="38.25">
      <c r="A120" s="83"/>
      <c r="B120" s="172" t="s">
        <v>146</v>
      </c>
      <c r="C120" s="5" t="s">
        <v>148</v>
      </c>
      <c r="D120" s="18" t="s">
        <v>405</v>
      </c>
      <c r="E120" s="601" t="s">
        <v>3722</v>
      </c>
      <c r="F120" s="18" t="s">
        <v>3218</v>
      </c>
      <c r="G120" s="214" t="s">
        <v>3569</v>
      </c>
      <c r="H120" s="66" t="s">
        <v>97</v>
      </c>
      <c r="I120" s="83"/>
    </row>
    <row r="121" spans="1:9" ht="12.75">
      <c r="A121" s="83"/>
      <c r="B121" s="940" t="s">
        <v>160</v>
      </c>
      <c r="C121" s="864"/>
      <c r="D121" s="864"/>
      <c r="E121" s="864"/>
      <c r="F121" s="864"/>
      <c r="G121" s="864"/>
      <c r="H121" s="865"/>
      <c r="I121" s="83"/>
    </row>
    <row r="122" spans="1:9" ht="12.75">
      <c r="A122" s="83"/>
      <c r="B122" s="172" t="s">
        <v>170</v>
      </c>
      <c r="C122" s="5" t="s">
        <v>173</v>
      </c>
      <c r="D122" s="48" t="s">
        <v>786</v>
      </c>
      <c r="E122" s="800" t="s">
        <v>786</v>
      </c>
      <c r="F122" s="788" t="s">
        <v>786</v>
      </c>
      <c r="G122" s="788" t="s">
        <v>786</v>
      </c>
      <c r="H122" s="788" t="s">
        <v>786</v>
      </c>
      <c r="I122" s="83"/>
    </row>
    <row r="123" spans="1:9" ht="12.75">
      <c r="A123" s="83"/>
      <c r="B123" s="172" t="s">
        <v>202</v>
      </c>
      <c r="C123" s="5" t="s">
        <v>203</v>
      </c>
      <c r="D123" s="47"/>
      <c r="E123" s="801"/>
      <c r="F123" s="801"/>
      <c r="G123" s="801"/>
      <c r="H123" s="801"/>
      <c r="I123" s="83"/>
    </row>
    <row r="124" spans="1:9" ht="12.75">
      <c r="A124" s="83"/>
      <c r="B124" s="620" t="s">
        <v>214</v>
      </c>
      <c r="C124" s="620" t="s">
        <v>215</v>
      </c>
      <c r="D124" s="165"/>
      <c r="E124" s="727"/>
      <c r="F124" s="165"/>
      <c r="G124" s="165"/>
      <c r="H124" s="165"/>
      <c r="I124" s="83"/>
    </row>
    <row r="125" spans="1:9" ht="12.75">
      <c r="A125" s="83"/>
      <c r="B125" s="620" t="s">
        <v>239</v>
      </c>
      <c r="C125" s="620" t="s">
        <v>240</v>
      </c>
      <c r="D125" s="165"/>
      <c r="E125" s="727"/>
      <c r="F125" s="165"/>
      <c r="G125" s="137"/>
      <c r="H125" s="165"/>
      <c r="I125" s="83"/>
    </row>
    <row r="126" spans="1:9" ht="12.75">
      <c r="A126" s="83"/>
      <c r="B126" s="63"/>
      <c r="C126" s="63"/>
      <c r="D126" s="63"/>
      <c r="E126" s="63"/>
      <c r="F126" s="63"/>
      <c r="G126" s="63"/>
      <c r="H126" s="63"/>
      <c r="I126" s="83"/>
    </row>
    <row r="127" spans="1:9" ht="12.75">
      <c r="A127" s="83"/>
      <c r="B127" s="63"/>
      <c r="C127" s="63"/>
      <c r="D127" s="63"/>
      <c r="E127" s="63"/>
      <c r="F127" s="63"/>
      <c r="G127" s="63"/>
      <c r="H127" s="63"/>
      <c r="I127" s="83"/>
    </row>
    <row r="128" spans="1:9" ht="12.75">
      <c r="A128" s="83"/>
      <c r="B128" s="63"/>
      <c r="C128" s="63"/>
      <c r="D128" s="63"/>
      <c r="E128" s="63"/>
      <c r="F128" s="63"/>
      <c r="G128" s="63"/>
      <c r="H128" s="63"/>
      <c r="I128" s="83"/>
    </row>
    <row r="129" spans="1:9" ht="12.75">
      <c r="A129" s="83"/>
      <c r="B129" s="63"/>
      <c r="C129" s="63"/>
      <c r="D129" s="63"/>
      <c r="E129" s="63"/>
      <c r="F129" s="63"/>
      <c r="G129" s="63"/>
      <c r="H129" s="63"/>
      <c r="I129" s="83"/>
    </row>
    <row r="130" spans="1:9" ht="12.75">
      <c r="A130" s="83"/>
      <c r="B130" s="63"/>
      <c r="C130" s="63"/>
      <c r="D130" s="63"/>
      <c r="E130" s="63"/>
      <c r="F130" s="63"/>
      <c r="G130" s="63"/>
      <c r="H130" s="63"/>
      <c r="I130" s="83"/>
    </row>
    <row r="131" spans="1:9" ht="12.75">
      <c r="A131" s="83"/>
      <c r="B131" s="63"/>
      <c r="C131" s="63"/>
      <c r="D131" s="63"/>
      <c r="E131" s="63"/>
      <c r="F131" s="63"/>
      <c r="G131" s="63"/>
      <c r="H131" s="63"/>
      <c r="I131" s="83"/>
    </row>
    <row r="132" spans="1:9" ht="12.75">
      <c r="A132" s="83"/>
      <c r="B132" s="63"/>
      <c r="C132" s="63"/>
      <c r="D132" s="63"/>
      <c r="E132" s="63"/>
      <c r="F132" s="63"/>
      <c r="G132" s="63"/>
      <c r="H132" s="63"/>
      <c r="I132" s="83"/>
    </row>
    <row r="133" spans="1:9" ht="12.75">
      <c r="A133" s="83"/>
      <c r="B133" s="63"/>
      <c r="C133" s="63"/>
      <c r="D133" s="63"/>
      <c r="E133" s="63"/>
      <c r="F133" s="63"/>
      <c r="G133" s="63"/>
      <c r="H133" s="63"/>
      <c r="I133" s="83"/>
    </row>
    <row r="134" spans="1:9" ht="12.75">
      <c r="A134" s="83"/>
      <c r="B134" s="63"/>
      <c r="C134" s="63"/>
      <c r="D134" s="63"/>
      <c r="E134" s="63"/>
      <c r="F134" s="63"/>
      <c r="G134" s="63"/>
      <c r="H134" s="63"/>
      <c r="I134" s="83"/>
    </row>
    <row r="135" spans="1:9" ht="12.75">
      <c r="A135" s="83"/>
      <c r="B135" s="63"/>
      <c r="C135" s="63"/>
      <c r="D135" s="63"/>
      <c r="E135" s="63"/>
      <c r="F135" s="63"/>
      <c r="G135" s="63"/>
      <c r="H135" s="63"/>
      <c r="I135" s="83"/>
    </row>
    <row r="136" spans="1:9" ht="12.75">
      <c r="A136" s="83"/>
      <c r="B136" s="63"/>
      <c r="C136" s="63"/>
      <c r="D136" s="63"/>
      <c r="E136" s="63"/>
      <c r="F136" s="63"/>
      <c r="G136" s="63"/>
      <c r="H136" s="63"/>
      <c r="I136" s="83"/>
    </row>
    <row r="137" spans="1:9" ht="12.75">
      <c r="A137" s="83"/>
      <c r="B137" s="63"/>
      <c r="C137" s="63"/>
      <c r="D137" s="63"/>
      <c r="E137" s="63"/>
      <c r="F137" s="63"/>
      <c r="G137" s="63"/>
      <c r="H137" s="63"/>
      <c r="I137" s="83"/>
    </row>
    <row r="138" spans="1:9" ht="12.75">
      <c r="A138" s="83"/>
      <c r="B138" s="63"/>
      <c r="C138" s="63"/>
      <c r="D138" s="63"/>
      <c r="E138" s="63"/>
      <c r="F138" s="63"/>
      <c r="G138" s="63"/>
      <c r="H138" s="63"/>
      <c r="I138" s="83"/>
    </row>
    <row r="139" spans="1:9" ht="12.75">
      <c r="A139" s="83"/>
      <c r="B139" s="63"/>
      <c r="C139" s="63"/>
      <c r="D139" s="63"/>
      <c r="E139" s="63"/>
      <c r="F139" s="63"/>
      <c r="G139" s="63"/>
      <c r="H139" s="63"/>
      <c r="I139" s="83"/>
    </row>
    <row r="140" spans="1:9" ht="12.75">
      <c r="A140" s="83"/>
      <c r="B140" s="63"/>
      <c r="C140" s="63"/>
      <c r="D140" s="63"/>
      <c r="E140" s="63"/>
      <c r="F140" s="63"/>
      <c r="G140" s="63"/>
      <c r="H140" s="63"/>
      <c r="I140" s="83"/>
    </row>
    <row r="141" spans="1:9" ht="12.75">
      <c r="A141" s="83"/>
      <c r="B141" s="63"/>
      <c r="C141" s="63"/>
      <c r="D141" s="63"/>
      <c r="E141" s="63"/>
      <c r="F141" s="63"/>
      <c r="G141" s="63"/>
      <c r="H141" s="63"/>
      <c r="I141" s="83"/>
    </row>
    <row r="142" spans="1:9" ht="12.75">
      <c r="A142" s="83"/>
      <c r="B142" s="63"/>
      <c r="C142" s="63"/>
      <c r="D142" s="63"/>
      <c r="E142" s="63"/>
      <c r="F142" s="63"/>
      <c r="G142" s="63"/>
      <c r="H142" s="63"/>
      <c r="I142" s="83"/>
    </row>
    <row r="143" spans="1:9" ht="12.75">
      <c r="A143" s="83"/>
      <c r="B143" s="63"/>
      <c r="C143" s="63"/>
      <c r="D143" s="63"/>
      <c r="E143" s="63"/>
      <c r="F143" s="63"/>
      <c r="G143" s="63"/>
      <c r="H143" s="63"/>
      <c r="I143" s="83"/>
    </row>
    <row r="144" spans="1:9" ht="12.75">
      <c r="A144" s="83"/>
      <c r="B144" s="63"/>
      <c r="C144" s="63"/>
      <c r="D144" s="63"/>
      <c r="E144" s="63"/>
      <c r="F144" s="63"/>
      <c r="G144" s="63"/>
      <c r="H144" s="63"/>
      <c r="I144" s="83"/>
    </row>
    <row r="145" spans="1:9" ht="12.75">
      <c r="A145" s="83"/>
      <c r="B145" s="63"/>
      <c r="C145" s="63"/>
      <c r="D145" s="63"/>
      <c r="E145" s="63"/>
      <c r="F145" s="63"/>
      <c r="G145" s="63"/>
      <c r="H145" s="63"/>
      <c r="I145" s="83"/>
    </row>
    <row r="146" spans="1:9" ht="12.75">
      <c r="A146" s="83"/>
      <c r="B146" s="63"/>
      <c r="C146" s="63"/>
      <c r="D146" s="63"/>
      <c r="E146" s="63"/>
      <c r="F146" s="63"/>
      <c r="G146" s="63"/>
      <c r="H146" s="63"/>
      <c r="I146" s="83"/>
    </row>
    <row r="147" spans="1:9" ht="12.75">
      <c r="A147" s="83"/>
      <c r="B147" s="63"/>
      <c r="C147" s="63"/>
      <c r="D147" s="63"/>
      <c r="E147" s="63"/>
      <c r="F147" s="63"/>
      <c r="G147" s="63"/>
      <c r="H147" s="63"/>
      <c r="I147" s="83"/>
    </row>
    <row r="148" spans="1:9" ht="12.75">
      <c r="A148" s="83"/>
      <c r="B148" s="63"/>
      <c r="C148" s="63"/>
      <c r="D148" s="63"/>
      <c r="E148" s="63"/>
      <c r="F148" s="63"/>
      <c r="G148" s="63"/>
      <c r="H148" s="63"/>
      <c r="I148" s="83"/>
    </row>
    <row r="149" spans="1:9" ht="12.75">
      <c r="A149" s="83"/>
      <c r="B149" s="63"/>
      <c r="C149" s="63"/>
      <c r="D149" s="63"/>
      <c r="E149" s="63"/>
      <c r="F149" s="63"/>
      <c r="G149" s="63"/>
      <c r="H149" s="63"/>
      <c r="I149" s="83"/>
    </row>
    <row r="150" spans="1:9" ht="12.75">
      <c r="A150" s="83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8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8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8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8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8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8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8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8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8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8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8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8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8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8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8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8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8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8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8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8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8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8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8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8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8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8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8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8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8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8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8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8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8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8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8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8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8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8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8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8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8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8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8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8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8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8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8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8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8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8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8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8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8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8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8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8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8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8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8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8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8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8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8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8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8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8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8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8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8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8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8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8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8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8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8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8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8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8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8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8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8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8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8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8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8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8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8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8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8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8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8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8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8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8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8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8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8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8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8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8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8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8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8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8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8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8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8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8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8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8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8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8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8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8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8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8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8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8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8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8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8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8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8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8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8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8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8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8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8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8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8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8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8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8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8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8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8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8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8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8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8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8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8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8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8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8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8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8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8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8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8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8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8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8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8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8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8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8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8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8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8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8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8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8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8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8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8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8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8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8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8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8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8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8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8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8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8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8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8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8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8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8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8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8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8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8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8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8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8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8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8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8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8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8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8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8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8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8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8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8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8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8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8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8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8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8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8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8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8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8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8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8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8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8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8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8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8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8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8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8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8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8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8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8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8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8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8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8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8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8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8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8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8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8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8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8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8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8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8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8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8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8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8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8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8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8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8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8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8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8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8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8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8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8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8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8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8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8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8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8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8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8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8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8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8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8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8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8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8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8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8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8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8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8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8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8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8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8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8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8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8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8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8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8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8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8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8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8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8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8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8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8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8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8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8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8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8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8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8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8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8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8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8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8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8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8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8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8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8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8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8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8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8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8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8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8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8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8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8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8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8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8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8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8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8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8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8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8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8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8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8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8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8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8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8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8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8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8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8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8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8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8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8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8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8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8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8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8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8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8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8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8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8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8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8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8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8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8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8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8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8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8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8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8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8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8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8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8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8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8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8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8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8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8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8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8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8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8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8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8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8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8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8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8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8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8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8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8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8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8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8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8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8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8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8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8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8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8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8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8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8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8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8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8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8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8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8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8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8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8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8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8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8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8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8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8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8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8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8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8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8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8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8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8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8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8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8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8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8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8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8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8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8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8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8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8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8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8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8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8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8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8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8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8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8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8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8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8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8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8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8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8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8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8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8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8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8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8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8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8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8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8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8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8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8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8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8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8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8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8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8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8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8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8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8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8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8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8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8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8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8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8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8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8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8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8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8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8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8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8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8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8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8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8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8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8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8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8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8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8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8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8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8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8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8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8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8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8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8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8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8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8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8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8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8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8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8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8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8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8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8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8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8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8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8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8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8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8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8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8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8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8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8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8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8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8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8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8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8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8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8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8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8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8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8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8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8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8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8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8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8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8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8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8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8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8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8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8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8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8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8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8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8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8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8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8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8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8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8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8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8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8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8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8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8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8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8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8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8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8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8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8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8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8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8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8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8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8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8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8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8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8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8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8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8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8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8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8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8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8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8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8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8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8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8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8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8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8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8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8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8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8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8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8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8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8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8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8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8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8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8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8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8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8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8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8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8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8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8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8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8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8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8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8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8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8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8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8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8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8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8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8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8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8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8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8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8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8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8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8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8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8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8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8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8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8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8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8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8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8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8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8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8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8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8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8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8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8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8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8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8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8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8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8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8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8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8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8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8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8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8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8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8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8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8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8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8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8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8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8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8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8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8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8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8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8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8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8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8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8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8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8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8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8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8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8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8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8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8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8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8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8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8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8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8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8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8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8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8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8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8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8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8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8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8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8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8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8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8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8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8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8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8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8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8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8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8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8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8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8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8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8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8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8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8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8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8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8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8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8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8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8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8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8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8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8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8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8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8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8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8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8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8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8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8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8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8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8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8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8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8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8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8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8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8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8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8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8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8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8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8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8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8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8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8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8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8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8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8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8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8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8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8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8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8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8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8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8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8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8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8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8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8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83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83"/>
      <c r="B955" s="63"/>
      <c r="C955" s="63"/>
      <c r="D955" s="63"/>
      <c r="E955" s="63"/>
      <c r="F955" s="63"/>
      <c r="G955" s="63"/>
      <c r="H955" s="63"/>
      <c r="I955" s="83"/>
    </row>
    <row r="956" spans="1:9" ht="12.75">
      <c r="A956" s="83"/>
      <c r="B956" s="63"/>
      <c r="C956" s="63"/>
      <c r="D956" s="63"/>
      <c r="E956" s="63"/>
      <c r="F956" s="63"/>
      <c r="G956" s="63"/>
      <c r="H956" s="63"/>
      <c r="I956" s="83"/>
    </row>
    <row r="957" spans="1:9" ht="12.75">
      <c r="A957" s="83"/>
      <c r="B957" s="63"/>
      <c r="C957" s="63"/>
      <c r="D957" s="63"/>
      <c r="E957" s="63"/>
      <c r="F957" s="63"/>
      <c r="G957" s="63"/>
      <c r="H957" s="63"/>
      <c r="I957" s="83"/>
    </row>
  </sheetData>
  <mergeCells count="30">
    <mergeCell ref="B44:H44"/>
    <mergeCell ref="B45:B46"/>
    <mergeCell ref="C45:C46"/>
    <mergeCell ref="B25:H25"/>
    <mergeCell ref="B29:H29"/>
    <mergeCell ref="B35:H35"/>
    <mergeCell ref="B39:H39"/>
    <mergeCell ref="B21:B22"/>
    <mergeCell ref="C21:C22"/>
    <mergeCell ref="B17:H17"/>
    <mergeCell ref="B8:H8"/>
    <mergeCell ref="B13:H13"/>
    <mergeCell ref="B1:H1"/>
    <mergeCell ref="B2:H3"/>
    <mergeCell ref="B121:H121"/>
    <mergeCell ref="B85:H85"/>
    <mergeCell ref="B89:H89"/>
    <mergeCell ref="B93:B94"/>
    <mergeCell ref="C93:C94"/>
    <mergeCell ref="B97:H97"/>
    <mergeCell ref="B101:H101"/>
    <mergeCell ref="B107:H107"/>
    <mergeCell ref="B74:H75"/>
    <mergeCell ref="B80:H80"/>
    <mergeCell ref="B111:H111"/>
    <mergeCell ref="B116:H116"/>
    <mergeCell ref="B117:B118"/>
    <mergeCell ref="C117:C118"/>
    <mergeCell ref="B73:H73"/>
    <mergeCell ref="B49:H49"/>
  </mergeCells>
  <hyperlinks>
    <hyperlink ref="G5" r:id="rId1"/>
    <hyperlink ref="G16" r:id="rId2"/>
    <hyperlink ref="H16" r:id="rId3"/>
    <hyperlink ref="G23" r:id="rId4"/>
    <hyperlink ref="G30" r:id="rId5"/>
    <hyperlink ref="G31" r:id="rId6"/>
    <hyperlink ref="G34" r:id="rId7"/>
    <hyperlink ref="G42" r:id="rId8"/>
    <hyperlink ref="G43" r:id="rId9"/>
    <hyperlink ref="H43" r:id="rId10"/>
    <hyperlink ref="G48" r:id="rId11"/>
    <hyperlink ref="G77" r:id="rId12"/>
    <hyperlink ref="G88" r:id="rId13"/>
    <hyperlink ref="H88" r:id="rId14"/>
    <hyperlink ref="G95" r:id="rId15"/>
    <hyperlink ref="G102" r:id="rId16"/>
    <hyperlink ref="G103" r:id="rId17"/>
    <hyperlink ref="G106" r:id="rId18"/>
    <hyperlink ref="G114" r:id="rId19"/>
    <hyperlink ref="G115" r:id="rId20"/>
    <hyperlink ref="H115" r:id="rId21"/>
    <hyperlink ref="G120" r:id="rId22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55CC"/>
    <outlinePr summaryBelow="0" summaryRight="0"/>
  </sheetPr>
  <dimension ref="A1:I955"/>
  <sheetViews>
    <sheetView workbookViewId="0">
      <pane xSplit="1" topLeftCell="H1" activePane="topRight" state="frozen"/>
      <selection pane="topRight" activeCell="J3" sqref="J1:X1048576"/>
    </sheetView>
  </sheetViews>
  <sheetFormatPr defaultColWidth="14.42578125" defaultRowHeight="15.75" customHeight="1"/>
  <cols>
    <col min="1" max="1" width="9.28515625" customWidth="1"/>
    <col min="2" max="2" width="12.140625" customWidth="1"/>
    <col min="3" max="3" width="15.7109375" customWidth="1"/>
    <col min="4" max="4" width="23.7109375" customWidth="1"/>
    <col min="5" max="5" width="30.42578125" customWidth="1"/>
    <col min="6" max="6" width="53.140625" customWidth="1"/>
    <col min="7" max="7" width="56" customWidth="1"/>
    <col min="8" max="8" width="38" customWidth="1"/>
    <col min="9" max="9" width="11.5703125" customWidth="1"/>
  </cols>
  <sheetData>
    <row r="1" spans="1:9" ht="33.75" customHeight="1">
      <c r="A1" s="1"/>
      <c r="B1" s="878" t="s">
        <v>3574</v>
      </c>
      <c r="C1" s="864"/>
      <c r="D1" s="864"/>
      <c r="E1" s="864"/>
      <c r="F1" s="864"/>
      <c r="G1" s="864"/>
      <c r="H1" s="865"/>
      <c r="I1" s="1"/>
    </row>
    <row r="2" spans="1:9" ht="18" customHeight="1">
      <c r="A2" s="16"/>
      <c r="B2" s="876" t="s">
        <v>37</v>
      </c>
      <c r="C2" s="864"/>
      <c r="D2" s="864"/>
      <c r="E2" s="864"/>
      <c r="F2" s="864"/>
      <c r="G2" s="864"/>
      <c r="H2" s="865"/>
      <c r="I2" s="85"/>
    </row>
    <row r="3" spans="1:9" ht="25.5">
      <c r="A3" s="21"/>
      <c r="B3" s="5" t="s">
        <v>61</v>
      </c>
      <c r="C3" s="5" t="s">
        <v>65</v>
      </c>
      <c r="D3" s="5" t="s">
        <v>67</v>
      </c>
      <c r="E3" s="701" t="s">
        <v>2511</v>
      </c>
      <c r="F3" s="701" t="s">
        <v>72</v>
      </c>
      <c r="G3" s="5" t="s">
        <v>704</v>
      </c>
      <c r="H3" s="5" t="s">
        <v>75</v>
      </c>
      <c r="I3" s="85"/>
    </row>
    <row r="4" spans="1:9" ht="12.75">
      <c r="A4" s="21"/>
      <c r="B4" s="5" t="s">
        <v>16</v>
      </c>
      <c r="C4" s="5" t="s">
        <v>17</v>
      </c>
      <c r="D4" s="893" t="s">
        <v>1808</v>
      </c>
      <c r="E4" s="960" t="s">
        <v>3575</v>
      </c>
      <c r="F4" s="961" t="s">
        <v>3408</v>
      </c>
      <c r="G4" s="959" t="str">
        <f>HYPERLINK("https://www.youtube.com/watch?v=NFu-voeN1u4","Видеоурок ")</f>
        <v xml:space="preserve">Видеоурок </v>
      </c>
      <c r="H4" s="959" t="str">
        <f>HYPERLINK("https://www.youtube.com/watch?v=-p-L6zcdi9I","Посмотреть ")</f>
        <v xml:space="preserve">Посмотреть </v>
      </c>
      <c r="I4" s="21"/>
    </row>
    <row r="5" spans="1:9" ht="12.75">
      <c r="A5" s="454"/>
      <c r="B5" s="5" t="s">
        <v>31</v>
      </c>
      <c r="C5" s="5" t="s">
        <v>34</v>
      </c>
      <c r="D5" s="868"/>
      <c r="E5" s="868"/>
      <c r="F5" s="868"/>
      <c r="G5" s="868"/>
      <c r="H5" s="868"/>
      <c r="I5" s="454"/>
    </row>
    <row r="6" spans="1:9" ht="54.75" customHeight="1">
      <c r="A6" s="25"/>
      <c r="B6" s="5" t="s">
        <v>146</v>
      </c>
      <c r="C6" s="5" t="s">
        <v>148</v>
      </c>
      <c r="D6" s="249" t="s">
        <v>255</v>
      </c>
      <c r="E6" s="653" t="s">
        <v>3579</v>
      </c>
      <c r="F6" s="656" t="s">
        <v>3181</v>
      </c>
      <c r="G6" s="38" t="s">
        <v>3182</v>
      </c>
      <c r="H6" s="38" t="s">
        <v>97</v>
      </c>
      <c r="I6" s="25"/>
    </row>
    <row r="7" spans="1:9" ht="45" customHeight="1">
      <c r="A7" s="711"/>
      <c r="B7" s="940" t="s">
        <v>160</v>
      </c>
      <c r="C7" s="864"/>
      <c r="D7" s="864"/>
      <c r="E7" s="864"/>
      <c r="F7" s="864"/>
      <c r="G7" s="864"/>
      <c r="H7" s="865"/>
      <c r="I7" s="711"/>
    </row>
    <row r="8" spans="1:9" ht="51">
      <c r="A8" s="546"/>
      <c r="B8" s="5" t="s">
        <v>170</v>
      </c>
      <c r="C8" s="5" t="s">
        <v>173</v>
      </c>
      <c r="D8" s="18" t="s">
        <v>684</v>
      </c>
      <c r="E8" s="587" t="s">
        <v>3583</v>
      </c>
      <c r="F8" s="587" t="s">
        <v>3174</v>
      </c>
      <c r="G8" s="18" t="s">
        <v>2072</v>
      </c>
      <c r="H8" s="18" t="s">
        <v>3175</v>
      </c>
      <c r="I8" s="546"/>
    </row>
    <row r="9" spans="1:9" ht="78.75" customHeight="1">
      <c r="A9" s="712"/>
      <c r="B9" s="5" t="s">
        <v>202</v>
      </c>
      <c r="C9" s="5" t="s">
        <v>203</v>
      </c>
      <c r="D9" s="31" t="s">
        <v>174</v>
      </c>
      <c r="E9" s="587" t="s">
        <v>3586</v>
      </c>
      <c r="F9" s="462" t="s">
        <v>3162</v>
      </c>
      <c r="G9" s="650" t="str">
        <f>HYPERLINK("https://www.yaklass.ru/p/geometria/10-klass/mnogogranniki-11037","На сайте «ЯКласс» выполнить задания по теме ""Многогранники"" 
Если нет технической возможности: решить задания из карточки (подробности в ВК)")</f>
        <v>На сайте «ЯКласс» выполнить задания по теме "Многогранники" 
Если нет технической возможности: решить задания из карточки (подробности в ВК)</v>
      </c>
      <c r="H9" s="462" t="s">
        <v>3167</v>
      </c>
      <c r="I9" s="712"/>
    </row>
    <row r="10" spans="1:9" ht="54.75" customHeight="1">
      <c r="A10" s="86"/>
      <c r="B10" s="5" t="s">
        <v>214</v>
      </c>
      <c r="C10" s="5" t="s">
        <v>215</v>
      </c>
      <c r="D10" s="31" t="s">
        <v>174</v>
      </c>
      <c r="E10" s="587" t="s">
        <v>3587</v>
      </c>
      <c r="F10" s="31" t="s">
        <v>3447</v>
      </c>
      <c r="G10" s="31" t="s">
        <v>3448</v>
      </c>
      <c r="H10" s="38" t="s">
        <v>97</v>
      </c>
      <c r="I10" s="86"/>
    </row>
    <row r="11" spans="1:9" ht="35.25" customHeight="1">
      <c r="A11" s="25"/>
      <c r="B11" s="5" t="s">
        <v>239</v>
      </c>
      <c r="C11" s="5" t="s">
        <v>240</v>
      </c>
      <c r="D11" s="31" t="s">
        <v>174</v>
      </c>
      <c r="E11" s="716" t="s">
        <v>3591</v>
      </c>
      <c r="F11" s="587" t="s">
        <v>3526</v>
      </c>
      <c r="G11" s="97" t="str">
        <f>HYPERLINK("https://www.youtube.com/watch?v=n7gjv1TRsf4","Просмотр х/ф ""Государственная граница"" ")</f>
        <v xml:space="preserve">Просмотр х/ф "Государственная граница" </v>
      </c>
      <c r="H11" s="18" t="s">
        <v>104</v>
      </c>
      <c r="I11" s="25"/>
    </row>
    <row r="12" spans="1:9" ht="38.25">
      <c r="A12" s="25"/>
      <c r="B12" s="867" t="s">
        <v>1166</v>
      </c>
      <c r="C12" s="867" t="s">
        <v>1167</v>
      </c>
      <c r="D12" s="31" t="s">
        <v>174</v>
      </c>
      <c r="E12" s="716" t="s">
        <v>3594</v>
      </c>
      <c r="F12" s="587" t="s">
        <v>3425</v>
      </c>
      <c r="G12" s="97" t="str">
        <f>HYPERLINK("https://resh.edu.ru/subject/lesson/4697/start/227083/","Изучить материал ")</f>
        <v xml:space="preserve">Изучить материал </v>
      </c>
      <c r="H12" s="18" t="s">
        <v>104</v>
      </c>
      <c r="I12" s="25"/>
    </row>
    <row r="13" spans="1:9" ht="38.25">
      <c r="A13" s="715"/>
      <c r="B13" s="868"/>
      <c r="C13" s="868"/>
      <c r="D13" s="31" t="s">
        <v>174</v>
      </c>
      <c r="E13" s="716" t="s">
        <v>3595</v>
      </c>
      <c r="F13" s="587" t="s">
        <v>3456</v>
      </c>
      <c r="G13" s="97" t="str">
        <f>HYPERLINK("https://resh.edu.ru/subject/lesson/4887/start/99040/","Изучить материал ")</f>
        <v xml:space="preserve">Изучить материал </v>
      </c>
      <c r="H13" s="18" t="s">
        <v>104</v>
      </c>
      <c r="I13" s="715"/>
    </row>
    <row r="14" spans="1:9" ht="18" customHeight="1">
      <c r="A14" s="715"/>
      <c r="B14" s="900" t="s">
        <v>3210</v>
      </c>
      <c r="C14" s="864"/>
      <c r="D14" s="864"/>
      <c r="E14" s="864"/>
      <c r="F14" s="864"/>
      <c r="G14" s="864"/>
      <c r="H14" s="865"/>
      <c r="I14" s="715"/>
    </row>
    <row r="15" spans="1:9" ht="48.75" customHeight="1">
      <c r="A15" s="715"/>
      <c r="B15" s="172" t="s">
        <v>16</v>
      </c>
      <c r="C15" s="129" t="s">
        <v>17</v>
      </c>
      <c r="D15" s="18" t="s">
        <v>255</v>
      </c>
      <c r="E15" s="477" t="s">
        <v>3597</v>
      </c>
      <c r="F15" s="10" t="s">
        <v>3528</v>
      </c>
      <c r="G15" s="15" t="s">
        <v>3529</v>
      </c>
      <c r="H15" s="36" t="s">
        <v>3530</v>
      </c>
      <c r="I15" s="715"/>
    </row>
    <row r="16" spans="1:9" ht="25.5">
      <c r="A16" s="16"/>
      <c r="B16" s="172" t="s">
        <v>31</v>
      </c>
      <c r="C16" s="129" t="s">
        <v>34</v>
      </c>
      <c r="D16" s="18" t="s">
        <v>255</v>
      </c>
      <c r="E16" s="477" t="s">
        <v>3600</v>
      </c>
      <c r="F16" s="10" t="s">
        <v>3214</v>
      </c>
      <c r="G16" s="640" t="s">
        <v>3532</v>
      </c>
      <c r="H16" s="112" t="s">
        <v>97</v>
      </c>
      <c r="I16" s="16"/>
    </row>
    <row r="17" spans="1:9" ht="48.75" customHeight="1">
      <c r="A17" s="86"/>
      <c r="B17" s="172" t="s">
        <v>146</v>
      </c>
      <c r="C17" s="5" t="s">
        <v>148</v>
      </c>
      <c r="D17" s="18" t="s">
        <v>255</v>
      </c>
      <c r="E17" s="43" t="s">
        <v>3601</v>
      </c>
      <c r="F17" s="237" t="s">
        <v>3439</v>
      </c>
      <c r="G17" s="34" t="s">
        <v>3602</v>
      </c>
      <c r="H17" s="458" t="s">
        <v>3441</v>
      </c>
      <c r="I17" s="86"/>
    </row>
    <row r="18" spans="1:9" ht="36.75" customHeight="1">
      <c r="A18" s="86"/>
      <c r="B18" s="940" t="s">
        <v>160</v>
      </c>
      <c r="C18" s="864"/>
      <c r="D18" s="864"/>
      <c r="E18" s="864"/>
      <c r="F18" s="864"/>
      <c r="G18" s="864"/>
      <c r="H18" s="865"/>
      <c r="I18" s="86"/>
    </row>
    <row r="19" spans="1:9" ht="89.25">
      <c r="A19" s="86"/>
      <c r="B19" s="172" t="s">
        <v>170</v>
      </c>
      <c r="C19" s="5" t="s">
        <v>173</v>
      </c>
      <c r="D19" s="24" t="s">
        <v>174</v>
      </c>
      <c r="E19" s="31" t="s">
        <v>3605</v>
      </c>
      <c r="F19" s="669" t="s">
        <v>3443</v>
      </c>
      <c r="G19" s="675" t="s">
        <v>3606</v>
      </c>
      <c r="H19" s="675" t="s">
        <v>3607</v>
      </c>
      <c r="I19" s="86"/>
    </row>
    <row r="20" spans="1:9" ht="25.5">
      <c r="A20" s="546"/>
      <c r="B20" s="172" t="s">
        <v>202</v>
      </c>
      <c r="C20" s="5" t="s">
        <v>203</v>
      </c>
      <c r="D20" s="18" t="s">
        <v>255</v>
      </c>
      <c r="E20" s="587" t="s">
        <v>3609</v>
      </c>
      <c r="F20" s="31" t="s">
        <v>3447</v>
      </c>
      <c r="G20" s="31" t="s">
        <v>3448</v>
      </c>
      <c r="H20" s="31" t="s">
        <v>3611</v>
      </c>
      <c r="I20" s="546"/>
    </row>
    <row r="21" spans="1:9" ht="25.5">
      <c r="A21" s="86"/>
      <c r="B21" s="172" t="s">
        <v>214</v>
      </c>
      <c r="C21" s="5" t="s">
        <v>215</v>
      </c>
      <c r="D21" s="18" t="s">
        <v>255</v>
      </c>
      <c r="E21" s="660" t="s">
        <v>3612</v>
      </c>
      <c r="F21" s="237" t="s">
        <v>3613</v>
      </c>
      <c r="G21" s="34" t="s">
        <v>3614</v>
      </c>
      <c r="H21" s="10" t="s">
        <v>97</v>
      </c>
      <c r="I21" s="86"/>
    </row>
    <row r="22" spans="1:9" ht="25.5">
      <c r="A22" s="168"/>
      <c r="B22" s="914" t="s">
        <v>239</v>
      </c>
      <c r="C22" s="867" t="s">
        <v>240</v>
      </c>
      <c r="D22" s="590" t="s">
        <v>684</v>
      </c>
      <c r="E22" s="660" t="s">
        <v>3616</v>
      </c>
      <c r="F22" s="437" t="s">
        <v>3245</v>
      </c>
      <c r="G22" s="15" t="s">
        <v>3246</v>
      </c>
      <c r="H22" s="10" t="s">
        <v>3247</v>
      </c>
      <c r="I22" s="168"/>
    </row>
    <row r="23" spans="1:9" ht="25.5">
      <c r="A23" s="86"/>
      <c r="B23" s="868"/>
      <c r="C23" s="868"/>
      <c r="D23" s="249" t="s">
        <v>684</v>
      </c>
      <c r="E23" s="28" t="s">
        <v>3618</v>
      </c>
      <c r="F23" s="18" t="s">
        <v>3189</v>
      </c>
      <c r="G23" s="18" t="s">
        <v>3190</v>
      </c>
      <c r="H23" s="18" t="s">
        <v>3191</v>
      </c>
      <c r="I23" s="86"/>
    </row>
    <row r="24" spans="1:9" ht="51">
      <c r="A24" s="86"/>
      <c r="B24" s="172">
        <v>8</v>
      </c>
      <c r="C24" s="288" t="s">
        <v>1167</v>
      </c>
      <c r="D24" s="791"/>
      <c r="E24" s="645" t="s">
        <v>3620</v>
      </c>
      <c r="F24" s="462" t="s">
        <v>3162</v>
      </c>
      <c r="G24" s="675" t="s">
        <v>3621</v>
      </c>
      <c r="H24" s="462" t="s">
        <v>3279</v>
      </c>
      <c r="I24" s="86"/>
    </row>
    <row r="25" spans="1:9" ht="25.5">
      <c r="A25" s="86"/>
      <c r="B25" s="172">
        <v>9</v>
      </c>
      <c r="C25" s="744" t="s">
        <v>1532</v>
      </c>
      <c r="D25" s="249" t="s">
        <v>684</v>
      </c>
      <c r="E25" s="82" t="s">
        <v>3624</v>
      </c>
      <c r="F25" s="18" t="s">
        <v>3451</v>
      </c>
      <c r="G25" s="10" t="s">
        <v>1825</v>
      </c>
      <c r="H25" s="10" t="s">
        <v>104</v>
      </c>
      <c r="I25" s="86"/>
    </row>
    <row r="26" spans="1:9" ht="18">
      <c r="A26" s="86"/>
      <c r="B26" s="900" t="s">
        <v>273</v>
      </c>
      <c r="C26" s="864"/>
      <c r="D26" s="864"/>
      <c r="E26" s="864"/>
      <c r="F26" s="864"/>
      <c r="G26" s="864"/>
      <c r="H26" s="865"/>
      <c r="I26" s="86"/>
    </row>
    <row r="27" spans="1:9" ht="25.5">
      <c r="A27" s="86"/>
      <c r="B27" s="172" t="s">
        <v>16</v>
      </c>
      <c r="C27" s="5" t="s">
        <v>17</v>
      </c>
      <c r="D27" s="249" t="s">
        <v>174</v>
      </c>
      <c r="E27" s="587" t="s">
        <v>3625</v>
      </c>
      <c r="F27" s="18" t="s">
        <v>3462</v>
      </c>
      <c r="G27" s="214" t="s">
        <v>3146</v>
      </c>
      <c r="H27" s="18" t="s">
        <v>3463</v>
      </c>
      <c r="I27" s="86"/>
    </row>
    <row r="28" spans="1:9" ht="76.5">
      <c r="A28" s="86"/>
      <c r="B28" s="172" t="s">
        <v>31</v>
      </c>
      <c r="C28" s="5" t="s">
        <v>34</v>
      </c>
      <c r="D28" s="249" t="s">
        <v>174</v>
      </c>
      <c r="E28" s="28" t="s">
        <v>3628</v>
      </c>
      <c r="F28" s="462" t="s">
        <v>3465</v>
      </c>
      <c r="G28" s="675" t="s">
        <v>3631</v>
      </c>
      <c r="H28" s="675" t="s">
        <v>3632</v>
      </c>
      <c r="I28" s="86"/>
    </row>
    <row r="29" spans="1:9" ht="51">
      <c r="A29" s="86"/>
      <c r="B29" s="172" t="s">
        <v>146</v>
      </c>
      <c r="C29" s="5" t="s">
        <v>148</v>
      </c>
      <c r="D29" s="249" t="s">
        <v>174</v>
      </c>
      <c r="E29" s="437" t="s">
        <v>3634</v>
      </c>
      <c r="F29" s="669" t="s">
        <v>3470</v>
      </c>
      <c r="G29" s="675" t="s">
        <v>3635</v>
      </c>
      <c r="H29" s="462" t="s">
        <v>3279</v>
      </c>
      <c r="I29" s="86"/>
    </row>
    <row r="30" spans="1:9" ht="85.5" customHeight="1">
      <c r="A30" s="708"/>
      <c r="B30" s="940" t="s">
        <v>160</v>
      </c>
      <c r="C30" s="864"/>
      <c r="D30" s="864"/>
      <c r="E30" s="864"/>
      <c r="F30" s="864"/>
      <c r="G30" s="864"/>
      <c r="H30" s="865"/>
      <c r="I30" s="708"/>
    </row>
    <row r="31" spans="1:9" ht="91.5" customHeight="1">
      <c r="A31" s="87"/>
      <c r="B31" s="172" t="s">
        <v>170</v>
      </c>
      <c r="C31" s="5" t="s">
        <v>173</v>
      </c>
      <c r="D31" s="18" t="s">
        <v>174</v>
      </c>
      <c r="E31" s="587" t="s">
        <v>3638</v>
      </c>
      <c r="F31" s="792" t="s">
        <v>3639</v>
      </c>
      <c r="G31" s="214" t="s">
        <v>3474</v>
      </c>
      <c r="H31" s="18" t="s">
        <v>97</v>
      </c>
      <c r="I31" s="87"/>
    </row>
    <row r="32" spans="1:9" ht="25.5">
      <c r="A32" s="454"/>
      <c r="B32" s="172" t="s">
        <v>202</v>
      </c>
      <c r="C32" s="5" t="s">
        <v>203</v>
      </c>
      <c r="D32" s="18" t="s">
        <v>174</v>
      </c>
      <c r="E32" s="587" t="s">
        <v>3641</v>
      </c>
      <c r="F32" s="18" t="s">
        <v>3478</v>
      </c>
      <c r="G32" s="214" t="s">
        <v>3642</v>
      </c>
      <c r="H32" s="18" t="s">
        <v>97</v>
      </c>
      <c r="I32" s="454"/>
    </row>
    <row r="33" spans="1:9" ht="25.5">
      <c r="A33" s="25"/>
      <c r="B33" s="172" t="s">
        <v>214</v>
      </c>
      <c r="C33" s="5" t="s">
        <v>215</v>
      </c>
      <c r="D33" s="18" t="s">
        <v>3479</v>
      </c>
      <c r="E33" s="587" t="s">
        <v>3644</v>
      </c>
      <c r="F33" s="587" t="s">
        <v>3462</v>
      </c>
      <c r="G33" s="214" t="s">
        <v>3481</v>
      </c>
      <c r="H33" s="18" t="s">
        <v>3646</v>
      </c>
      <c r="I33" s="25"/>
    </row>
    <row r="34" spans="1:9" ht="38.25">
      <c r="A34" s="546"/>
      <c r="B34" s="172" t="s">
        <v>239</v>
      </c>
      <c r="C34" s="5" t="s">
        <v>240</v>
      </c>
      <c r="D34" s="249" t="s">
        <v>684</v>
      </c>
      <c r="E34" s="82" t="s">
        <v>3648</v>
      </c>
      <c r="F34" s="18" t="s">
        <v>3451</v>
      </c>
      <c r="G34" s="10" t="s">
        <v>1825</v>
      </c>
      <c r="H34" s="10" t="s">
        <v>104</v>
      </c>
      <c r="I34" s="546"/>
    </row>
    <row r="35" spans="1:9" ht="53.25" customHeight="1">
      <c r="A35" s="712"/>
      <c r="B35" s="172" t="s">
        <v>1166</v>
      </c>
      <c r="C35" s="288" t="s">
        <v>1167</v>
      </c>
      <c r="D35" s="18" t="s">
        <v>174</v>
      </c>
      <c r="E35" s="716" t="s">
        <v>3651</v>
      </c>
      <c r="F35" s="587" t="s">
        <v>3652</v>
      </c>
      <c r="G35" s="97" t="str">
        <f>HYPERLINK("https://nachalo-peremen.ru/test-kakaya-professiya-mne-podhodit/","https://nachalo-peremen.ru/test-kakaya-professiya-mne-podhodit/
2.Тренировать песню ""Над землёй бушуют травы""")</f>
        <v>https://nachalo-peremen.ru/test-kakaya-professiya-mne-podhodit/
2.Тренировать песню "Над землёй бушуют травы"</v>
      </c>
      <c r="H35" s="10" t="s">
        <v>104</v>
      </c>
      <c r="I35" s="712"/>
    </row>
    <row r="36" spans="1:9" ht="18">
      <c r="A36" s="25"/>
      <c r="B36" s="900" t="s">
        <v>3653</v>
      </c>
      <c r="C36" s="864"/>
      <c r="D36" s="864"/>
      <c r="E36" s="864"/>
      <c r="F36" s="864"/>
      <c r="G36" s="864"/>
      <c r="H36" s="865"/>
      <c r="I36" s="25"/>
    </row>
    <row r="37" spans="1:9" ht="25.5">
      <c r="A37" s="25"/>
      <c r="B37" s="5" t="s">
        <v>16</v>
      </c>
      <c r="C37" s="5" t="s">
        <v>17</v>
      </c>
      <c r="D37" s="18" t="s">
        <v>3269</v>
      </c>
      <c r="E37" s="587" t="s">
        <v>3655</v>
      </c>
      <c r="F37" s="31" t="s">
        <v>3486</v>
      </c>
      <c r="G37" s="34" t="s">
        <v>3487</v>
      </c>
      <c r="H37" s="31" t="s">
        <v>3488</v>
      </c>
      <c r="I37" s="25"/>
    </row>
    <row r="38" spans="1:9" ht="25.5">
      <c r="A38" s="25"/>
      <c r="B38" s="5" t="s">
        <v>31</v>
      </c>
      <c r="C38" s="5" t="s">
        <v>34</v>
      </c>
      <c r="D38" s="18" t="s">
        <v>3269</v>
      </c>
      <c r="E38" s="587" t="s">
        <v>3657</v>
      </c>
      <c r="F38" s="31" t="s">
        <v>3490</v>
      </c>
      <c r="G38" s="34" t="s">
        <v>3491</v>
      </c>
      <c r="H38" s="31" t="s">
        <v>3492</v>
      </c>
      <c r="I38" s="25"/>
    </row>
    <row r="39" spans="1:9" ht="25.5">
      <c r="A39" s="86"/>
      <c r="B39" s="5" t="s">
        <v>146</v>
      </c>
      <c r="C39" s="5" t="s">
        <v>148</v>
      </c>
      <c r="D39" s="18" t="s">
        <v>3269</v>
      </c>
      <c r="E39" s="660" t="s">
        <v>3661</v>
      </c>
      <c r="F39" s="18" t="s">
        <v>3494</v>
      </c>
      <c r="G39" s="169" t="s">
        <v>3495</v>
      </c>
      <c r="H39" s="15" t="s">
        <v>97</v>
      </c>
      <c r="I39" s="86"/>
    </row>
    <row r="40" spans="1:9" ht="60" customHeight="1">
      <c r="A40" s="708"/>
      <c r="B40" s="940" t="s">
        <v>160</v>
      </c>
      <c r="C40" s="864"/>
      <c r="D40" s="864"/>
      <c r="E40" s="864"/>
      <c r="F40" s="864"/>
      <c r="G40" s="864"/>
      <c r="H40" s="865"/>
      <c r="I40" s="25"/>
    </row>
    <row r="41" spans="1:9" ht="45.75" customHeight="1">
      <c r="A41" s="708"/>
      <c r="B41" s="5" t="s">
        <v>170</v>
      </c>
      <c r="C41" s="5" t="s">
        <v>173</v>
      </c>
      <c r="D41" s="10" t="s">
        <v>684</v>
      </c>
      <c r="E41" s="660" t="s">
        <v>3665</v>
      </c>
      <c r="F41" s="437" t="s">
        <v>3302</v>
      </c>
      <c r="G41" s="15" t="s">
        <v>3303</v>
      </c>
      <c r="H41" s="32" t="s">
        <v>3303</v>
      </c>
      <c r="I41" s="708"/>
    </row>
    <row r="42" spans="1:9" ht="45.75" customHeight="1">
      <c r="A42" s="708"/>
      <c r="B42" s="5" t="s">
        <v>202</v>
      </c>
      <c r="C42" s="5" t="s">
        <v>203</v>
      </c>
      <c r="D42" s="249" t="s">
        <v>684</v>
      </c>
      <c r="E42" s="633" t="s">
        <v>3666</v>
      </c>
      <c r="F42" s="709" t="s">
        <v>3249</v>
      </c>
      <c r="G42" s="709" t="s">
        <v>3250</v>
      </c>
      <c r="H42" s="709" t="s">
        <v>3251</v>
      </c>
      <c r="I42" s="708"/>
    </row>
    <row r="43" spans="1:9" ht="51" customHeight="1">
      <c r="A43" s="86"/>
      <c r="B43" s="129" t="s">
        <v>214</v>
      </c>
      <c r="C43" s="129" t="s">
        <v>215</v>
      </c>
      <c r="D43" s="18" t="s">
        <v>174</v>
      </c>
      <c r="E43" s="641" t="s">
        <v>3668</v>
      </c>
      <c r="F43" s="669" t="s">
        <v>3470</v>
      </c>
      <c r="G43" s="675" t="s">
        <v>3669</v>
      </c>
      <c r="H43" s="462" t="s">
        <v>3279</v>
      </c>
      <c r="I43" s="86"/>
    </row>
    <row r="44" spans="1:9" ht="50.25" customHeight="1">
      <c r="A44" s="168"/>
      <c r="B44" s="129" t="s">
        <v>239</v>
      </c>
      <c r="C44" s="129" t="s">
        <v>240</v>
      </c>
      <c r="D44" s="18" t="s">
        <v>174</v>
      </c>
      <c r="E44" s="700" t="s">
        <v>3672</v>
      </c>
      <c r="F44" s="437" t="s">
        <v>3498</v>
      </c>
      <c r="G44" s="169" t="s">
        <v>3146</v>
      </c>
      <c r="H44" s="10" t="s">
        <v>104</v>
      </c>
      <c r="I44" s="168"/>
    </row>
    <row r="45" spans="1:9" ht="25.5">
      <c r="A45" s="168"/>
      <c r="B45" s="706" t="s">
        <v>1166</v>
      </c>
      <c r="C45" s="796" t="s">
        <v>1167</v>
      </c>
      <c r="D45" s="725" t="s">
        <v>1502</v>
      </c>
      <c r="E45" s="726" t="s">
        <v>3674</v>
      </c>
      <c r="F45" s="725" t="s">
        <v>3502</v>
      </c>
      <c r="G45" s="463" t="s">
        <v>3259</v>
      </c>
      <c r="H45" s="670" t="s">
        <v>104</v>
      </c>
      <c r="I45" s="168"/>
    </row>
    <row r="46" spans="1:9" ht="25.5">
      <c r="A46" s="546"/>
      <c r="B46" s="713">
        <v>9</v>
      </c>
      <c r="C46" s="713" t="s">
        <v>1532</v>
      </c>
      <c r="D46" s="725" t="s">
        <v>1502</v>
      </c>
      <c r="E46" s="726" t="s">
        <v>3675</v>
      </c>
      <c r="F46" s="725" t="s">
        <v>3502</v>
      </c>
      <c r="G46" s="463" t="s">
        <v>3259</v>
      </c>
      <c r="H46" s="670" t="s">
        <v>104</v>
      </c>
      <c r="I46" s="546"/>
    </row>
    <row r="47" spans="1:9" ht="40.5" customHeight="1">
      <c r="A47" s="86"/>
      <c r="B47" s="900" t="s">
        <v>590</v>
      </c>
      <c r="C47" s="864"/>
      <c r="D47" s="864"/>
      <c r="E47" s="864"/>
      <c r="F47" s="864"/>
      <c r="G47" s="864"/>
      <c r="H47" s="865"/>
      <c r="I47" s="86"/>
    </row>
    <row r="48" spans="1:9" ht="44.25" customHeight="1">
      <c r="A48" s="86"/>
      <c r="B48" s="914" t="s">
        <v>16</v>
      </c>
      <c r="C48" s="867" t="s">
        <v>17</v>
      </c>
      <c r="D48" s="666" t="s">
        <v>684</v>
      </c>
      <c r="E48" s="633" t="s">
        <v>3676</v>
      </c>
      <c r="F48" s="494" t="s">
        <v>3287</v>
      </c>
      <c r="G48" s="667" t="s">
        <v>3288</v>
      </c>
      <c r="H48" s="667" t="s">
        <v>3289</v>
      </c>
      <c r="I48" s="86"/>
    </row>
    <row r="49" spans="1:9" ht="12.75">
      <c r="A49" s="86"/>
      <c r="B49" s="868"/>
      <c r="C49" s="868"/>
      <c r="D49" s="48" t="s">
        <v>1872</v>
      </c>
      <c r="E49" s="802" t="s">
        <v>3677</v>
      </c>
      <c r="F49" s="106" t="s">
        <v>3348</v>
      </c>
      <c r="G49" s="38" t="s">
        <v>3349</v>
      </c>
      <c r="H49" s="38" t="s">
        <v>3350</v>
      </c>
      <c r="I49" s="86"/>
    </row>
    <row r="50" spans="1:9" ht="38.25">
      <c r="A50" s="86"/>
      <c r="B50" s="172" t="s">
        <v>31</v>
      </c>
      <c r="C50" s="129" t="s">
        <v>34</v>
      </c>
      <c r="D50" s="249" t="s">
        <v>255</v>
      </c>
      <c r="E50" s="38" t="s">
        <v>3678</v>
      </c>
      <c r="F50" s="31" t="s">
        <v>3490</v>
      </c>
      <c r="G50" s="31" t="s">
        <v>3507</v>
      </c>
      <c r="H50" s="31" t="s">
        <v>3679</v>
      </c>
      <c r="I50" s="86"/>
    </row>
    <row r="51" spans="1:9" ht="38.25">
      <c r="A51" s="25"/>
      <c r="B51" s="172">
        <v>3</v>
      </c>
      <c r="C51" s="129" t="s">
        <v>148</v>
      </c>
      <c r="D51" s="18" t="s">
        <v>405</v>
      </c>
      <c r="E51" s="601" t="s">
        <v>3680</v>
      </c>
      <c r="F51" s="18" t="s">
        <v>3218</v>
      </c>
      <c r="G51" s="214" t="s">
        <v>3569</v>
      </c>
      <c r="H51" s="66" t="s">
        <v>97</v>
      </c>
      <c r="I51" s="25"/>
    </row>
    <row r="52" spans="1:9" ht="39" customHeight="1">
      <c r="A52" s="25"/>
      <c r="B52" s="940" t="s">
        <v>160</v>
      </c>
      <c r="C52" s="864"/>
      <c r="D52" s="864"/>
      <c r="E52" s="864"/>
      <c r="F52" s="864"/>
      <c r="G52" s="864"/>
      <c r="H52" s="865"/>
      <c r="I52" s="25"/>
    </row>
    <row r="53" spans="1:9" ht="47.25" customHeight="1">
      <c r="A53" s="708"/>
      <c r="B53" s="172" t="s">
        <v>170</v>
      </c>
      <c r="C53" s="5" t="s">
        <v>173</v>
      </c>
      <c r="D53" s="18" t="s">
        <v>1968</v>
      </c>
      <c r="E53" s="653" t="s">
        <v>3681</v>
      </c>
      <c r="F53" s="745" t="s">
        <v>3181</v>
      </c>
      <c r="G53" s="144" t="s">
        <v>3032</v>
      </c>
      <c r="H53" s="38" t="s">
        <v>97</v>
      </c>
      <c r="I53" s="708"/>
    </row>
    <row r="54" spans="1:9" ht="25.5">
      <c r="A54" s="25"/>
      <c r="B54" s="172" t="s">
        <v>202</v>
      </c>
      <c r="C54" s="5" t="s">
        <v>203</v>
      </c>
      <c r="D54" s="18" t="s">
        <v>1968</v>
      </c>
      <c r="E54" s="38" t="s">
        <v>3682</v>
      </c>
      <c r="F54" s="137" t="s">
        <v>3512</v>
      </c>
      <c r="G54" s="730" t="s">
        <v>3513</v>
      </c>
      <c r="H54" s="137" t="s">
        <v>3514</v>
      </c>
      <c r="I54" s="25"/>
    </row>
    <row r="55" spans="1:9" ht="51">
      <c r="A55" s="25"/>
      <c r="B55" s="37" t="s">
        <v>214</v>
      </c>
      <c r="C55" s="527" t="s">
        <v>215</v>
      </c>
      <c r="D55" s="165"/>
      <c r="E55" s="716" t="s">
        <v>3683</v>
      </c>
      <c r="F55" s="587" t="s">
        <v>3652</v>
      </c>
      <c r="G55" s="97" t="str">
        <f>HYPERLINK("https://nachalo-peremen.ru/test-kakaya-professiya-mne-podhodit/","https://nachalo-peremen.ru/test-kakaya-professiya-mne-podhodit/
2.Тренировать песню ""Над землёй бушуют травы""")</f>
        <v>https://nachalo-peremen.ru/test-kakaya-professiya-mne-podhodit/
2.Тренировать песню "Над землёй бушуют травы"</v>
      </c>
      <c r="H55" s="10" t="s">
        <v>104</v>
      </c>
      <c r="I55" s="25"/>
    </row>
    <row r="56" spans="1:9" ht="12.75">
      <c r="A56" s="168"/>
      <c r="I56" s="168"/>
    </row>
    <row r="57" spans="1:9">
      <c r="A57" s="546"/>
      <c r="I57" s="546"/>
    </row>
    <row r="58" spans="1:9" ht="12.75">
      <c r="A58" s="183"/>
      <c r="I58" s="183"/>
    </row>
    <row r="59" spans="1:9" ht="12.75">
      <c r="A59" s="25"/>
      <c r="I59" s="25"/>
    </row>
    <row r="60" spans="1:9" ht="12.75">
      <c r="A60" s="25"/>
      <c r="I60" s="25"/>
    </row>
    <row r="61" spans="1:9" ht="12.75">
      <c r="A61" s="25"/>
      <c r="I61" s="25"/>
    </row>
    <row r="62" spans="1:9" ht="12.75">
      <c r="A62" s="86"/>
      <c r="I62" s="86"/>
    </row>
    <row r="63" spans="1:9" ht="18" customHeight="1">
      <c r="A63" s="708"/>
      <c r="I63" s="708"/>
    </row>
    <row r="64" spans="1:9" ht="18">
      <c r="A64" s="708"/>
      <c r="I64" s="708"/>
    </row>
    <row r="65" spans="1:9" ht="12.75">
      <c r="A65" s="25"/>
      <c r="I65" s="25"/>
    </row>
    <row r="66" spans="1:9" ht="12.75">
      <c r="A66" s="86"/>
      <c r="I66" s="86"/>
    </row>
    <row r="67" spans="1:9" ht="12.75">
      <c r="A67" s="156"/>
      <c r="I67" s="156"/>
    </row>
    <row r="68" spans="1:9" ht="12.75">
      <c r="A68" s="454"/>
      <c r="I68" s="454"/>
    </row>
    <row r="69" spans="1:9">
      <c r="A69" s="546"/>
      <c r="I69" s="546"/>
    </row>
    <row r="70" spans="1:9" ht="12.75">
      <c r="A70" s="86"/>
      <c r="I70" s="86"/>
    </row>
    <row r="71" spans="1:9" ht="12.75">
      <c r="A71" s="25"/>
      <c r="I71" s="25"/>
    </row>
    <row r="72" spans="1:9" ht="12.75">
      <c r="A72" s="83"/>
      <c r="I72" s="25"/>
    </row>
    <row r="73" spans="1:9" ht="24" customHeight="1">
      <c r="A73" s="83"/>
      <c r="I73" s="83"/>
    </row>
    <row r="74" spans="1:9" ht="46.5" customHeight="1">
      <c r="A74" s="83"/>
      <c r="I74" s="83"/>
    </row>
    <row r="75" spans="1:9" ht="12.75">
      <c r="A75" s="83"/>
      <c r="I75" s="83"/>
    </row>
    <row r="76" spans="1:9" ht="48.75" customHeight="1">
      <c r="A76" s="83"/>
      <c r="I76" s="83"/>
    </row>
    <row r="77" spans="1:9" ht="34.5" customHeight="1">
      <c r="A77" s="83"/>
      <c r="I77" s="83"/>
    </row>
    <row r="78" spans="1:9" ht="12.75">
      <c r="A78" s="83"/>
      <c r="I78" s="83"/>
    </row>
    <row r="79" spans="1:9" ht="12.75">
      <c r="A79" s="83"/>
      <c r="I79" s="83"/>
    </row>
    <row r="80" spans="1:9" ht="12.75">
      <c r="A80" s="83"/>
      <c r="I80" s="83"/>
    </row>
    <row r="81" spans="1:9" ht="12.75">
      <c r="A81" s="83"/>
      <c r="I81" s="83"/>
    </row>
    <row r="82" spans="1:9" ht="12.75">
      <c r="A82" s="83"/>
      <c r="I82" s="83"/>
    </row>
    <row r="83" spans="1:9" ht="12.75">
      <c r="A83" s="83"/>
      <c r="I83" s="83"/>
    </row>
    <row r="84" spans="1:9" ht="12.75">
      <c r="A84" s="83"/>
      <c r="I84" s="83"/>
    </row>
    <row r="85" spans="1:9" ht="12.75">
      <c r="A85" s="83"/>
      <c r="I85" s="83"/>
    </row>
    <row r="86" spans="1:9" ht="12.75">
      <c r="A86" s="83"/>
      <c r="I86" s="83"/>
    </row>
    <row r="87" spans="1:9" ht="12.75">
      <c r="A87" s="83"/>
      <c r="I87" s="83"/>
    </row>
    <row r="88" spans="1:9" ht="12.75">
      <c r="A88" s="83"/>
      <c r="I88" s="83"/>
    </row>
    <row r="89" spans="1:9" ht="12.75">
      <c r="A89" s="83"/>
      <c r="I89" s="83"/>
    </row>
    <row r="90" spans="1:9" ht="12.75">
      <c r="A90" s="83"/>
      <c r="I90" s="83"/>
    </row>
    <row r="91" spans="1:9" ht="12.75">
      <c r="A91" s="83"/>
      <c r="I91" s="83"/>
    </row>
    <row r="92" spans="1:9" ht="12.75">
      <c r="A92" s="83"/>
      <c r="I92" s="83"/>
    </row>
    <row r="93" spans="1:9" ht="12.75">
      <c r="A93" s="83"/>
      <c r="I93" s="83"/>
    </row>
    <row r="94" spans="1:9" ht="12.75">
      <c r="A94" s="83"/>
      <c r="I94" s="83"/>
    </row>
    <row r="95" spans="1:9" ht="12.75">
      <c r="A95" s="83"/>
      <c r="I95" s="83"/>
    </row>
    <row r="96" spans="1:9" ht="12.75">
      <c r="A96" s="83"/>
      <c r="I96" s="83"/>
    </row>
    <row r="97" spans="1:9" ht="12.75">
      <c r="A97" s="83"/>
      <c r="I97" s="83"/>
    </row>
    <row r="98" spans="1:9" ht="12.75">
      <c r="A98" s="83"/>
      <c r="I98" s="83"/>
    </row>
    <row r="99" spans="1:9" ht="12.75">
      <c r="A99" s="83"/>
      <c r="I99" s="83"/>
    </row>
    <row r="100" spans="1:9" ht="12.75">
      <c r="A100" s="83"/>
      <c r="I100" s="83"/>
    </row>
    <row r="101" spans="1:9" ht="12.75">
      <c r="A101" s="83"/>
      <c r="I101" s="83"/>
    </row>
    <row r="102" spans="1:9" ht="12.75">
      <c r="A102" s="83"/>
      <c r="I102" s="83"/>
    </row>
    <row r="103" spans="1:9" ht="12.75">
      <c r="A103" s="83"/>
      <c r="I103" s="83"/>
    </row>
    <row r="104" spans="1:9" ht="12.75">
      <c r="A104" s="83"/>
      <c r="I104" s="83"/>
    </row>
    <row r="105" spans="1:9" ht="12.75">
      <c r="A105" s="83"/>
      <c r="I105" s="83"/>
    </row>
    <row r="106" spans="1:9" ht="12.75">
      <c r="A106" s="83"/>
      <c r="I106" s="83"/>
    </row>
    <row r="107" spans="1:9" ht="12.75">
      <c r="A107" s="83"/>
      <c r="I107" s="83"/>
    </row>
    <row r="108" spans="1:9" ht="12.75">
      <c r="A108" s="83"/>
      <c r="I108" s="83"/>
    </row>
    <row r="109" spans="1:9" ht="12.75">
      <c r="A109" s="83"/>
      <c r="I109" s="83"/>
    </row>
    <row r="110" spans="1:9" ht="12.75">
      <c r="A110" s="83"/>
      <c r="I110" s="83"/>
    </row>
    <row r="111" spans="1:9" ht="12.75">
      <c r="A111" s="83"/>
      <c r="I111" s="83"/>
    </row>
    <row r="112" spans="1:9" ht="12.75">
      <c r="A112" s="83"/>
      <c r="I112" s="83"/>
    </row>
    <row r="113" spans="1:9" ht="12.75">
      <c r="A113" s="83"/>
      <c r="I113" s="83"/>
    </row>
    <row r="114" spans="1:9" ht="12.75">
      <c r="A114" s="83"/>
      <c r="I114" s="83"/>
    </row>
    <row r="115" spans="1:9" ht="12.75">
      <c r="A115" s="83"/>
      <c r="I115" s="83"/>
    </row>
    <row r="116" spans="1:9" ht="12.75">
      <c r="A116" s="83"/>
      <c r="I116" s="83"/>
    </row>
    <row r="117" spans="1:9" ht="12.75">
      <c r="A117" s="83"/>
      <c r="I117" s="83"/>
    </row>
    <row r="118" spans="1:9" ht="12.75">
      <c r="A118" s="83"/>
      <c r="I118" s="83"/>
    </row>
    <row r="119" spans="1:9" ht="12.75">
      <c r="A119" s="83"/>
      <c r="I119" s="83"/>
    </row>
    <row r="120" spans="1:9" ht="12.75">
      <c r="A120" s="83"/>
      <c r="I120" s="83"/>
    </row>
    <row r="121" spans="1:9" ht="12.75">
      <c r="A121" s="83"/>
      <c r="I121" s="83"/>
    </row>
    <row r="122" spans="1:9" ht="12.75">
      <c r="A122" s="83"/>
      <c r="I122" s="83"/>
    </row>
    <row r="123" spans="1:9" ht="12.75">
      <c r="A123" s="83"/>
      <c r="I123" s="83"/>
    </row>
    <row r="124" spans="1:9" ht="12.75">
      <c r="A124" s="83"/>
      <c r="I124" s="83"/>
    </row>
    <row r="125" spans="1:9" ht="12.75">
      <c r="A125" s="83"/>
      <c r="I125" s="83"/>
    </row>
    <row r="126" spans="1:9" ht="12.75">
      <c r="A126" s="83"/>
      <c r="I126" s="83"/>
    </row>
    <row r="127" spans="1:9" ht="12.75">
      <c r="A127" s="83"/>
      <c r="I127" s="83"/>
    </row>
    <row r="128" spans="1:9" ht="12.75">
      <c r="A128" s="83"/>
      <c r="B128" s="63"/>
      <c r="C128" s="63"/>
      <c r="D128" s="63"/>
      <c r="E128" s="63"/>
      <c r="F128" s="63"/>
      <c r="G128" s="63"/>
      <c r="H128" s="63"/>
      <c r="I128" s="83"/>
    </row>
    <row r="129" spans="1:9" ht="12.75">
      <c r="A129" s="83"/>
      <c r="B129" s="63"/>
      <c r="C129" s="63"/>
      <c r="D129" s="63"/>
      <c r="E129" s="63"/>
      <c r="F129" s="63"/>
      <c r="G129" s="63"/>
      <c r="H129" s="63"/>
      <c r="I129" s="83"/>
    </row>
    <row r="130" spans="1:9" ht="12.75">
      <c r="A130" s="83"/>
      <c r="B130" s="63"/>
      <c r="C130" s="63"/>
      <c r="D130" s="63"/>
      <c r="E130" s="63"/>
      <c r="F130" s="63"/>
      <c r="G130" s="63"/>
      <c r="H130" s="63"/>
      <c r="I130" s="83"/>
    </row>
    <row r="131" spans="1:9" ht="12.75">
      <c r="A131" s="83"/>
      <c r="B131" s="63"/>
      <c r="C131" s="63"/>
      <c r="D131" s="63"/>
      <c r="E131" s="63"/>
      <c r="F131" s="63"/>
      <c r="G131" s="63"/>
      <c r="H131" s="63"/>
      <c r="I131" s="83"/>
    </row>
    <row r="132" spans="1:9" ht="12.75">
      <c r="A132" s="83"/>
      <c r="B132" s="63"/>
      <c r="C132" s="63"/>
      <c r="D132" s="63"/>
      <c r="E132" s="63"/>
      <c r="F132" s="63"/>
      <c r="G132" s="63"/>
      <c r="H132" s="63"/>
      <c r="I132" s="83"/>
    </row>
    <row r="133" spans="1:9" ht="12.75">
      <c r="A133" s="83"/>
      <c r="B133" s="63"/>
      <c r="C133" s="63"/>
      <c r="D133" s="63"/>
      <c r="E133" s="63"/>
      <c r="F133" s="63"/>
      <c r="G133" s="63"/>
      <c r="H133" s="63"/>
      <c r="I133" s="83"/>
    </row>
    <row r="134" spans="1:9" ht="12.75">
      <c r="A134" s="83"/>
      <c r="B134" s="63"/>
      <c r="C134" s="63"/>
      <c r="D134" s="63"/>
      <c r="E134" s="63"/>
      <c r="F134" s="63"/>
      <c r="G134" s="63"/>
      <c r="H134" s="63"/>
      <c r="I134" s="83"/>
    </row>
    <row r="135" spans="1:9" ht="12.75">
      <c r="A135" s="83"/>
      <c r="B135" s="63"/>
      <c r="C135" s="63"/>
      <c r="D135" s="63"/>
      <c r="E135" s="63"/>
      <c r="F135" s="63"/>
      <c r="G135" s="63"/>
      <c r="H135" s="63"/>
      <c r="I135" s="83"/>
    </row>
    <row r="136" spans="1:9" ht="12.75">
      <c r="A136" s="83"/>
      <c r="B136" s="63"/>
      <c r="C136" s="63"/>
      <c r="D136" s="63"/>
      <c r="E136" s="63"/>
      <c r="F136" s="63"/>
      <c r="G136" s="63"/>
      <c r="H136" s="63"/>
      <c r="I136" s="83"/>
    </row>
    <row r="137" spans="1:9" ht="12.75">
      <c r="A137" s="83"/>
      <c r="B137" s="63"/>
      <c r="C137" s="63"/>
      <c r="D137" s="63"/>
      <c r="E137" s="63"/>
      <c r="F137" s="63"/>
      <c r="G137" s="63"/>
      <c r="H137" s="63"/>
      <c r="I137" s="83"/>
    </row>
    <row r="138" spans="1:9" ht="12.75">
      <c r="A138" s="83"/>
      <c r="B138" s="63"/>
      <c r="C138" s="63"/>
      <c r="D138" s="63"/>
      <c r="E138" s="63"/>
      <c r="F138" s="63"/>
      <c r="G138" s="63"/>
      <c r="H138" s="63"/>
      <c r="I138" s="83"/>
    </row>
    <row r="139" spans="1:9" ht="12.75">
      <c r="A139" s="83"/>
      <c r="B139" s="63"/>
      <c r="C139" s="63"/>
      <c r="D139" s="63"/>
      <c r="E139" s="63"/>
      <c r="F139" s="63"/>
      <c r="G139" s="63"/>
      <c r="H139" s="63"/>
      <c r="I139" s="83"/>
    </row>
    <row r="140" spans="1:9" ht="12.75">
      <c r="A140" s="83"/>
      <c r="B140" s="63"/>
      <c r="C140" s="63"/>
      <c r="D140" s="63"/>
      <c r="E140" s="63"/>
      <c r="F140" s="63"/>
      <c r="G140" s="63"/>
      <c r="H140" s="63"/>
      <c r="I140" s="83"/>
    </row>
    <row r="141" spans="1:9" ht="12.75">
      <c r="A141" s="83"/>
      <c r="B141" s="63"/>
      <c r="C141" s="63"/>
      <c r="D141" s="63"/>
      <c r="E141" s="63"/>
      <c r="F141" s="63"/>
      <c r="G141" s="63"/>
      <c r="H141" s="63"/>
      <c r="I141" s="83"/>
    </row>
    <row r="142" spans="1:9" ht="12.75">
      <c r="A142" s="83"/>
      <c r="B142" s="63"/>
      <c r="C142" s="63"/>
      <c r="D142" s="63"/>
      <c r="E142" s="63"/>
      <c r="F142" s="63"/>
      <c r="G142" s="63"/>
      <c r="H142" s="63"/>
      <c r="I142" s="83"/>
    </row>
    <row r="143" spans="1:9" ht="12.75">
      <c r="A143" s="83"/>
      <c r="B143" s="63"/>
      <c r="C143" s="63"/>
      <c r="D143" s="63"/>
      <c r="E143" s="63"/>
      <c r="F143" s="63"/>
      <c r="G143" s="63"/>
      <c r="H143" s="63"/>
      <c r="I143" s="83"/>
    </row>
    <row r="144" spans="1:9" ht="12.75">
      <c r="A144" s="83"/>
      <c r="B144" s="63"/>
      <c r="C144" s="63"/>
      <c r="D144" s="63"/>
      <c r="E144" s="63"/>
      <c r="F144" s="63"/>
      <c r="G144" s="63"/>
      <c r="H144" s="63"/>
      <c r="I144" s="83"/>
    </row>
    <row r="145" spans="1:9" ht="12.75">
      <c r="A145" s="83"/>
      <c r="B145" s="63"/>
      <c r="C145" s="63"/>
      <c r="D145" s="63"/>
      <c r="E145" s="63"/>
      <c r="F145" s="63"/>
      <c r="G145" s="63"/>
      <c r="H145" s="63"/>
      <c r="I145" s="83"/>
    </row>
    <row r="146" spans="1:9" ht="12.75">
      <c r="A146" s="83"/>
      <c r="B146" s="63"/>
      <c r="C146" s="63"/>
      <c r="D146" s="63"/>
      <c r="E146" s="63"/>
      <c r="F146" s="63"/>
      <c r="G146" s="63"/>
      <c r="H146" s="63"/>
      <c r="I146" s="83"/>
    </row>
    <row r="147" spans="1:9" ht="12.75">
      <c r="A147" s="83"/>
      <c r="B147" s="63"/>
      <c r="C147" s="63"/>
      <c r="D147" s="63"/>
      <c r="E147" s="63"/>
      <c r="F147" s="63"/>
      <c r="G147" s="63"/>
      <c r="H147" s="63"/>
      <c r="I147" s="83"/>
    </row>
    <row r="148" spans="1:9" ht="12.75">
      <c r="A148" s="83"/>
      <c r="B148" s="63"/>
      <c r="C148" s="63"/>
      <c r="D148" s="63"/>
      <c r="E148" s="63"/>
      <c r="F148" s="63"/>
      <c r="G148" s="63"/>
      <c r="H148" s="63"/>
      <c r="I148" s="83"/>
    </row>
    <row r="149" spans="1:9" ht="12.75">
      <c r="A149" s="83"/>
      <c r="B149" s="63"/>
      <c r="C149" s="63"/>
      <c r="D149" s="63"/>
      <c r="E149" s="63"/>
      <c r="F149" s="63"/>
      <c r="G149" s="63"/>
      <c r="H149" s="63"/>
      <c r="I149" s="83"/>
    </row>
    <row r="150" spans="1:9" ht="12.75">
      <c r="A150" s="83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8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8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8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8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8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8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8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8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8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8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8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8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8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8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8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8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8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8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8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8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8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8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8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8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8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8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8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8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8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8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8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8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8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8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8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8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8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8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8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8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8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8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8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8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8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8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8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8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8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8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8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8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8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8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8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8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8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8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8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8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8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8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8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8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8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8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8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8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8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8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8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8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8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8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8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8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8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8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8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8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8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8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8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8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8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8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8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8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8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8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8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8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8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8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8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8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8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8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8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8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8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8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8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8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8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8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8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8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8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8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8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8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8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8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8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8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8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8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8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8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8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8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8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8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8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8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8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8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8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8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8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8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8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8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8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8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8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8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8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8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8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8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8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8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8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8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8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8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8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8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8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8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8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8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8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8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8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8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8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8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8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8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8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8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8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8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8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8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8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8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8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8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8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8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8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8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8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8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8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8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8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8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8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8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8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8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8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8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8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8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8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8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8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8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8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8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8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8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8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8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8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8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8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8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8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8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8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8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8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8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8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8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8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8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8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8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8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8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8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8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8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8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8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8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8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8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8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8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8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8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8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8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8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8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8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8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8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8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8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8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8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8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8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8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8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8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8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8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8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8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8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8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8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8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8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8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8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8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8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8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8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8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8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8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8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8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8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8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8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8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8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8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8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8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8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8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8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8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8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8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8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8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8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8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8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8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8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8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8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8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8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8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8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8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8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8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8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8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8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8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8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8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8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8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8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8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8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8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8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8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8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8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8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8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8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8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8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8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8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8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8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8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8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8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8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8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8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8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8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8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8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8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8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8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8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8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8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8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8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8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8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8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8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8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8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8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8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8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8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8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8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8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8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8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8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8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8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8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8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8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8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8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8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8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8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8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8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8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8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8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8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8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8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8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8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8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8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8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8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8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8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8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8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8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8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8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8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8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8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8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8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8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8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8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8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8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8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8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8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8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8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8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8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8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8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8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8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8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8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8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8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8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8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8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8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8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8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8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8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8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8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8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8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8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8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8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8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8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8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8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8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8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8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8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8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8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8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8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8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8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8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8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8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8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8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8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8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8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8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8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8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8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8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8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8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8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8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8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8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8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8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8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8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8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8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8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8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8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8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8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8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8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8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8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8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8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8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8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8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8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8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8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8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8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8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8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8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8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8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8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8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8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8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8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8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8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8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8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8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8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8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8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8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8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8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8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8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8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8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8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8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8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8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8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8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8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8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8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8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8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8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8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8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8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8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8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8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8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8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8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8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8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8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8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8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8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8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8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8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8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8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8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8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8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8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8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8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8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8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8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8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8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8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8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8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8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8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8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8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8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8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8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8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8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8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8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8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8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8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8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8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8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8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8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8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8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8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8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8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8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8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8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8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8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8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8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8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8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8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8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8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8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8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8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8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8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8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8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8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8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8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8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8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8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8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8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8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8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8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8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8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8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8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8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8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8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8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8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8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8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8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8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8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8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8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8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8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8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8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8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8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8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8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8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8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8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8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8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8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8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8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8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8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8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8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8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8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8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8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8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8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8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8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8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8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8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8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8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8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8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8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8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8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8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8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8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8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8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8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8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8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8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8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8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8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8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8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8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8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8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8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8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8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8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8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8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8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8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8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8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8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8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8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8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8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8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8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8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8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8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8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8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8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8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8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8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8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8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8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8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8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8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8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8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8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8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8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8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8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8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8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8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8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8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8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8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8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8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8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8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8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8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8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8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8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8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8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8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8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8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8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8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8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8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8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8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8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8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8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8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8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8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8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8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8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8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8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8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8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8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8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8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8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8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8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8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8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8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8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8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8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8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8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8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8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8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8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8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8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8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8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8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8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8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8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8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8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8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8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8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8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8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8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8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8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8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8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8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8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8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8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8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8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83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83"/>
      <c r="B955" s="63"/>
      <c r="C955" s="63"/>
      <c r="D955" s="63"/>
      <c r="E955" s="63"/>
      <c r="F955" s="63"/>
      <c r="G955" s="63"/>
      <c r="H955" s="63"/>
      <c r="I955" s="83"/>
    </row>
  </sheetData>
  <mergeCells count="22">
    <mergeCell ref="B12:B13"/>
    <mergeCell ref="C12:C13"/>
    <mergeCell ref="B14:H14"/>
    <mergeCell ref="B1:H1"/>
    <mergeCell ref="B2:H2"/>
    <mergeCell ref="G4:G5"/>
    <mergeCell ref="H4:H5"/>
    <mergeCell ref="B7:H7"/>
    <mergeCell ref="D4:D5"/>
    <mergeCell ref="E4:E5"/>
    <mergeCell ref="F4:F5"/>
    <mergeCell ref="B48:B49"/>
    <mergeCell ref="C48:C49"/>
    <mergeCell ref="B52:H52"/>
    <mergeCell ref="B30:H30"/>
    <mergeCell ref="B47:H47"/>
    <mergeCell ref="B36:H36"/>
    <mergeCell ref="B40:H40"/>
    <mergeCell ref="B26:H26"/>
    <mergeCell ref="B18:H18"/>
    <mergeCell ref="B22:B23"/>
    <mergeCell ref="C22:C23"/>
  </mergeCells>
  <hyperlinks>
    <hyperlink ref="G19" r:id="rId1"/>
    <hyperlink ref="H19" r:id="rId2"/>
    <hyperlink ref="G24" r:id="rId3"/>
    <hyperlink ref="G27" r:id="rId4"/>
    <hyperlink ref="G28" r:id="rId5"/>
    <hyperlink ref="H28" r:id="rId6"/>
    <hyperlink ref="G29" r:id="rId7"/>
    <hyperlink ref="G31" r:id="rId8"/>
    <hyperlink ref="G32" r:id="rId9"/>
    <hyperlink ref="G33" r:id="rId10"/>
    <hyperlink ref="G39" r:id="rId11"/>
    <hyperlink ref="G43" r:id="rId12"/>
    <hyperlink ref="G44" r:id="rId13"/>
    <hyperlink ref="G51" r:id="rId14"/>
    <hyperlink ref="G54" r:id="rId15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55CC"/>
    <outlinePr summaryBelow="0" summaryRight="0"/>
  </sheetPr>
  <dimension ref="A1:I976"/>
  <sheetViews>
    <sheetView topLeftCell="H1" workbookViewId="0">
      <selection activeCell="J4" sqref="J1:X1048576"/>
    </sheetView>
  </sheetViews>
  <sheetFormatPr defaultColWidth="14.42578125" defaultRowHeight="15.75" customHeight="1"/>
  <cols>
    <col min="1" max="1" width="7.85546875" customWidth="1"/>
    <col min="2" max="2" width="10.7109375" customWidth="1"/>
    <col min="3" max="3" width="16.28515625" customWidth="1"/>
    <col min="4" max="4" width="21.85546875" customWidth="1"/>
    <col min="5" max="5" width="25.5703125" customWidth="1"/>
    <col min="6" max="6" width="38.85546875" customWidth="1"/>
    <col min="7" max="7" width="61.42578125" customWidth="1"/>
    <col min="8" max="8" width="28.85546875" customWidth="1"/>
    <col min="9" max="9" width="15.28515625" customWidth="1"/>
  </cols>
  <sheetData>
    <row r="1" spans="1:9" ht="23.25" customHeight="1">
      <c r="A1" s="1"/>
      <c r="B1" s="878" t="s">
        <v>3723</v>
      </c>
      <c r="C1" s="864"/>
      <c r="D1" s="864"/>
      <c r="E1" s="864"/>
      <c r="F1" s="864"/>
      <c r="G1" s="864"/>
      <c r="H1" s="865"/>
      <c r="I1" s="1"/>
    </row>
    <row r="2" spans="1:9" ht="18" customHeight="1">
      <c r="A2" s="16"/>
      <c r="B2" s="953" t="s">
        <v>37</v>
      </c>
      <c r="C2" s="943"/>
      <c r="D2" s="943"/>
      <c r="E2" s="943"/>
      <c r="F2" s="943"/>
      <c r="G2" s="943"/>
      <c r="H2" s="944"/>
      <c r="I2" s="85"/>
    </row>
    <row r="3" spans="1:9" ht="18">
      <c r="A3" s="21"/>
      <c r="B3" s="945"/>
      <c r="C3" s="905"/>
      <c r="D3" s="905"/>
      <c r="E3" s="905"/>
      <c r="F3" s="905"/>
      <c r="G3" s="905"/>
      <c r="H3" s="903"/>
      <c r="I3" s="85"/>
    </row>
    <row r="4" spans="1:9" ht="25.5">
      <c r="A4" s="21"/>
      <c r="B4" s="5" t="s">
        <v>61</v>
      </c>
      <c r="C4" s="5" t="s">
        <v>65</v>
      </c>
      <c r="D4" s="5" t="s">
        <v>67</v>
      </c>
      <c r="E4" s="701" t="s">
        <v>2511</v>
      </c>
      <c r="F4" s="5" t="s">
        <v>72</v>
      </c>
      <c r="G4" s="5" t="s">
        <v>14</v>
      </c>
      <c r="H4" s="5" t="s">
        <v>75</v>
      </c>
      <c r="I4" s="21"/>
    </row>
    <row r="5" spans="1:9" ht="46.5" customHeight="1">
      <c r="A5" s="88"/>
      <c r="B5" s="5" t="s">
        <v>16</v>
      </c>
      <c r="C5" s="5" t="s">
        <v>17</v>
      </c>
      <c r="D5" s="18" t="s">
        <v>3724</v>
      </c>
      <c r="E5" s="647" t="s">
        <v>3725</v>
      </c>
      <c r="F5" s="18" t="s">
        <v>3726</v>
      </c>
      <c r="G5" s="19" t="s">
        <v>3727</v>
      </c>
      <c r="H5" s="18" t="s">
        <v>97</v>
      </c>
      <c r="I5" s="88"/>
    </row>
    <row r="6" spans="1:9" ht="25.5">
      <c r="A6" s="25"/>
      <c r="B6" s="5" t="s">
        <v>31</v>
      </c>
      <c r="C6" s="5" t="s">
        <v>34</v>
      </c>
      <c r="D6" s="18" t="s">
        <v>255</v>
      </c>
      <c r="E6" s="647" t="s">
        <v>3728</v>
      </c>
      <c r="F6" s="18" t="s">
        <v>3729</v>
      </c>
      <c r="G6" s="19" t="s">
        <v>3730</v>
      </c>
      <c r="H6" s="18" t="s">
        <v>97</v>
      </c>
      <c r="I6" s="25"/>
    </row>
    <row r="7" spans="1:9" ht="25.5">
      <c r="A7" s="25"/>
      <c r="B7" s="867" t="s">
        <v>146</v>
      </c>
      <c r="C7" s="867" t="s">
        <v>148</v>
      </c>
      <c r="D7" s="20" t="s">
        <v>174</v>
      </c>
      <c r="E7" s="20" t="s">
        <v>3731</v>
      </c>
      <c r="F7" s="124" t="s">
        <v>2226</v>
      </c>
      <c r="G7" s="352" t="str">
        <f>HYPERLINK("https://m.vk.com/video32791554_456239023","Посмотрите видео-урок: Личная безопастность")</f>
        <v>Посмотрите видео-урок: Личная безопастность</v>
      </c>
      <c r="H7" s="251" t="s">
        <v>97</v>
      </c>
      <c r="I7" s="25"/>
    </row>
    <row r="8" spans="1:9" ht="25.5">
      <c r="A8" s="25"/>
      <c r="B8" s="887"/>
      <c r="C8" s="887"/>
      <c r="D8" s="18" t="s">
        <v>174</v>
      </c>
      <c r="E8" s="477" t="s">
        <v>3732</v>
      </c>
      <c r="F8" s="18" t="s">
        <v>3733</v>
      </c>
      <c r="G8" s="97" t="str">
        <f>HYPERLINK("https://www.youtube.com/watch?v=UWjGNAdQKds","https://www.youtube.com/watch?v=UWjGNAdQKds")</f>
        <v>https://www.youtube.com/watch?v=UWjGNAdQKds</v>
      </c>
      <c r="H8" s="18" t="s">
        <v>3734</v>
      </c>
      <c r="I8" s="25"/>
    </row>
    <row r="9" spans="1:9" ht="49.5" customHeight="1">
      <c r="A9" s="25"/>
      <c r="B9" s="868"/>
      <c r="C9" s="868"/>
      <c r="D9" s="18" t="s">
        <v>174</v>
      </c>
      <c r="E9" s="545" t="s">
        <v>3735</v>
      </c>
      <c r="F9" s="18" t="s">
        <v>3736</v>
      </c>
      <c r="G9" s="97" t="str">
        <f>HYPERLINK("https://www.youtube.com/watch?time_continue=3&amp;v=jV7yMlCVu90&amp;feature=emb_logo","https://www.youtube.com/watch?time_continue=3&amp;v=jV7yMlCVu90&amp;feature=emb_logo")</f>
        <v>https://www.youtube.com/watch?time_continue=3&amp;v=jV7yMlCVu90&amp;feature=emb_logo</v>
      </c>
      <c r="H9" s="18" t="s">
        <v>3737</v>
      </c>
      <c r="I9" s="25"/>
    </row>
    <row r="10" spans="1:9" ht="15.75" customHeight="1">
      <c r="A10" s="546"/>
      <c r="B10" s="940" t="s">
        <v>160</v>
      </c>
      <c r="C10" s="864"/>
      <c r="D10" s="864"/>
      <c r="E10" s="864"/>
      <c r="F10" s="864"/>
      <c r="G10" s="864"/>
      <c r="H10" s="865"/>
      <c r="I10" s="546"/>
    </row>
    <row r="11" spans="1:9" ht="61.5" customHeight="1">
      <c r="A11" s="25"/>
      <c r="B11" s="5" t="s">
        <v>170</v>
      </c>
      <c r="C11" s="5" t="s">
        <v>173</v>
      </c>
      <c r="D11" s="31" t="s">
        <v>174</v>
      </c>
      <c r="E11" s="660" t="s">
        <v>3738</v>
      </c>
      <c r="F11" s="612" t="s">
        <v>3739</v>
      </c>
      <c r="G11" s="97" t="str">
        <f>HYPERLINK("https://www.yaklass.ru/testwork","На сайте «ЯКласс» выполнить домашнюю работу по теме ""Уравнения и неравенства с параметрами"".
Если нет технической возможности: решить из карточки (подробности в ВК)")</f>
        <v>На сайте «ЯКласс» выполнить домашнюю работу по теме "Уравнения и неравенства с параметрами".
Если нет технической возможности: решить из карточки (подробности в ВК)</v>
      </c>
      <c r="H11" s="462" t="s">
        <v>3740</v>
      </c>
      <c r="I11" s="25"/>
    </row>
    <row r="12" spans="1:9" ht="38.25">
      <c r="A12" s="25"/>
      <c r="B12" s="5" t="s">
        <v>202</v>
      </c>
      <c r="C12" s="5" t="s">
        <v>203</v>
      </c>
      <c r="D12" s="18" t="s">
        <v>174</v>
      </c>
      <c r="E12" s="647" t="s">
        <v>3741</v>
      </c>
      <c r="F12" s="18" t="s">
        <v>3742</v>
      </c>
      <c r="G12" s="19" t="s">
        <v>3743</v>
      </c>
      <c r="H12" s="19" t="s">
        <v>97</v>
      </c>
      <c r="I12" s="25"/>
    </row>
    <row r="13" spans="1:9" ht="51">
      <c r="A13" s="712"/>
      <c r="B13" s="5" t="s">
        <v>214</v>
      </c>
      <c r="C13" s="5" t="s">
        <v>3744</v>
      </c>
      <c r="D13" s="31" t="s">
        <v>174</v>
      </c>
      <c r="E13" s="28" t="s">
        <v>3745</v>
      </c>
      <c r="F13" s="462" t="s">
        <v>3746</v>
      </c>
      <c r="G13" s="97" t="str">
        <f>HYPERLINK("https://math-ege.sdamgia.ru/","На сайте ""Решу ЕГЭ"" выполнить индивидуальную практическую работу на тему ""Угол между прямыми, прямой и плоскостью"".
Если нет технической возможности: решить карточку (подробности в ВК)")</f>
        <v>На сайте "Решу ЕГЭ" выполнить индивидуальную практическую работу на тему "Угол между прямыми, прямой и плоскостью".
Если нет технической возможности: решить карточку (подробности в ВК)</v>
      </c>
      <c r="H13" s="462" t="s">
        <v>3740</v>
      </c>
      <c r="I13" s="712"/>
    </row>
    <row r="14" spans="1:9" ht="51">
      <c r="A14" s="25"/>
      <c r="B14" s="5" t="s">
        <v>239</v>
      </c>
      <c r="C14" s="288" t="s">
        <v>240</v>
      </c>
      <c r="D14" s="18" t="s">
        <v>274</v>
      </c>
      <c r="E14" s="43" t="s">
        <v>3747</v>
      </c>
      <c r="F14" s="612" t="s">
        <v>3739</v>
      </c>
      <c r="G14" s="97" t="str">
        <f>HYPERLINK("https://www.yaklass.ru/testwork","На сайте «ЯКласс» выполнить проверочную работу по теме ""Уравнения и неравенства с параметрами"".
Если нет технической возможности: решить из карточки (подробности в ВК)")</f>
        <v>На сайте «ЯКласс» выполнить проверочную работу по теме "Уравнения и неравенства с параметрами".
Если нет технической возможности: решить из карточки (подробности в ВК)</v>
      </c>
      <c r="H14" s="462" t="s">
        <v>3740</v>
      </c>
      <c r="I14" s="25"/>
    </row>
    <row r="15" spans="1:9" ht="38.25">
      <c r="A15" s="25"/>
      <c r="B15" s="867" t="s">
        <v>1166</v>
      </c>
      <c r="C15" s="867" t="s">
        <v>1167</v>
      </c>
      <c r="D15" s="18" t="s">
        <v>274</v>
      </c>
      <c r="E15" s="455" t="s">
        <v>3748</v>
      </c>
      <c r="F15" s="462" t="s">
        <v>3749</v>
      </c>
      <c r="G15" s="352" t="str">
        <f>HYPERLINK("https://math-ege.sdamgia.ru/","Решить индивидуальное задание (сайт ""Решу ЕГЭ"")")</f>
        <v>Решить индивидуальное задание (сайт "Решу ЕГЭ")</v>
      </c>
      <c r="H15" s="20" t="s">
        <v>104</v>
      </c>
      <c r="I15" s="25"/>
    </row>
    <row r="16" spans="1:9" ht="51">
      <c r="A16" s="25"/>
      <c r="B16" s="868"/>
      <c r="C16" s="868"/>
      <c r="D16" s="18" t="s">
        <v>174</v>
      </c>
      <c r="E16" s="716" t="s">
        <v>3750</v>
      </c>
      <c r="F16" s="18" t="s">
        <v>3751</v>
      </c>
      <c r="G16" s="19" t="s">
        <v>3752</v>
      </c>
      <c r="H16" s="18" t="s">
        <v>1107</v>
      </c>
      <c r="I16" s="25"/>
    </row>
    <row r="17" spans="1:9" ht="38.25">
      <c r="A17" s="715"/>
      <c r="B17" s="89" t="s">
        <v>1530</v>
      </c>
      <c r="C17" s="89" t="s">
        <v>1532</v>
      </c>
      <c r="D17" s="20" t="s">
        <v>174</v>
      </c>
      <c r="E17" s="803" t="s">
        <v>3753</v>
      </c>
      <c r="F17" s="462" t="s">
        <v>3749</v>
      </c>
      <c r="G17" s="352" t="str">
        <f>HYPERLINK("https://math-ege.sdamgia.ru/","Решить индивидуальное задание (сайт ""Решу ЕГЭ"")")</f>
        <v>Решить индивидуальное задание (сайт "Решу ЕГЭ")</v>
      </c>
      <c r="H17" s="20" t="s">
        <v>104</v>
      </c>
      <c r="I17" s="715"/>
    </row>
    <row r="18" spans="1:9" ht="18">
      <c r="A18" s="715"/>
      <c r="B18" s="900" t="s">
        <v>3210</v>
      </c>
      <c r="C18" s="864"/>
      <c r="D18" s="864"/>
      <c r="E18" s="864"/>
      <c r="F18" s="864"/>
      <c r="G18" s="864"/>
      <c r="H18" s="865"/>
      <c r="I18" s="715"/>
    </row>
    <row r="19" spans="1:9" ht="59.25" customHeight="1">
      <c r="A19" s="25"/>
      <c r="B19" s="5" t="s">
        <v>16</v>
      </c>
      <c r="C19" s="5" t="s">
        <v>17</v>
      </c>
      <c r="D19" s="805" t="s">
        <v>684</v>
      </c>
      <c r="E19" s="43" t="s">
        <v>3754</v>
      </c>
      <c r="F19" s="608" t="s">
        <v>3755</v>
      </c>
      <c r="G19" s="806" t="str">
        <f>HYPERLINK("https://resh.edu.ru/subject/lesson/6402/start/282379/","Изучить материал ")</f>
        <v xml:space="preserve">Изучить материал </v>
      </c>
      <c r="H19" s="437" t="s">
        <v>3756</v>
      </c>
      <c r="I19" s="25"/>
    </row>
    <row r="20" spans="1:9" ht="45" customHeight="1">
      <c r="A20" s="715"/>
      <c r="B20" s="5" t="s">
        <v>31</v>
      </c>
      <c r="C20" s="5" t="s">
        <v>34</v>
      </c>
      <c r="D20" s="10" t="s">
        <v>3033</v>
      </c>
      <c r="E20" s="660" t="s">
        <v>3757</v>
      </c>
      <c r="F20" s="31" t="s">
        <v>3758</v>
      </c>
      <c r="G20" s="710" t="s">
        <v>3005</v>
      </c>
      <c r="H20" s="31" t="s">
        <v>97</v>
      </c>
      <c r="I20" s="715"/>
    </row>
    <row r="21" spans="1:9" ht="38.25">
      <c r="A21" s="16"/>
      <c r="B21" s="5" t="s">
        <v>146</v>
      </c>
      <c r="C21" s="5" t="s">
        <v>148</v>
      </c>
      <c r="D21" s="31" t="s">
        <v>3759</v>
      </c>
      <c r="E21" s="660" t="s">
        <v>3760</v>
      </c>
      <c r="F21" s="31" t="s">
        <v>3761</v>
      </c>
      <c r="G21" s="31"/>
      <c r="H21" s="31"/>
      <c r="I21" s="16"/>
    </row>
    <row r="22" spans="1:9" ht="12.75">
      <c r="A22" s="86"/>
      <c r="B22" s="940" t="s">
        <v>160</v>
      </c>
      <c r="C22" s="864"/>
      <c r="D22" s="864"/>
      <c r="E22" s="864"/>
      <c r="F22" s="864"/>
      <c r="G22" s="864"/>
      <c r="H22" s="865"/>
      <c r="I22" s="86"/>
    </row>
    <row r="23" spans="1:9" ht="51">
      <c r="A23" s="86"/>
      <c r="B23" s="867" t="s">
        <v>170</v>
      </c>
      <c r="C23" s="867" t="s">
        <v>173</v>
      </c>
      <c r="D23" s="31" t="s">
        <v>174</v>
      </c>
      <c r="E23" s="437" t="s">
        <v>3762</v>
      </c>
      <c r="F23" s="31" t="s">
        <v>3733</v>
      </c>
      <c r="G23" s="196" t="s">
        <v>3763</v>
      </c>
      <c r="H23" s="483" t="s">
        <v>3764</v>
      </c>
      <c r="I23" s="86"/>
    </row>
    <row r="24" spans="1:9" ht="25.5">
      <c r="A24" s="86"/>
      <c r="B24" s="868"/>
      <c r="C24" s="868"/>
      <c r="D24" s="10" t="s">
        <v>174</v>
      </c>
      <c r="E24" s="437" t="s">
        <v>3765</v>
      </c>
      <c r="F24" s="18" t="s">
        <v>2249</v>
      </c>
      <c r="G24" s="97" t="str">
        <f>HYPERLINK("https://inf-ege.sdamgia.ru/user_stat","Решить вариант назначенный на портале Решу ЕГЭ")</f>
        <v>Решить вариант назначенный на портале Решу ЕГЭ</v>
      </c>
      <c r="H24" s="18" t="s">
        <v>97</v>
      </c>
      <c r="I24" s="86"/>
    </row>
    <row r="25" spans="1:9" ht="25.5">
      <c r="A25" s="86"/>
      <c r="B25" s="5" t="s">
        <v>202</v>
      </c>
      <c r="C25" s="5" t="s">
        <v>203</v>
      </c>
      <c r="D25" s="31" t="s">
        <v>255</v>
      </c>
      <c r="E25" s="437" t="s">
        <v>3766</v>
      </c>
      <c r="F25" s="10" t="s">
        <v>3767</v>
      </c>
      <c r="G25" s="10" t="s">
        <v>3768</v>
      </c>
      <c r="H25" s="10" t="s">
        <v>3769</v>
      </c>
      <c r="I25" s="86"/>
    </row>
    <row r="26" spans="1:9" ht="38.25" customHeight="1">
      <c r="A26" s="86"/>
      <c r="B26" s="867">
        <v>6</v>
      </c>
      <c r="C26" s="867" t="s">
        <v>215</v>
      </c>
      <c r="D26" s="984" t="s">
        <v>3770</v>
      </c>
      <c r="E26" s="661" t="s">
        <v>3771</v>
      </c>
      <c r="F26" s="612" t="s">
        <v>3772</v>
      </c>
      <c r="G26" s="808" t="str">
        <f>HYPERLINK("https://www.youtube.com/watch?v=AeweL9T0Gm4","https://www.youtube.com/watch?v=AeweL9T0Gm4")</f>
        <v>https://www.youtube.com/watch?v=AeweL9T0Gm4</v>
      </c>
      <c r="H26" s="462" t="s">
        <v>97</v>
      </c>
      <c r="I26" s="86"/>
    </row>
    <row r="27" spans="1:9" ht="38.25">
      <c r="A27" s="546"/>
      <c r="B27" s="868"/>
      <c r="C27" s="868"/>
      <c r="D27" s="868"/>
      <c r="E27" s="82" t="s">
        <v>3773</v>
      </c>
      <c r="F27" s="463" t="s">
        <v>3774</v>
      </c>
      <c r="G27" s="463" t="s">
        <v>3259</v>
      </c>
      <c r="H27" s="670" t="s">
        <v>104</v>
      </c>
      <c r="I27" s="546"/>
    </row>
    <row r="28" spans="1:9" ht="56.25" customHeight="1">
      <c r="A28" s="712"/>
      <c r="B28" s="5">
        <v>7</v>
      </c>
      <c r="C28" s="5" t="s">
        <v>240</v>
      </c>
      <c r="D28" s="18" t="s">
        <v>3775</v>
      </c>
      <c r="E28" s="660" t="s">
        <v>3776</v>
      </c>
      <c r="F28" s="66" t="s">
        <v>1476</v>
      </c>
      <c r="G28" s="709" t="s">
        <v>3777</v>
      </c>
      <c r="H28" s="10" t="s">
        <v>97</v>
      </c>
      <c r="I28" s="712"/>
    </row>
    <row r="29" spans="1:9" ht="55.5" customHeight="1">
      <c r="A29" s="148"/>
      <c r="B29" s="5">
        <v>8</v>
      </c>
      <c r="C29" s="809" t="s">
        <v>1167</v>
      </c>
      <c r="D29" s="38" t="s">
        <v>174</v>
      </c>
      <c r="E29" s="191" t="s">
        <v>3778</v>
      </c>
      <c r="F29" s="46" t="s">
        <v>3779</v>
      </c>
      <c r="G29" s="46" t="s">
        <v>3780</v>
      </c>
      <c r="H29" s="31" t="s">
        <v>104</v>
      </c>
      <c r="I29" s="148"/>
    </row>
    <row r="30" spans="1:9" ht="38.25">
      <c r="A30" s="712"/>
      <c r="B30" s="867">
        <v>9</v>
      </c>
      <c r="C30" s="982" t="s">
        <v>1532</v>
      </c>
      <c r="D30" s="38" t="s">
        <v>174</v>
      </c>
      <c r="E30" s="548" t="s">
        <v>3781</v>
      </c>
      <c r="F30" s="810" t="s">
        <v>3782</v>
      </c>
      <c r="G30" s="463" t="s">
        <v>3783</v>
      </c>
      <c r="H30" s="463" t="s">
        <v>104</v>
      </c>
      <c r="I30" s="712"/>
    </row>
    <row r="31" spans="1:9" ht="38.25">
      <c r="A31" s="712"/>
      <c r="B31" s="887"/>
      <c r="C31" s="887"/>
      <c r="D31" s="10" t="s">
        <v>174</v>
      </c>
      <c r="E31" s="811" t="s">
        <v>3784</v>
      </c>
      <c r="F31" s="31" t="s">
        <v>3785</v>
      </c>
      <c r="G31" s="196" t="s">
        <v>3786</v>
      </c>
      <c r="H31" s="10" t="s">
        <v>104</v>
      </c>
      <c r="I31" s="712"/>
    </row>
    <row r="32" spans="1:9" ht="38.25">
      <c r="A32" s="712"/>
      <c r="B32" s="868"/>
      <c r="C32" s="868"/>
      <c r="D32" s="10" t="s">
        <v>174</v>
      </c>
      <c r="E32" s="82" t="s">
        <v>3787</v>
      </c>
      <c r="F32" s="31" t="s">
        <v>3788</v>
      </c>
      <c r="G32" s="34" t="s">
        <v>3789</v>
      </c>
      <c r="H32" s="10" t="s">
        <v>104</v>
      </c>
      <c r="I32" s="712"/>
    </row>
    <row r="33" spans="1:9" ht="12.75">
      <c r="A33" s="86"/>
      <c r="B33" s="907" t="s">
        <v>3051</v>
      </c>
      <c r="C33" s="864"/>
      <c r="D33" s="864"/>
      <c r="E33" s="864"/>
      <c r="F33" s="864"/>
      <c r="G33" s="864"/>
      <c r="H33" s="865"/>
      <c r="I33" s="86"/>
    </row>
    <row r="34" spans="1:9" ht="76.5">
      <c r="A34" s="712"/>
      <c r="B34" s="5" t="s">
        <v>16</v>
      </c>
      <c r="C34" s="5" t="s">
        <v>17</v>
      </c>
      <c r="D34" s="18" t="s">
        <v>255</v>
      </c>
      <c r="E34" s="38" t="s">
        <v>3790</v>
      </c>
      <c r="F34" s="58" t="s">
        <v>3791</v>
      </c>
      <c r="G34" s="18" t="s">
        <v>3032</v>
      </c>
      <c r="H34" s="155" t="s">
        <v>104</v>
      </c>
      <c r="I34" s="712"/>
    </row>
    <row r="35" spans="1:9" ht="25.5">
      <c r="A35" s="708"/>
      <c r="B35" s="5" t="s">
        <v>31</v>
      </c>
      <c r="C35" s="89" t="s">
        <v>34</v>
      </c>
      <c r="D35" s="18" t="s">
        <v>3775</v>
      </c>
      <c r="E35" s="587" t="s">
        <v>3792</v>
      </c>
      <c r="F35" s="18" t="s">
        <v>3793</v>
      </c>
      <c r="G35" s="34" t="s">
        <v>3794</v>
      </c>
      <c r="H35" s="20" t="s">
        <v>97</v>
      </c>
      <c r="I35" s="708"/>
    </row>
    <row r="36" spans="1:9" ht="25.5">
      <c r="A36" s="25"/>
      <c r="B36" s="5" t="s">
        <v>146</v>
      </c>
      <c r="C36" s="5" t="s">
        <v>148</v>
      </c>
      <c r="D36" s="18" t="s">
        <v>174</v>
      </c>
      <c r="E36" s="647" t="s">
        <v>3795</v>
      </c>
      <c r="F36" s="18" t="s">
        <v>2249</v>
      </c>
      <c r="G36" s="19" t="s">
        <v>3796</v>
      </c>
      <c r="H36" s="18" t="s">
        <v>97</v>
      </c>
      <c r="I36" s="25"/>
    </row>
    <row r="37" spans="1:9" ht="12.75">
      <c r="A37" s="25"/>
      <c r="B37" s="948" t="s">
        <v>160</v>
      </c>
      <c r="C37" s="864"/>
      <c r="D37" s="864"/>
      <c r="E37" s="864"/>
      <c r="F37" s="864"/>
      <c r="G37" s="864"/>
      <c r="H37" s="865"/>
      <c r="I37" s="25"/>
    </row>
    <row r="38" spans="1:9" ht="51">
      <c r="A38" s="25"/>
      <c r="B38" s="5" t="s">
        <v>170</v>
      </c>
      <c r="C38" s="5" t="s">
        <v>173</v>
      </c>
      <c r="D38" s="18" t="s">
        <v>174</v>
      </c>
      <c r="E38" s="660" t="s">
        <v>3798</v>
      </c>
      <c r="F38" s="612" t="s">
        <v>3799</v>
      </c>
      <c r="G38" s="675" t="s">
        <v>3800</v>
      </c>
      <c r="H38" s="462" t="s">
        <v>3740</v>
      </c>
      <c r="I38" s="25"/>
    </row>
    <row r="39" spans="1:9" ht="51">
      <c r="A39" s="546"/>
      <c r="B39" s="5" t="s">
        <v>202</v>
      </c>
      <c r="C39" s="5" t="s">
        <v>203</v>
      </c>
      <c r="D39" s="18" t="s">
        <v>684</v>
      </c>
      <c r="E39" s="647" t="s">
        <v>3801</v>
      </c>
      <c r="F39" s="18" t="s">
        <v>3802</v>
      </c>
      <c r="G39" s="19" t="s">
        <v>3803</v>
      </c>
      <c r="H39" s="18" t="s">
        <v>3804</v>
      </c>
      <c r="I39" s="546"/>
    </row>
    <row r="40" spans="1:9" ht="38.25">
      <c r="A40" s="812"/>
      <c r="B40" s="5" t="s">
        <v>214</v>
      </c>
      <c r="C40" s="5" t="s">
        <v>215</v>
      </c>
      <c r="D40" s="18" t="s">
        <v>684</v>
      </c>
      <c r="E40" s="813" t="s">
        <v>3805</v>
      </c>
      <c r="F40" s="462" t="s">
        <v>3806</v>
      </c>
      <c r="G40" s="112" t="s">
        <v>3807</v>
      </c>
      <c r="H40" s="462" t="s">
        <v>746</v>
      </c>
      <c r="I40" s="812"/>
    </row>
    <row r="41" spans="1:9" ht="44.25" customHeight="1">
      <c r="A41" s="86"/>
      <c r="B41" s="867">
        <v>7</v>
      </c>
      <c r="C41" s="954" t="s">
        <v>240</v>
      </c>
      <c r="D41" s="48" t="s">
        <v>174</v>
      </c>
      <c r="E41" s="455" t="s">
        <v>3808</v>
      </c>
      <c r="F41" s="462" t="s">
        <v>3809</v>
      </c>
      <c r="G41" s="462" t="s">
        <v>3783</v>
      </c>
      <c r="H41" s="462" t="s">
        <v>104</v>
      </c>
      <c r="I41" s="86"/>
    </row>
    <row r="42" spans="1:9" ht="38.25">
      <c r="A42" s="25"/>
      <c r="B42" s="887"/>
      <c r="C42" s="887"/>
      <c r="D42" s="48" t="s">
        <v>174</v>
      </c>
      <c r="E42" s="191" t="s">
        <v>3810</v>
      </c>
      <c r="F42" s="18" t="s">
        <v>3811</v>
      </c>
      <c r="G42" s="97" t="str">
        <f>HYPERLINK("https://www.youtube.com/watch?time_continue=11&amp;v=zkJVBFCiDq0&amp;feature=emb_logo","https://www.youtube.com/watch?time_continue=11&amp;v=zkJVBFCiDq0&amp;feature=emb_logo")</f>
        <v>https://www.youtube.com/watch?time_continue=11&amp;v=zkJVBFCiDq0&amp;feature=emb_logo</v>
      </c>
      <c r="H42" s="10" t="s">
        <v>104</v>
      </c>
      <c r="I42" s="25"/>
    </row>
    <row r="43" spans="1:9" ht="38.25">
      <c r="A43" s="25"/>
      <c r="B43" s="868"/>
      <c r="C43" s="868"/>
      <c r="D43" s="18" t="s">
        <v>274</v>
      </c>
      <c r="E43" s="716" t="s">
        <v>3812</v>
      </c>
      <c r="F43" s="18" t="s">
        <v>3806</v>
      </c>
      <c r="G43" s="19" t="s">
        <v>3813</v>
      </c>
      <c r="H43" s="10" t="s">
        <v>104</v>
      </c>
      <c r="I43" s="25"/>
    </row>
    <row r="44" spans="1:9" ht="25.5">
      <c r="A44" s="712"/>
      <c r="B44" s="190">
        <v>8</v>
      </c>
      <c r="C44" s="814" t="s">
        <v>1167</v>
      </c>
      <c r="D44" s="18" t="s">
        <v>274</v>
      </c>
      <c r="E44" s="716" t="s">
        <v>3814</v>
      </c>
      <c r="F44" s="18" t="s">
        <v>3815</v>
      </c>
      <c r="G44" s="97" t="str">
        <f>HYPERLINK("https://www.youtube.com/watch?v=0cwBTxV_n0E","https://www.youtube.com/watch?v=0cwBTxV_n0E")</f>
        <v>https://www.youtube.com/watch?v=0cwBTxV_n0E</v>
      </c>
      <c r="H44" s="10" t="s">
        <v>104</v>
      </c>
      <c r="I44" s="712"/>
    </row>
    <row r="45" spans="1:9" ht="38.25">
      <c r="A45" s="712"/>
      <c r="B45" s="190">
        <v>9</v>
      </c>
      <c r="C45" s="814" t="s">
        <v>1532</v>
      </c>
      <c r="D45" s="18"/>
      <c r="E45" s="191" t="s">
        <v>3816</v>
      </c>
      <c r="F45" s="18" t="s">
        <v>3815</v>
      </c>
      <c r="G45" s="97" t="str">
        <f>HYPERLINK("http://elar.urfu.ru/bitstream/10995/62198/1/978-5-7996-2435-4_2018.pdf","изучить материал по ссылке http://elar.urfu.ru/bitstream/10995/62198/1/978-5-7996-2435-4_2018.pdf")</f>
        <v>изучить материал по ссылке http://elar.urfu.ru/bitstream/10995/62198/1/978-5-7996-2435-4_2018.pdf</v>
      </c>
      <c r="H45" s="10" t="s">
        <v>104</v>
      </c>
      <c r="I45" s="712"/>
    </row>
    <row r="46" spans="1:9" ht="12.75">
      <c r="A46" s="86"/>
      <c r="B46" s="907" t="s">
        <v>441</v>
      </c>
      <c r="C46" s="864"/>
      <c r="D46" s="864"/>
      <c r="E46" s="864"/>
      <c r="F46" s="864"/>
      <c r="G46" s="864"/>
      <c r="H46" s="865"/>
      <c r="I46" s="86"/>
    </row>
    <row r="47" spans="1:9" ht="25.5" customHeight="1">
      <c r="A47" s="25"/>
      <c r="B47" s="5" t="s">
        <v>16</v>
      </c>
      <c r="C47" s="5" t="s">
        <v>17</v>
      </c>
      <c r="D47" s="18" t="s">
        <v>255</v>
      </c>
      <c r="E47" s="719" t="s">
        <v>3817</v>
      </c>
      <c r="F47" s="58" t="s">
        <v>3818</v>
      </c>
      <c r="G47" s="149" t="s">
        <v>3032</v>
      </c>
      <c r="H47" s="155" t="s">
        <v>104</v>
      </c>
      <c r="I47" s="25"/>
    </row>
    <row r="48" spans="1:9" ht="38.25">
      <c r="B48" s="5" t="s">
        <v>31</v>
      </c>
      <c r="C48" s="5" t="s">
        <v>34</v>
      </c>
      <c r="D48" s="10" t="s">
        <v>255</v>
      </c>
      <c r="E48" s="167" t="s">
        <v>3819</v>
      </c>
      <c r="F48" s="206" t="s">
        <v>3820</v>
      </c>
      <c r="G48" s="10" t="s">
        <v>3821</v>
      </c>
      <c r="H48" s="10" t="s">
        <v>97</v>
      </c>
      <c r="I48" s="712"/>
    </row>
    <row r="49" spans="1:9" ht="51">
      <c r="B49" s="5" t="s">
        <v>146</v>
      </c>
      <c r="C49" s="5" t="s">
        <v>148</v>
      </c>
      <c r="D49" s="66" t="s">
        <v>174</v>
      </c>
      <c r="E49" s="660" t="s">
        <v>3822</v>
      </c>
      <c r="F49" s="810" t="s">
        <v>3823</v>
      </c>
      <c r="G49" s="675" t="s">
        <v>3824</v>
      </c>
      <c r="H49" s="462" t="s">
        <v>3740</v>
      </c>
      <c r="I49" s="25"/>
    </row>
    <row r="50" spans="1:9" ht="12.75">
      <c r="B50" s="948" t="s">
        <v>160</v>
      </c>
      <c r="C50" s="864"/>
      <c r="D50" s="864"/>
      <c r="E50" s="864"/>
      <c r="F50" s="864"/>
      <c r="G50" s="864"/>
      <c r="H50" s="865"/>
      <c r="I50" s="25"/>
    </row>
    <row r="51" spans="1:9" ht="33.75" customHeight="1">
      <c r="B51" s="5" t="s">
        <v>170</v>
      </c>
      <c r="C51" s="5" t="s">
        <v>173</v>
      </c>
      <c r="D51" s="10" t="s">
        <v>3825</v>
      </c>
      <c r="E51" s="815" t="s">
        <v>3826</v>
      </c>
      <c r="F51" s="38" t="s">
        <v>3827</v>
      </c>
      <c r="G51" s="160" t="s">
        <v>3828</v>
      </c>
      <c r="H51" s="214" t="s">
        <v>3829</v>
      </c>
      <c r="I51" s="339"/>
    </row>
    <row r="52" spans="1:9" ht="54.75" customHeight="1">
      <c r="B52" s="5" t="s">
        <v>202</v>
      </c>
      <c r="C52" s="5" t="s">
        <v>203</v>
      </c>
      <c r="D52" s="10" t="s">
        <v>274</v>
      </c>
      <c r="E52" s="813" t="s">
        <v>3830</v>
      </c>
      <c r="F52" s="31" t="s">
        <v>3831</v>
      </c>
      <c r="G52" s="31" t="s">
        <v>3832</v>
      </c>
      <c r="H52" s="10" t="s">
        <v>97</v>
      </c>
      <c r="I52" s="156"/>
    </row>
    <row r="53" spans="1:9" ht="62.25" customHeight="1">
      <c r="A53" s="86"/>
      <c r="B53" s="867" t="s">
        <v>214</v>
      </c>
      <c r="C53" s="867" t="s">
        <v>215</v>
      </c>
      <c r="D53" s="184" t="s">
        <v>174</v>
      </c>
      <c r="E53" s="488" t="s">
        <v>3833</v>
      </c>
      <c r="F53" s="185" t="s">
        <v>3834</v>
      </c>
      <c r="G53" s="185" t="s">
        <v>3835</v>
      </c>
      <c r="H53" s="192" t="s">
        <v>1469</v>
      </c>
      <c r="I53" s="86"/>
    </row>
    <row r="54" spans="1:9" ht="55.5" customHeight="1">
      <c r="A54" s="86"/>
      <c r="B54" s="868"/>
      <c r="C54" s="868"/>
      <c r="D54" s="66" t="s">
        <v>174</v>
      </c>
      <c r="E54" s="816" t="s">
        <v>3836</v>
      </c>
      <c r="F54" s="462" t="s">
        <v>3809</v>
      </c>
      <c r="G54" s="462" t="s">
        <v>3783</v>
      </c>
      <c r="H54" s="462" t="s">
        <v>104</v>
      </c>
      <c r="I54" s="86"/>
    </row>
    <row r="55" spans="1:9" ht="38.25">
      <c r="A55" s="546"/>
      <c r="B55" s="5" t="s">
        <v>239</v>
      </c>
      <c r="C55" s="5" t="s">
        <v>240</v>
      </c>
      <c r="D55" s="184" t="s">
        <v>174</v>
      </c>
      <c r="E55" s="488" t="s">
        <v>3837</v>
      </c>
      <c r="F55" s="185" t="s">
        <v>3834</v>
      </c>
      <c r="G55" s="185" t="s">
        <v>3835</v>
      </c>
      <c r="H55" s="192" t="s">
        <v>97</v>
      </c>
      <c r="I55" s="546"/>
    </row>
    <row r="56" spans="1:9">
      <c r="A56" s="546"/>
      <c r="B56" s="5"/>
      <c r="C56" s="5"/>
      <c r="D56" s="10"/>
      <c r="E56" s="661"/>
      <c r="F56" s="817"/>
      <c r="G56" s="818"/>
      <c r="H56" s="310"/>
      <c r="I56" s="546"/>
    </row>
    <row r="57" spans="1:9" ht="51">
      <c r="A57" s="168"/>
      <c r="B57" s="867" t="s">
        <v>1166</v>
      </c>
      <c r="C57" s="867" t="s">
        <v>1167</v>
      </c>
      <c r="D57" s="10"/>
      <c r="E57" s="661" t="s">
        <v>3838</v>
      </c>
      <c r="F57" s="817" t="s">
        <v>3839</v>
      </c>
      <c r="G57" s="818" t="str">
        <f>HYPERLINK("https://yandex.ru/video/preview/?filmId=2786574409673290197&amp;text=физика%20атомного%20ядра%2011%20класс&amp;path=wizard&amp;parent-reqid=1589207154594238-819020080559262897800299-prestable-app-host-sas-web-yp-142&amp;redircnt=1589207627.1","https://yandex.ru/video/preview/?filmId=2786574409673290197&amp;text=физика%20атомного%20ядра%2011%20класс&amp;path=wizard&amp;parent-reqid=1589207154594238-819020080559262897800299-prestable-app-host-sas-web-yp-142&amp;redircnt=1589207627.1")</f>
        <v>https://yandex.ru/video/preview/?filmId=2786574409673290197&amp;text=физика%20атомного%20ядра%2011%20класс&amp;path=wizard&amp;parent-reqid=1589207154594238-819020080559262897800299-prestable-app-host-sas-web-yp-142&amp;redircnt=1589207627.1</v>
      </c>
      <c r="H57" s="310"/>
      <c r="I57" s="168"/>
    </row>
    <row r="58" spans="1:9" ht="38.25">
      <c r="A58" s="168"/>
      <c r="B58" s="868"/>
      <c r="C58" s="868"/>
      <c r="D58" s="10"/>
      <c r="E58" s="661" t="s">
        <v>3840</v>
      </c>
      <c r="F58" s="304"/>
      <c r="G58" s="818"/>
      <c r="H58" s="310"/>
      <c r="I58" s="168"/>
    </row>
    <row r="59" spans="1:9" ht="50.25" customHeight="1">
      <c r="A59" s="86"/>
      <c r="B59" s="819"/>
      <c r="C59" s="819"/>
      <c r="D59" s="819"/>
      <c r="E59" s="819"/>
      <c r="F59" s="819"/>
      <c r="G59" s="819"/>
      <c r="H59" s="819"/>
      <c r="I59" s="86"/>
    </row>
    <row r="60" spans="1:9" ht="54" customHeight="1">
      <c r="A60" s="712"/>
      <c r="B60" s="907" t="s">
        <v>590</v>
      </c>
      <c r="C60" s="864"/>
      <c r="D60" s="864"/>
      <c r="E60" s="864"/>
      <c r="F60" s="864"/>
      <c r="G60" s="864"/>
      <c r="H60" s="865"/>
      <c r="I60" s="712"/>
    </row>
    <row r="61" spans="1:9" ht="25.5" customHeight="1">
      <c r="A61" s="712"/>
      <c r="B61" s="5">
        <v>1</v>
      </c>
      <c r="C61" s="5" t="s">
        <v>17</v>
      </c>
      <c r="D61" s="18"/>
      <c r="E61" s="647" t="s">
        <v>3841</v>
      </c>
      <c r="F61" s="38" t="s">
        <v>2249</v>
      </c>
      <c r="G61" s="46" t="s">
        <v>3842</v>
      </c>
      <c r="H61" s="38" t="s">
        <v>97</v>
      </c>
      <c r="I61" s="712"/>
    </row>
    <row r="62" spans="1:9" ht="40.5" customHeight="1">
      <c r="A62" s="25"/>
      <c r="B62" s="5" t="s">
        <v>31</v>
      </c>
      <c r="C62" s="5" t="s">
        <v>34</v>
      </c>
      <c r="D62" s="359"/>
      <c r="E62" s="647" t="s">
        <v>3843</v>
      </c>
      <c r="F62" s="38" t="s">
        <v>2249</v>
      </c>
      <c r="G62" s="46" t="s">
        <v>3844</v>
      </c>
      <c r="H62" s="38" t="s">
        <v>97</v>
      </c>
      <c r="I62" s="25"/>
    </row>
    <row r="63" spans="1:9" ht="40.5" customHeight="1">
      <c r="A63" s="25"/>
      <c r="B63" s="5" t="s">
        <v>146</v>
      </c>
      <c r="C63" s="5" t="s">
        <v>148</v>
      </c>
      <c r="D63" s="18"/>
      <c r="E63" s="647" t="s">
        <v>3845</v>
      </c>
      <c r="F63" s="38"/>
      <c r="G63" s="38"/>
      <c r="H63" s="38"/>
      <c r="I63" s="25"/>
    </row>
    <row r="64" spans="1:9" ht="38.25" customHeight="1">
      <c r="A64" s="25"/>
      <c r="B64" s="983" t="s">
        <v>160</v>
      </c>
      <c r="C64" s="864"/>
      <c r="D64" s="864"/>
      <c r="E64" s="864"/>
      <c r="F64" s="864"/>
      <c r="G64" s="864"/>
      <c r="H64" s="865"/>
      <c r="I64" s="25"/>
    </row>
    <row r="65" spans="1:9" ht="38.25" customHeight="1">
      <c r="A65" s="25"/>
      <c r="B65" s="867" t="s">
        <v>170</v>
      </c>
      <c r="C65" s="867" t="s">
        <v>173</v>
      </c>
      <c r="D65" s="18" t="s">
        <v>684</v>
      </c>
      <c r="E65" s="660" t="s">
        <v>3846</v>
      </c>
      <c r="F65" s="18" t="s">
        <v>3847</v>
      </c>
      <c r="G65" s="18" t="s">
        <v>3848</v>
      </c>
      <c r="H65" s="18" t="s">
        <v>3849</v>
      </c>
      <c r="I65" s="25"/>
    </row>
    <row r="66" spans="1:9" ht="27.75" customHeight="1">
      <c r="A66" s="339"/>
      <c r="B66" s="887"/>
      <c r="C66" s="887"/>
      <c r="D66" s="18" t="s">
        <v>684</v>
      </c>
      <c r="E66" s="647" t="s">
        <v>3850</v>
      </c>
      <c r="F66" s="18" t="s">
        <v>3851</v>
      </c>
      <c r="G66" s="19" t="s">
        <v>3852</v>
      </c>
      <c r="H66" s="18" t="s">
        <v>97</v>
      </c>
      <c r="I66" s="339"/>
    </row>
    <row r="67" spans="1:9" ht="51">
      <c r="A67" s="156"/>
      <c r="B67" s="868"/>
      <c r="C67" s="868"/>
      <c r="D67" s="18" t="s">
        <v>174</v>
      </c>
      <c r="E67" s="647" t="s">
        <v>3853</v>
      </c>
      <c r="F67" s="18" t="s">
        <v>3854</v>
      </c>
      <c r="G67" s="97" t="str">
        <f>HYPERLINK("https://yandex.ru/video/preview/?filmId=157179794929906226&amp;text=Пренцлау%20и%20Похвистнево%20на%20ютубе&amp;path=wizard&amp;parent-reqid=1589209135499966-1149343694015431435200251-production-app-host-sas-web-yp-203&amp;redircnt=1589209152.1","https://yandex.ru/video/preview/?filmId=157179794929906226&amp;text=Пренцлау%20и%20Похвистнево%20на%20ютубе&amp;path=wizard&amp;parent-reqid=1589209135499966-1149343694015431435200251-production-app-host-sas-web-yp-203&amp;redircnt=1589209152.1")</f>
        <v>https://yandex.ru/video/preview/?filmId=157179794929906226&amp;text=Пренцлау%20и%20Похвистнево%20на%20ютубе&amp;path=wizard&amp;parent-reqid=1589209135499966-1149343694015431435200251-production-app-host-sas-web-yp-203&amp;redircnt=1589209152.1</v>
      </c>
      <c r="H67" s="18" t="s">
        <v>97</v>
      </c>
      <c r="I67" s="156"/>
    </row>
    <row r="68" spans="1:9" ht="25.5">
      <c r="A68" s="86"/>
      <c r="B68" s="5" t="s">
        <v>202</v>
      </c>
      <c r="C68" s="5" t="s">
        <v>203</v>
      </c>
      <c r="D68" s="184" t="s">
        <v>174</v>
      </c>
      <c r="E68" s="647" t="s">
        <v>3855</v>
      </c>
      <c r="F68" s="184" t="s">
        <v>3856</v>
      </c>
      <c r="G68" s="214" t="s">
        <v>3857</v>
      </c>
      <c r="H68" s="184" t="s">
        <v>97</v>
      </c>
      <c r="I68" s="86"/>
    </row>
    <row r="69" spans="1:9" ht="25.5">
      <c r="A69" s="712"/>
      <c r="B69" s="37" t="s">
        <v>214</v>
      </c>
      <c r="C69" s="5" t="s">
        <v>3858</v>
      </c>
      <c r="D69" s="18"/>
      <c r="E69" s="20" t="s">
        <v>3859</v>
      </c>
      <c r="F69" s="359"/>
      <c r="G69" s="19"/>
      <c r="H69" s="18"/>
      <c r="I69" s="712"/>
    </row>
    <row r="70" spans="1:9" ht="25.5">
      <c r="A70" s="546"/>
      <c r="B70" s="5" t="s">
        <v>239</v>
      </c>
      <c r="C70" s="5" t="s">
        <v>2524</v>
      </c>
      <c r="D70" s="20"/>
      <c r="E70" s="820" t="s">
        <v>3860</v>
      </c>
      <c r="F70" s="18"/>
      <c r="G70" s="18"/>
      <c r="H70" s="18"/>
      <c r="I70" s="546"/>
    </row>
    <row r="71" spans="1:9" ht="38.25">
      <c r="A71" s="86"/>
      <c r="B71" s="821">
        <v>8</v>
      </c>
      <c r="C71" s="821" t="s">
        <v>1167</v>
      </c>
      <c r="D71" s="821"/>
      <c r="E71" s="191" t="s">
        <v>3861</v>
      </c>
      <c r="F71" s="821"/>
      <c r="G71" s="821"/>
      <c r="H71" s="821"/>
      <c r="I71" s="86"/>
    </row>
    <row r="72" spans="1:9" ht="38.25">
      <c r="A72" s="86"/>
      <c r="B72" s="48">
        <v>9</v>
      </c>
      <c r="C72" s="48" t="s">
        <v>1532</v>
      </c>
      <c r="D72" s="209" t="s">
        <v>174</v>
      </c>
      <c r="E72" s="804" t="s">
        <v>3862</v>
      </c>
      <c r="F72" s="209" t="s">
        <v>3834</v>
      </c>
      <c r="G72" s="286" t="s">
        <v>3835</v>
      </c>
      <c r="H72" s="209" t="s">
        <v>97</v>
      </c>
      <c r="I72" s="86"/>
    </row>
    <row r="73" spans="1:9" ht="12.75" customHeight="1">
      <c r="A73" s="25"/>
      <c r="I73" s="25"/>
    </row>
    <row r="74" spans="1:9" ht="12.75">
      <c r="A74" s="25"/>
      <c r="I74" s="25"/>
    </row>
    <row r="75" spans="1:9" ht="42.75" customHeight="1">
      <c r="A75" s="25"/>
      <c r="I75" s="25"/>
    </row>
    <row r="76" spans="1:9" ht="42.75" customHeight="1">
      <c r="A76" s="25"/>
      <c r="I76" s="25"/>
    </row>
    <row r="77" spans="1:9" ht="42.75" customHeight="1">
      <c r="A77" s="128"/>
      <c r="I77" s="128"/>
    </row>
    <row r="78" spans="1:9" ht="42.75" customHeight="1">
      <c r="A78" s="128"/>
      <c r="I78" s="128"/>
    </row>
    <row r="79" spans="1:9" ht="18">
      <c r="A79" s="339"/>
      <c r="I79" s="339"/>
    </row>
    <row r="80" spans="1:9" ht="12.75">
      <c r="A80" s="86"/>
      <c r="I80" s="86"/>
    </row>
    <row r="81" spans="1:9" ht="12.75">
      <c r="A81" s="86"/>
      <c r="I81" s="86"/>
    </row>
    <row r="82" spans="1:9" ht="12.75">
      <c r="A82" s="86"/>
      <c r="I82" s="86"/>
    </row>
    <row r="83" spans="1:9" ht="12.75">
      <c r="A83" s="231"/>
      <c r="I83" s="231"/>
    </row>
    <row r="84" spans="1:9" ht="12.75">
      <c r="A84" s="86"/>
      <c r="I84" s="86"/>
    </row>
    <row r="85" spans="1:9" ht="12.75">
      <c r="A85" s="86"/>
      <c r="I85" s="86"/>
    </row>
    <row r="86" spans="1:9" ht="12.75">
      <c r="A86" s="86"/>
      <c r="I86" s="86"/>
    </row>
    <row r="87" spans="1:9" ht="12.75">
      <c r="A87" s="86"/>
      <c r="I87" s="86"/>
    </row>
    <row r="88" spans="1:9" ht="12.75">
      <c r="A88" s="86"/>
      <c r="I88" s="86"/>
    </row>
    <row r="89" spans="1:9" ht="12.75">
      <c r="A89" s="83"/>
      <c r="B89" s="227"/>
      <c r="C89" s="227"/>
      <c r="D89" s="561"/>
      <c r="E89" s="126"/>
      <c r="F89" s="88"/>
      <c r="G89" s="540"/>
      <c r="H89" s="561"/>
      <c r="I89" s="88"/>
    </row>
    <row r="90" spans="1:9" ht="12.75">
      <c r="A90" s="83"/>
      <c r="B90" s="227"/>
      <c r="C90" s="227"/>
      <c r="D90" s="561"/>
      <c r="E90" s="126"/>
      <c r="F90" s="88"/>
      <c r="G90" s="540"/>
      <c r="H90" s="561"/>
      <c r="I90" s="88"/>
    </row>
    <row r="91" spans="1:9" ht="12.75">
      <c r="A91" s="83"/>
      <c r="B91" s="227"/>
      <c r="C91" s="227"/>
      <c r="D91" s="561"/>
      <c r="E91" s="126"/>
      <c r="F91" s="88"/>
      <c r="G91" s="540"/>
      <c r="H91" s="561"/>
      <c r="I91" s="88"/>
    </row>
    <row r="92" spans="1:9" ht="12.75">
      <c r="A92" s="83"/>
      <c r="I92" s="25"/>
    </row>
    <row r="93" spans="1:9" ht="12.75">
      <c r="A93" s="83"/>
      <c r="I93" s="25"/>
    </row>
    <row r="94" spans="1:9" ht="12.75">
      <c r="A94" s="83"/>
      <c r="I94" s="25"/>
    </row>
    <row r="95" spans="1:9" ht="12.75">
      <c r="A95" s="83"/>
      <c r="I95" s="25"/>
    </row>
    <row r="96" spans="1:9" ht="12.75">
      <c r="A96" s="83"/>
      <c r="I96" s="86"/>
    </row>
    <row r="97" spans="1:9" ht="12.75">
      <c r="A97" s="83"/>
      <c r="I97" s="86"/>
    </row>
    <row r="98" spans="1:9">
      <c r="A98" s="83"/>
      <c r="I98" s="546"/>
    </row>
    <row r="99" spans="1:9" ht="12.75">
      <c r="A99" s="83"/>
      <c r="I99" s="712"/>
    </row>
    <row r="100" spans="1:9" ht="12.75">
      <c r="A100" s="83"/>
      <c r="I100" s="148"/>
    </row>
    <row r="101" spans="1:9" ht="12.75">
      <c r="A101" s="83"/>
      <c r="I101" s="712"/>
    </row>
    <row r="102" spans="1:9" ht="12.75">
      <c r="A102" s="83"/>
      <c r="I102" s="712"/>
    </row>
    <row r="103" spans="1:9" ht="12.75">
      <c r="A103" s="83"/>
      <c r="I103" s="712"/>
    </row>
    <row r="104" spans="1:9" ht="12.75">
      <c r="A104" s="83"/>
      <c r="I104" s="86"/>
    </row>
    <row r="105" spans="1:9" ht="12.75">
      <c r="A105" s="83"/>
      <c r="I105" s="712"/>
    </row>
    <row r="106" spans="1:9" ht="18">
      <c r="A106" s="83"/>
      <c r="I106" s="708"/>
    </row>
    <row r="107" spans="1:9" ht="12.75">
      <c r="A107" s="83"/>
      <c r="I107" s="25"/>
    </row>
    <row r="108" spans="1:9" ht="12.75">
      <c r="A108" s="83"/>
      <c r="I108" s="25"/>
    </row>
    <row r="109" spans="1:9">
      <c r="A109" s="83"/>
      <c r="I109" s="546"/>
    </row>
    <row r="110" spans="1:9" ht="12.75">
      <c r="A110" s="83"/>
      <c r="I110" s="812"/>
    </row>
    <row r="111" spans="1:9" ht="12.75">
      <c r="A111" s="83"/>
      <c r="I111" s="86"/>
    </row>
    <row r="112" spans="1:9" ht="12.75">
      <c r="A112" s="83"/>
      <c r="I112" s="25"/>
    </row>
    <row r="113" spans="1:9" ht="12.75">
      <c r="A113" s="83"/>
      <c r="I113" s="712"/>
    </row>
    <row r="114" spans="1:9" ht="12.75">
      <c r="A114" s="83"/>
      <c r="I114" s="86"/>
    </row>
    <row r="115" spans="1:9" ht="12.75">
      <c r="A115" s="83"/>
      <c r="I115" s="712"/>
    </row>
    <row r="116" spans="1:9" ht="12.75">
      <c r="A116" s="83"/>
      <c r="I116" s="25"/>
    </row>
    <row r="117" spans="1:9" ht="18">
      <c r="A117" s="83"/>
      <c r="I117" s="339"/>
    </row>
    <row r="118" spans="1:9" ht="12.75">
      <c r="A118" s="83"/>
      <c r="I118" s="156"/>
    </row>
    <row r="119" spans="1:9" ht="12.75">
      <c r="A119" s="83"/>
      <c r="I119" s="86"/>
    </row>
    <row r="120" spans="1:9" ht="12.75">
      <c r="A120" s="83"/>
      <c r="I120" s="86"/>
    </row>
    <row r="121" spans="1:9">
      <c r="A121" s="83"/>
      <c r="I121" s="546"/>
    </row>
    <row r="122" spans="1:9" ht="12.75">
      <c r="A122" s="83"/>
      <c r="I122" s="168"/>
    </row>
    <row r="123" spans="1:9" ht="12.75">
      <c r="A123" s="83"/>
      <c r="I123" s="86"/>
    </row>
    <row r="124" spans="1:9" ht="12.75">
      <c r="A124" s="83"/>
      <c r="I124" s="712"/>
    </row>
    <row r="125" spans="1:9" ht="12.75">
      <c r="A125" s="83"/>
      <c r="I125" s="25"/>
    </row>
    <row r="126" spans="1:9" ht="12.75">
      <c r="A126" s="83"/>
      <c r="I126" s="25"/>
    </row>
    <row r="127" spans="1:9" ht="12.75">
      <c r="A127" s="83"/>
      <c r="I127" s="25"/>
    </row>
    <row r="128" spans="1:9" ht="12.75">
      <c r="A128" s="83"/>
      <c r="I128" s="25"/>
    </row>
    <row r="129" spans="1:9" ht="18">
      <c r="A129" s="83"/>
      <c r="I129" s="339"/>
    </row>
    <row r="130" spans="1:9" ht="12.75">
      <c r="A130" s="83"/>
      <c r="I130" s="156"/>
    </row>
    <row r="131" spans="1:9" ht="12.75">
      <c r="A131" s="83"/>
      <c r="I131" s="86"/>
    </row>
    <row r="132" spans="1:9" ht="12.75">
      <c r="A132" s="83"/>
      <c r="I132" s="712"/>
    </row>
    <row r="133" spans="1:9">
      <c r="A133" s="83"/>
      <c r="I133" s="546"/>
    </row>
    <row r="134" spans="1:9" ht="12.75">
      <c r="A134" s="83"/>
      <c r="I134" s="86"/>
    </row>
    <row r="135" spans="1:9" ht="12.75">
      <c r="A135" s="83"/>
      <c r="I135" s="86"/>
    </row>
    <row r="136" spans="1:9" ht="12.75">
      <c r="A136" s="83"/>
      <c r="I136" s="25"/>
    </row>
    <row r="137" spans="1:9" ht="12.75">
      <c r="A137" s="83"/>
      <c r="I137" s="128"/>
    </row>
    <row r="138" spans="1:9" ht="18">
      <c r="A138" s="83"/>
      <c r="I138" s="339"/>
    </row>
    <row r="139" spans="1:9" ht="12.75">
      <c r="A139" s="83"/>
      <c r="I139" s="86"/>
    </row>
    <row r="140" spans="1:9" ht="12.75">
      <c r="A140" s="83"/>
      <c r="I140" s="86"/>
    </row>
    <row r="141" spans="1:9" ht="12.75">
      <c r="A141" s="83"/>
      <c r="I141" s="231"/>
    </row>
    <row r="142" spans="1:9" ht="12.75">
      <c r="A142" s="83"/>
      <c r="I142" s="86"/>
    </row>
    <row r="143" spans="1:9" ht="12.75">
      <c r="A143" s="83"/>
      <c r="I143" s="86"/>
    </row>
    <row r="144" spans="1:9" ht="12.75">
      <c r="A144" s="83"/>
      <c r="I144" s="86"/>
    </row>
    <row r="145" spans="1:9" ht="12.75">
      <c r="A145" s="83"/>
      <c r="I145" s="86"/>
    </row>
    <row r="146" spans="1:9" ht="12.75">
      <c r="A146" s="83"/>
      <c r="I146" s="86"/>
    </row>
    <row r="147" spans="1:9" ht="23.25">
      <c r="A147" s="83"/>
      <c r="I147" s="1"/>
    </row>
    <row r="148" spans="1:9" ht="18">
      <c r="A148" s="83"/>
      <c r="I148" s="16"/>
    </row>
    <row r="149" spans="1:9" ht="12.75">
      <c r="A149" s="83"/>
      <c r="I149" s="21"/>
    </row>
    <row r="150" spans="1:9" ht="12.75">
      <c r="A150" s="83"/>
      <c r="I150" s="88"/>
    </row>
    <row r="151" spans="1:9" ht="12.75">
      <c r="A151" s="83"/>
      <c r="I151" s="25"/>
    </row>
    <row r="152" spans="1:9" ht="12.75">
      <c r="A152" s="83"/>
      <c r="I152" s="25"/>
    </row>
    <row r="153" spans="1:9" ht="12.75">
      <c r="A153" s="83"/>
      <c r="I153" s="25"/>
    </row>
    <row r="154" spans="1:9" ht="12.75">
      <c r="A154" s="83"/>
      <c r="I154" s="25"/>
    </row>
    <row r="155" spans="1:9">
      <c r="A155" s="83"/>
      <c r="I155" s="546"/>
    </row>
    <row r="156" spans="1:9" ht="12.75">
      <c r="A156" s="83"/>
      <c r="I156" s="25"/>
    </row>
    <row r="157" spans="1:9" ht="12.75">
      <c r="A157" s="83"/>
      <c r="I157" s="25"/>
    </row>
    <row r="158" spans="1:9" ht="12.75">
      <c r="A158" s="83"/>
      <c r="I158" s="712"/>
    </row>
    <row r="159" spans="1:9" ht="12.75">
      <c r="A159" s="83"/>
      <c r="I159" s="25"/>
    </row>
    <row r="160" spans="1:9" ht="12.75">
      <c r="A160" s="83"/>
      <c r="I160" s="25"/>
    </row>
    <row r="161" spans="1:9" ht="12.75">
      <c r="A161" s="83"/>
      <c r="I161" s="25"/>
    </row>
    <row r="162" spans="1:9" ht="12.75">
      <c r="A162" s="83"/>
      <c r="I162" s="715"/>
    </row>
    <row r="163" spans="1:9" ht="12.75">
      <c r="A163" s="83"/>
      <c r="I163" s="25"/>
    </row>
    <row r="164" spans="1:9" ht="12.75">
      <c r="A164" s="83"/>
      <c r="I164" s="715"/>
    </row>
    <row r="165" spans="1:9" ht="18">
      <c r="A165" s="83"/>
      <c r="B165" s="979"/>
      <c r="C165" s="871"/>
      <c r="D165" s="871"/>
      <c r="E165" s="871"/>
      <c r="F165" s="871"/>
      <c r="G165" s="871"/>
      <c r="H165" s="871"/>
      <c r="I165" s="16"/>
    </row>
    <row r="166" spans="1:9" ht="12.75">
      <c r="A166" s="83"/>
      <c r="B166" s="227"/>
      <c r="C166" s="227"/>
      <c r="D166" s="237"/>
      <c r="E166" s="759"/>
      <c r="F166" s="237"/>
      <c r="G166" s="229"/>
      <c r="H166" s="237"/>
      <c r="I166" s="86"/>
    </row>
    <row r="167" spans="1:9" ht="12.75">
      <c r="A167" s="83"/>
      <c r="B167" s="227"/>
      <c r="C167" s="227"/>
      <c r="D167" s="237"/>
      <c r="E167" s="759"/>
      <c r="F167" s="237"/>
      <c r="G167" s="229"/>
      <c r="H167" s="237"/>
      <c r="I167" s="86"/>
    </row>
    <row r="168" spans="1:9" ht="12.75">
      <c r="A168" s="83"/>
      <c r="B168" s="972"/>
      <c r="C168" s="972"/>
      <c r="D168" s="228"/>
      <c r="E168" s="434"/>
      <c r="F168" s="237"/>
      <c r="G168" s="229"/>
      <c r="H168" s="237"/>
      <c r="I168" s="86"/>
    </row>
    <row r="169" spans="1:9" ht="12.75">
      <c r="A169" s="83"/>
      <c r="B169" s="871"/>
      <c r="C169" s="871"/>
      <c r="D169" s="206"/>
      <c r="E169" s="775"/>
      <c r="F169" s="237"/>
      <c r="G169" s="237"/>
      <c r="H169" s="237"/>
      <c r="I169" s="86"/>
    </row>
    <row r="170" spans="1:9" ht="12.75">
      <c r="A170" s="83"/>
      <c r="B170" s="871"/>
      <c r="C170" s="871"/>
      <c r="D170" s="206"/>
      <c r="E170" s="807"/>
      <c r="F170" s="237"/>
      <c r="G170" s="237"/>
      <c r="H170" s="237"/>
      <c r="I170" s="86"/>
    </row>
    <row r="171" spans="1:9">
      <c r="A171" s="83"/>
      <c r="B171" s="980"/>
      <c r="C171" s="871"/>
      <c r="D171" s="871"/>
      <c r="E171" s="871"/>
      <c r="F171" s="871"/>
      <c r="G171" s="871"/>
      <c r="H171" s="871"/>
      <c r="I171" s="546"/>
    </row>
    <row r="172" spans="1:9" ht="12.75">
      <c r="A172" s="83"/>
      <c r="B172" s="227"/>
      <c r="C172" s="227"/>
      <c r="D172" s="25"/>
      <c r="E172" s="754"/>
      <c r="F172" s="824"/>
      <c r="G172" s="825"/>
      <c r="H172" s="826"/>
      <c r="I172" s="712"/>
    </row>
    <row r="173" spans="1:9" ht="12.75">
      <c r="A173" s="83"/>
      <c r="B173" s="227"/>
      <c r="C173" s="227"/>
      <c r="D173" s="237"/>
      <c r="E173" s="759"/>
      <c r="F173" s="237"/>
      <c r="G173" s="229"/>
      <c r="H173" s="229"/>
      <c r="I173" s="148"/>
    </row>
    <row r="174" spans="1:9" ht="12.75">
      <c r="A174" s="83"/>
      <c r="B174" s="227"/>
      <c r="C174" s="227"/>
      <c r="D174" s="25"/>
      <c r="E174" s="116"/>
      <c r="F174" s="826"/>
      <c r="G174" s="253"/>
      <c r="H174" s="826"/>
      <c r="I174" s="712"/>
    </row>
    <row r="175" spans="1:9" ht="12.75">
      <c r="A175" s="83"/>
      <c r="B175" s="227"/>
      <c r="C175" s="722"/>
      <c r="D175" s="237"/>
      <c r="E175" s="116"/>
      <c r="F175" s="826"/>
      <c r="G175" s="253"/>
      <c r="H175" s="826"/>
      <c r="I175" s="712"/>
    </row>
    <row r="176" spans="1:9" ht="12.75">
      <c r="A176" s="83"/>
      <c r="B176" s="972"/>
      <c r="C176" s="972"/>
      <c r="D176" s="206"/>
      <c r="E176" s="827"/>
      <c r="F176" s="826"/>
      <c r="G176" s="253"/>
      <c r="H176" s="826"/>
      <c r="I176" s="712"/>
    </row>
    <row r="177" spans="1:9" ht="12.75">
      <c r="A177" s="83"/>
      <c r="B177" s="871"/>
      <c r="C177" s="871"/>
      <c r="D177" s="237"/>
      <c r="E177" s="765"/>
      <c r="F177" s="237"/>
      <c r="G177" s="229"/>
      <c r="H177" s="237"/>
      <c r="I177" s="86"/>
    </row>
    <row r="178" spans="1:9" ht="12.75">
      <c r="A178" s="83"/>
      <c r="B178" s="828"/>
      <c r="C178" s="828"/>
      <c r="D178" s="561"/>
      <c r="E178" s="829"/>
      <c r="F178" s="826"/>
      <c r="G178" s="253"/>
      <c r="H178" s="826"/>
      <c r="I178" s="712"/>
    </row>
    <row r="179" spans="1:9" ht="12.75">
      <c r="A179" s="83"/>
      <c r="B179" s="227"/>
      <c r="C179" s="227"/>
      <c r="D179" s="830"/>
      <c r="E179" s="126"/>
      <c r="F179" s="831"/>
      <c r="G179" s="96"/>
      <c r="H179" s="434"/>
      <c r="I179" s="25"/>
    </row>
    <row r="180" spans="1:9" ht="12.75">
      <c r="A180" s="83"/>
      <c r="B180" s="227"/>
      <c r="C180" s="227"/>
      <c r="D180" s="228"/>
      <c r="E180" s="754"/>
      <c r="F180" s="25"/>
      <c r="G180" s="168"/>
      <c r="H180" s="25"/>
      <c r="I180" s="25"/>
    </row>
    <row r="181" spans="1:9" ht="12.75">
      <c r="A181" s="83"/>
      <c r="B181" s="227"/>
      <c r="C181" s="227"/>
      <c r="D181" s="25"/>
      <c r="E181" s="754"/>
      <c r="F181" s="25"/>
      <c r="G181" s="25"/>
      <c r="H181" s="25"/>
      <c r="I181" s="25"/>
    </row>
    <row r="182" spans="1:9">
      <c r="A182" s="83"/>
      <c r="B182" s="980"/>
      <c r="C182" s="871"/>
      <c r="D182" s="871"/>
      <c r="E182" s="871"/>
      <c r="F182" s="871"/>
      <c r="G182" s="871"/>
      <c r="H182" s="871"/>
      <c r="I182" s="546"/>
    </row>
    <row r="183" spans="1:9" ht="12.75">
      <c r="A183" s="83"/>
      <c r="B183" s="972"/>
      <c r="C183" s="972"/>
      <c r="D183" s="25"/>
      <c r="E183" s="434"/>
      <c r="F183" s="25"/>
      <c r="G183" s="168"/>
      <c r="H183" s="704"/>
      <c r="I183" s="812"/>
    </row>
    <row r="184" spans="1:9" ht="12.75">
      <c r="A184" s="83"/>
      <c r="B184" s="871"/>
      <c r="C184" s="871"/>
      <c r="D184" s="228"/>
      <c r="E184" s="434"/>
      <c r="F184" s="237"/>
      <c r="G184" s="229"/>
      <c r="H184" s="237"/>
      <c r="I184" s="86"/>
    </row>
    <row r="185" spans="1:9" ht="12.75">
      <c r="A185" s="83"/>
      <c r="B185" s="227"/>
      <c r="C185" s="227"/>
      <c r="D185" s="25"/>
      <c r="E185" s="434"/>
      <c r="F185" s="228"/>
      <c r="G185" s="228"/>
      <c r="H185" s="228"/>
      <c r="I185" s="25"/>
    </row>
    <row r="186" spans="1:9" ht="12.75">
      <c r="A186" s="83"/>
      <c r="B186" s="227"/>
      <c r="C186" s="227"/>
      <c r="D186" s="88"/>
      <c r="E186" s="121"/>
      <c r="F186" s="824"/>
      <c r="G186" s="832"/>
      <c r="H186" s="826"/>
      <c r="I186" s="712"/>
    </row>
    <row r="187" spans="1:9" ht="12.75">
      <c r="A187" s="83"/>
      <c r="B187" s="227"/>
      <c r="C187" s="227"/>
      <c r="D187" s="237"/>
      <c r="E187" s="440"/>
      <c r="F187" s="237"/>
      <c r="G187" s="168"/>
      <c r="H187" s="237"/>
      <c r="I187" s="86"/>
    </row>
    <row r="188" spans="1:9" ht="12.75">
      <c r="A188" s="83"/>
      <c r="B188" s="227"/>
      <c r="C188" s="833"/>
      <c r="D188" s="86"/>
      <c r="E188" s="177"/>
      <c r="F188" s="148"/>
      <c r="G188" s="148"/>
      <c r="H188" s="25"/>
      <c r="I188" s="25"/>
    </row>
    <row r="189" spans="1:9" ht="12.75">
      <c r="A189" s="83"/>
      <c r="B189" s="972"/>
      <c r="C189" s="973"/>
      <c r="D189" s="88"/>
      <c r="E189" s="834"/>
      <c r="F189" s="824"/>
      <c r="G189" s="832"/>
      <c r="H189" s="826"/>
      <c r="I189" s="712"/>
    </row>
    <row r="190" spans="1:9" ht="12.75">
      <c r="A190" s="83"/>
      <c r="B190" s="871"/>
      <c r="C190" s="871"/>
      <c r="D190" s="228"/>
      <c r="E190" s="121"/>
      <c r="F190" s="25"/>
      <c r="G190" s="168"/>
      <c r="H190" s="228"/>
      <c r="I190" s="25"/>
    </row>
    <row r="191" spans="1:9" ht="18">
      <c r="A191" s="83"/>
      <c r="B191" s="975"/>
      <c r="C191" s="871"/>
      <c r="D191" s="871"/>
      <c r="E191" s="871"/>
      <c r="F191" s="871"/>
      <c r="G191" s="871"/>
      <c r="H191" s="871"/>
      <c r="I191" s="339"/>
    </row>
    <row r="192" spans="1:9" ht="12.75">
      <c r="A192" s="83"/>
      <c r="B192" s="227"/>
      <c r="C192" s="227"/>
      <c r="D192" s="237"/>
      <c r="E192" s="86"/>
      <c r="F192" s="57"/>
      <c r="G192" s="237"/>
      <c r="H192" s="156"/>
      <c r="I192" s="156"/>
    </row>
    <row r="193" spans="1:9" ht="12.75">
      <c r="A193" s="83"/>
      <c r="B193" s="227"/>
      <c r="C193" s="828"/>
      <c r="D193" s="237"/>
      <c r="E193" s="440"/>
      <c r="F193" s="237"/>
      <c r="G193" s="168"/>
      <c r="H193" s="237"/>
      <c r="I193" s="86"/>
    </row>
    <row r="194" spans="1:9" ht="12.75">
      <c r="A194" s="83"/>
      <c r="B194" s="227"/>
      <c r="C194" s="227"/>
      <c r="D194" s="237"/>
      <c r="E194" s="759"/>
      <c r="F194" s="237"/>
      <c r="G194" s="229"/>
      <c r="H194" s="237"/>
      <c r="I194" s="86"/>
    </row>
    <row r="195" spans="1:9">
      <c r="A195" s="83"/>
      <c r="B195" s="976"/>
      <c r="C195" s="871"/>
      <c r="D195" s="871"/>
      <c r="E195" s="871"/>
      <c r="F195" s="871"/>
      <c r="G195" s="871"/>
      <c r="H195" s="871"/>
      <c r="I195" s="546"/>
    </row>
    <row r="196" spans="1:9" ht="12.75">
      <c r="A196" s="83"/>
      <c r="B196" s="227"/>
      <c r="C196" s="227"/>
      <c r="D196" s="237"/>
      <c r="E196" s="754"/>
      <c r="F196" s="824"/>
      <c r="G196" s="825"/>
      <c r="H196" s="825"/>
      <c r="I196" s="168"/>
    </row>
    <row r="197" spans="1:9" ht="12.75">
      <c r="A197" s="83"/>
      <c r="B197" s="227"/>
      <c r="C197" s="227"/>
      <c r="D197" s="237"/>
      <c r="E197" s="759"/>
      <c r="F197" s="237"/>
      <c r="G197" s="229"/>
      <c r="H197" s="237"/>
      <c r="I197" s="86"/>
    </row>
    <row r="198" spans="1:9" ht="12.75">
      <c r="A198" s="83"/>
      <c r="B198" s="227"/>
      <c r="C198" s="227"/>
      <c r="D198" s="237"/>
      <c r="E198" s="835"/>
      <c r="F198" s="826"/>
      <c r="G198" s="253"/>
      <c r="H198" s="826"/>
      <c r="I198" s="712"/>
    </row>
    <row r="199" spans="1:9" ht="12.75">
      <c r="A199" s="83"/>
      <c r="B199" s="972"/>
      <c r="C199" s="974"/>
      <c r="D199" s="617"/>
      <c r="E199" s="177"/>
      <c r="F199" s="237"/>
      <c r="G199" s="229"/>
      <c r="H199" s="228"/>
      <c r="I199" s="25"/>
    </row>
    <row r="200" spans="1:9" ht="12.75">
      <c r="A200" s="83"/>
      <c r="B200" s="871"/>
      <c r="C200" s="871"/>
      <c r="D200" s="237"/>
      <c r="E200" s="765"/>
      <c r="F200" s="237"/>
      <c r="G200" s="229"/>
      <c r="H200" s="228"/>
      <c r="I200" s="25"/>
    </row>
    <row r="201" spans="1:9" ht="12.75">
      <c r="A201" s="83"/>
      <c r="B201" s="244"/>
      <c r="C201" s="836"/>
      <c r="D201" s="237"/>
      <c r="E201" s="765"/>
      <c r="F201" s="237"/>
      <c r="G201" s="229"/>
      <c r="H201" s="228"/>
      <c r="I201" s="25"/>
    </row>
    <row r="202" spans="1:9" ht="12.75">
      <c r="A202" s="83"/>
      <c r="B202" s="244"/>
      <c r="C202" s="836"/>
      <c r="D202" s="237"/>
      <c r="E202" s="765"/>
      <c r="F202" s="237"/>
      <c r="G202" s="229"/>
      <c r="H202" s="228"/>
      <c r="I202" s="25"/>
    </row>
    <row r="203" spans="1:9" ht="18">
      <c r="A203" s="83"/>
      <c r="B203" s="975"/>
      <c r="C203" s="871"/>
      <c r="D203" s="871"/>
      <c r="E203" s="871"/>
      <c r="F203" s="871"/>
      <c r="G203" s="871"/>
      <c r="H203" s="871"/>
      <c r="I203" s="339"/>
    </row>
    <row r="204" spans="1:9" ht="12.75">
      <c r="A204" s="83"/>
      <c r="B204" s="227"/>
      <c r="C204" s="227"/>
      <c r="D204" s="237"/>
      <c r="E204" s="837"/>
      <c r="F204" s="838"/>
      <c r="G204" s="270"/>
      <c r="H204" s="156"/>
      <c r="I204" s="156"/>
    </row>
    <row r="205" spans="1:9" ht="12.75">
      <c r="A205" s="83"/>
      <c r="B205" s="227"/>
      <c r="C205" s="227"/>
      <c r="D205" s="237"/>
      <c r="E205" s="759"/>
      <c r="F205" s="237"/>
      <c r="G205" s="237"/>
      <c r="H205" s="237"/>
      <c r="I205" s="86"/>
    </row>
    <row r="206" spans="1:9" ht="12.75">
      <c r="A206" s="83"/>
      <c r="B206" s="227"/>
      <c r="C206" s="227"/>
      <c r="D206" s="237"/>
      <c r="E206" s="754"/>
      <c r="F206" s="824"/>
      <c r="G206" s="157"/>
      <c r="H206" s="826"/>
      <c r="I206" s="712"/>
    </row>
    <row r="207" spans="1:9">
      <c r="A207" s="83"/>
      <c r="B207" s="976"/>
      <c r="C207" s="871"/>
      <c r="D207" s="871"/>
      <c r="E207" s="871"/>
      <c r="F207" s="871"/>
      <c r="G207" s="871"/>
      <c r="H207" s="871"/>
      <c r="I207" s="546"/>
    </row>
    <row r="208" spans="1:9" ht="12.75">
      <c r="A208" s="83"/>
      <c r="B208" s="227"/>
      <c r="C208" s="227"/>
      <c r="D208" s="228"/>
      <c r="E208" s="839"/>
      <c r="F208" s="86"/>
      <c r="G208" s="86"/>
      <c r="H208" s="237"/>
      <c r="I208" s="86"/>
    </row>
    <row r="209" spans="1:9" ht="12.75">
      <c r="A209" s="83"/>
      <c r="B209" s="227"/>
      <c r="C209" s="227"/>
      <c r="D209" s="237"/>
      <c r="E209" s="835"/>
      <c r="F209" s="86"/>
      <c r="G209" s="86"/>
      <c r="H209" s="237"/>
      <c r="I209" s="86"/>
    </row>
    <row r="210" spans="1:9" ht="12.75">
      <c r="A210" s="83"/>
      <c r="B210" s="227"/>
      <c r="C210" s="227"/>
      <c r="D210" s="237"/>
      <c r="E210" s="840"/>
      <c r="F210" s="86"/>
      <c r="G210" s="86"/>
      <c r="H210" s="228"/>
      <c r="I210" s="25"/>
    </row>
    <row r="211" spans="1:9" ht="12.75">
      <c r="A211" s="83"/>
      <c r="B211" s="227"/>
      <c r="C211" s="227"/>
      <c r="D211" s="237"/>
      <c r="E211" s="840"/>
      <c r="F211" s="86"/>
      <c r="G211" s="86"/>
      <c r="H211" s="228"/>
      <c r="I211" s="25"/>
    </row>
    <row r="212" spans="1:9" ht="12.75">
      <c r="A212" s="83"/>
      <c r="B212" s="227"/>
      <c r="C212" s="227"/>
      <c r="D212" s="228"/>
      <c r="E212" s="771"/>
      <c r="F212" s="841"/>
      <c r="G212" s="842"/>
      <c r="H212" s="247"/>
      <c r="I212" s="128"/>
    </row>
    <row r="213" spans="1:9" ht="18">
      <c r="A213" s="83"/>
      <c r="B213" s="975"/>
      <c r="C213" s="871"/>
      <c r="D213" s="871"/>
      <c r="E213" s="871"/>
      <c r="F213" s="871"/>
      <c r="G213" s="871"/>
      <c r="H213" s="871"/>
      <c r="I213" s="339"/>
    </row>
    <row r="214" spans="1:9" ht="12.75">
      <c r="A214" s="83"/>
      <c r="B214" s="227"/>
      <c r="C214" s="227"/>
      <c r="D214" s="237"/>
      <c r="E214" s="759"/>
      <c r="F214" s="86"/>
      <c r="G214" s="148"/>
      <c r="H214" s="86"/>
      <c r="I214" s="86"/>
    </row>
    <row r="215" spans="1:9" ht="12.75">
      <c r="A215" s="83"/>
      <c r="B215" s="227"/>
      <c r="C215" s="227"/>
      <c r="D215" s="843"/>
      <c r="E215" s="759"/>
      <c r="F215" s="86"/>
      <c r="G215" s="148"/>
      <c r="H215" s="86"/>
      <c r="I215" s="86"/>
    </row>
    <row r="216" spans="1:9" ht="12.75">
      <c r="A216" s="83"/>
      <c r="B216" s="227"/>
      <c r="C216" s="227"/>
      <c r="D216" s="237"/>
      <c r="E216" s="759"/>
      <c r="F216" s="86"/>
      <c r="G216" s="86"/>
      <c r="H216" s="86"/>
      <c r="I216" s="86"/>
    </row>
    <row r="217" spans="1:9" ht="12.75">
      <c r="A217" s="83"/>
      <c r="B217" s="977"/>
      <c r="C217" s="871"/>
      <c r="D217" s="871"/>
      <c r="E217" s="871"/>
      <c r="F217" s="871"/>
      <c r="G217" s="871"/>
      <c r="H217" s="871"/>
      <c r="I217" s="231"/>
    </row>
    <row r="218" spans="1:9" ht="12.75">
      <c r="A218" s="83"/>
      <c r="B218" s="972"/>
      <c r="C218" s="972"/>
      <c r="D218" s="237"/>
      <c r="E218" s="754"/>
      <c r="F218" s="237"/>
      <c r="G218" s="237"/>
      <c r="H218" s="237"/>
      <c r="I218" s="86"/>
    </row>
    <row r="219" spans="1:9" ht="12.75">
      <c r="A219" s="83"/>
      <c r="B219" s="871"/>
      <c r="C219" s="871"/>
      <c r="D219" s="237"/>
      <c r="E219" s="759"/>
      <c r="F219" s="237"/>
      <c r="G219" s="229"/>
      <c r="H219" s="237"/>
      <c r="I219" s="86"/>
    </row>
    <row r="220" spans="1:9" ht="12.75">
      <c r="A220" s="83"/>
      <c r="B220" s="871"/>
      <c r="C220" s="871"/>
      <c r="D220" s="237"/>
      <c r="E220" s="759"/>
      <c r="F220" s="237"/>
      <c r="G220" s="229"/>
      <c r="H220" s="237"/>
      <c r="I220" s="86"/>
    </row>
    <row r="221" spans="1:9" ht="12.75">
      <c r="A221" s="83"/>
      <c r="B221" s="227"/>
      <c r="C221" s="227"/>
      <c r="D221" s="237"/>
      <c r="E221" s="759"/>
      <c r="F221" s="237"/>
      <c r="G221" s="237"/>
      <c r="H221" s="237"/>
      <c r="I221" s="86"/>
    </row>
    <row r="222" spans="1:9" ht="12.75">
      <c r="A222" s="83"/>
      <c r="B222" s="558"/>
      <c r="C222" s="227"/>
      <c r="D222" s="237"/>
      <c r="E222" s="561"/>
      <c r="F222" s="843"/>
      <c r="G222" s="229"/>
      <c r="H222" s="237"/>
      <c r="I222" s="86"/>
    </row>
    <row r="223" spans="1:9" ht="12.75">
      <c r="A223" s="83"/>
      <c r="B223" s="227"/>
      <c r="C223" s="227"/>
      <c r="D223" s="561"/>
      <c r="E223" s="823"/>
      <c r="F223" s="237"/>
      <c r="G223" s="237"/>
      <c r="H223" s="237"/>
      <c r="I223" s="86"/>
    </row>
    <row r="224" spans="1:9" ht="23.25">
      <c r="A224" s="83"/>
      <c r="B224" s="978"/>
      <c r="C224" s="871"/>
      <c r="D224" s="871"/>
      <c r="E224" s="871"/>
      <c r="F224" s="871"/>
      <c r="G224" s="871"/>
      <c r="H224" s="871"/>
      <c r="I224" s="1"/>
    </row>
    <row r="225" spans="1:9" ht="18">
      <c r="A225" s="83"/>
      <c r="B225" s="979"/>
      <c r="C225" s="871"/>
      <c r="D225" s="871"/>
      <c r="E225" s="871"/>
      <c r="F225" s="871"/>
      <c r="G225" s="871"/>
      <c r="H225" s="871"/>
      <c r="I225" s="16"/>
    </row>
    <row r="226" spans="1:9" ht="12.75">
      <c r="A226" s="83"/>
      <c r="B226" s="227"/>
      <c r="C226" s="227"/>
      <c r="D226" s="227"/>
      <c r="E226" s="433"/>
      <c r="F226" s="227"/>
      <c r="G226" s="227"/>
      <c r="H226" s="227"/>
      <c r="I226" s="21"/>
    </row>
    <row r="227" spans="1:9" ht="12.75">
      <c r="A227" s="83"/>
      <c r="B227" s="227"/>
      <c r="C227" s="227"/>
      <c r="D227" s="561"/>
      <c r="E227" s="126"/>
      <c r="F227" s="88"/>
      <c r="G227" s="540"/>
      <c r="H227" s="561"/>
      <c r="I227" s="88"/>
    </row>
    <row r="228" spans="1:9" ht="12.75">
      <c r="A228" s="83"/>
      <c r="B228" s="972"/>
      <c r="C228" s="972"/>
      <c r="D228" s="114"/>
      <c r="E228" s="126"/>
      <c r="F228" s="25"/>
      <c r="G228" s="25"/>
      <c r="H228" s="228"/>
      <c r="I228" s="25"/>
    </row>
    <row r="229" spans="1:9" ht="12.75">
      <c r="A229" s="83"/>
      <c r="B229" s="871"/>
      <c r="C229" s="871"/>
      <c r="D229" s="228"/>
      <c r="E229" s="754"/>
      <c r="F229" s="228"/>
      <c r="G229" s="228"/>
      <c r="H229" s="228"/>
      <c r="I229" s="25"/>
    </row>
    <row r="230" spans="1:9" ht="12.75">
      <c r="A230" s="83"/>
      <c r="B230" s="871"/>
      <c r="C230" s="871"/>
      <c r="D230" s="228"/>
      <c r="E230" s="759"/>
      <c r="F230" s="228"/>
      <c r="G230" s="228"/>
      <c r="H230" s="228"/>
      <c r="I230" s="25"/>
    </row>
    <row r="231" spans="1:9" ht="12.75">
      <c r="A231" s="83"/>
      <c r="B231" s="227"/>
      <c r="C231" s="227"/>
      <c r="D231" s="237"/>
      <c r="E231" s="754"/>
      <c r="F231" s="228"/>
      <c r="G231" s="168"/>
      <c r="H231" s="228"/>
      <c r="I231" s="25"/>
    </row>
    <row r="232" spans="1:9">
      <c r="A232" s="83"/>
      <c r="B232" s="980"/>
      <c r="C232" s="871"/>
      <c r="D232" s="871"/>
      <c r="E232" s="871"/>
      <c r="F232" s="871"/>
      <c r="G232" s="871"/>
      <c r="H232" s="871"/>
      <c r="I232" s="546"/>
    </row>
    <row r="233" spans="1:9" ht="12.75">
      <c r="A233" s="83"/>
      <c r="B233" s="227"/>
      <c r="C233" s="227"/>
      <c r="D233" s="228"/>
      <c r="E233" s="754"/>
      <c r="F233" s="108"/>
      <c r="G233" s="237"/>
      <c r="H233" s="228"/>
      <c r="I233" s="25"/>
    </row>
    <row r="234" spans="1:9" ht="12.75">
      <c r="A234" s="83"/>
      <c r="B234" s="227"/>
      <c r="C234" s="227"/>
      <c r="D234" s="228"/>
      <c r="E234" s="754"/>
      <c r="F234" s="228"/>
      <c r="G234" s="825"/>
      <c r="H234" s="228"/>
      <c r="I234" s="25"/>
    </row>
    <row r="235" spans="1:9" ht="12.75">
      <c r="A235" s="83"/>
      <c r="B235" s="227"/>
      <c r="C235" s="227"/>
      <c r="D235" s="25"/>
      <c r="E235" s="754"/>
      <c r="F235" s="824"/>
      <c r="G235" s="825"/>
      <c r="H235" s="826"/>
      <c r="I235" s="712"/>
    </row>
    <row r="236" spans="1:9" ht="12.75">
      <c r="A236" s="83"/>
      <c r="B236" s="227"/>
      <c r="C236" s="722"/>
      <c r="D236" s="561"/>
      <c r="E236" s="754"/>
      <c r="F236" s="228"/>
      <c r="G236" s="825"/>
      <c r="H236" s="228"/>
      <c r="I236" s="25"/>
    </row>
    <row r="237" spans="1:9" ht="12.75">
      <c r="A237" s="83"/>
      <c r="B237" s="972"/>
      <c r="C237" s="972"/>
      <c r="D237" s="25"/>
      <c r="E237" s="771"/>
      <c r="F237" s="228"/>
      <c r="G237" s="168"/>
      <c r="H237" s="228"/>
      <c r="I237" s="25"/>
    </row>
    <row r="238" spans="1:9" ht="12.75">
      <c r="A238" s="83"/>
      <c r="B238" s="871"/>
      <c r="C238" s="871"/>
      <c r="D238" s="228"/>
      <c r="E238" s="771"/>
      <c r="F238" s="841"/>
      <c r="G238" s="844"/>
      <c r="H238" s="228"/>
      <c r="I238" s="25"/>
    </row>
    <row r="239" spans="1:9" ht="12.75">
      <c r="A239" s="83"/>
      <c r="B239" s="871"/>
      <c r="C239" s="871"/>
      <c r="D239" s="228"/>
      <c r="E239" s="121"/>
      <c r="F239" s="845"/>
      <c r="G239" s="845"/>
      <c r="H239" s="845"/>
      <c r="I239" s="715"/>
    </row>
    <row r="240" spans="1:9" ht="12.75">
      <c r="A240" s="83"/>
      <c r="B240" s="871"/>
      <c r="C240" s="871"/>
      <c r="D240" s="228"/>
      <c r="E240" s="771"/>
      <c r="F240" s="228"/>
      <c r="G240" s="825"/>
      <c r="H240" s="228"/>
      <c r="I240" s="25"/>
    </row>
    <row r="241" spans="1:9" ht="12.75">
      <c r="A241" s="83"/>
      <c r="B241" s="828"/>
      <c r="C241" s="828"/>
      <c r="D241" s="228"/>
      <c r="E241" s="121"/>
      <c r="F241" s="845"/>
      <c r="G241" s="845"/>
      <c r="H241" s="845"/>
      <c r="I241" s="715"/>
    </row>
    <row r="242" spans="1:9" ht="18">
      <c r="A242" s="83"/>
      <c r="B242" s="979"/>
      <c r="C242" s="871"/>
      <c r="D242" s="871"/>
      <c r="E242" s="871"/>
      <c r="F242" s="871"/>
      <c r="G242" s="871"/>
      <c r="H242" s="871"/>
      <c r="I242" s="16"/>
    </row>
    <row r="243" spans="1:9" ht="12.75">
      <c r="A243" s="83"/>
      <c r="B243" s="227"/>
      <c r="C243" s="227"/>
      <c r="D243" s="237"/>
      <c r="E243" s="759"/>
      <c r="F243" s="237"/>
      <c r="G243" s="229"/>
      <c r="H243" s="237"/>
      <c r="I243" s="86"/>
    </row>
    <row r="244" spans="1:9" ht="12.75">
      <c r="A244" s="83"/>
      <c r="B244" s="227"/>
      <c r="C244" s="227"/>
      <c r="D244" s="237"/>
      <c r="E244" s="759"/>
      <c r="F244" s="237"/>
      <c r="G244" s="229"/>
      <c r="H244" s="237"/>
      <c r="I244" s="86"/>
    </row>
    <row r="245" spans="1:9" ht="12.75">
      <c r="A245" s="83"/>
      <c r="B245" s="972"/>
      <c r="C245" s="972"/>
      <c r="D245" s="228"/>
      <c r="E245" s="434"/>
      <c r="F245" s="237"/>
      <c r="G245" s="229"/>
      <c r="H245" s="237"/>
      <c r="I245" s="86"/>
    </row>
    <row r="246" spans="1:9" ht="12.75">
      <c r="A246" s="83"/>
      <c r="B246" s="871"/>
      <c r="C246" s="871"/>
      <c r="D246" s="206"/>
      <c r="E246" s="775"/>
      <c r="F246" s="237"/>
      <c r="G246" s="237"/>
      <c r="H246" s="237"/>
      <c r="I246" s="86"/>
    </row>
    <row r="247" spans="1:9" ht="12.75">
      <c r="A247" s="83"/>
      <c r="B247" s="871"/>
      <c r="C247" s="871"/>
      <c r="D247" s="206"/>
      <c r="E247" s="807"/>
      <c r="F247" s="237"/>
      <c r="G247" s="237"/>
      <c r="H247" s="237"/>
      <c r="I247" s="86"/>
    </row>
    <row r="248" spans="1:9">
      <c r="A248" s="83"/>
      <c r="B248" s="980"/>
      <c r="C248" s="871"/>
      <c r="D248" s="871"/>
      <c r="E248" s="871"/>
      <c r="F248" s="871"/>
      <c r="G248" s="871"/>
      <c r="H248" s="871"/>
      <c r="I248" s="546"/>
    </row>
    <row r="249" spans="1:9" ht="12.75">
      <c r="A249" s="83"/>
      <c r="B249" s="227"/>
      <c r="C249" s="227"/>
      <c r="D249" s="25"/>
      <c r="E249" s="754"/>
      <c r="F249" s="824"/>
      <c r="G249" s="825"/>
      <c r="H249" s="826"/>
      <c r="I249" s="712"/>
    </row>
    <row r="250" spans="1:9" ht="12.75">
      <c r="A250" s="83"/>
      <c r="B250" s="227"/>
      <c r="C250" s="227"/>
      <c r="D250" s="237"/>
      <c r="E250" s="759"/>
      <c r="F250" s="237"/>
      <c r="G250" s="229"/>
      <c r="H250" s="229"/>
      <c r="I250" s="148"/>
    </row>
    <row r="251" spans="1:9" ht="12.75">
      <c r="A251" s="83"/>
      <c r="B251" s="227"/>
      <c r="C251" s="227"/>
      <c r="D251" s="25"/>
      <c r="E251" s="116"/>
      <c r="F251" s="826"/>
      <c r="G251" s="253"/>
      <c r="H251" s="826"/>
      <c r="I251" s="712"/>
    </row>
    <row r="252" spans="1:9" ht="12.75">
      <c r="A252" s="83"/>
      <c r="B252" s="227"/>
      <c r="C252" s="722"/>
      <c r="D252" s="237"/>
      <c r="E252" s="116"/>
      <c r="F252" s="826"/>
      <c r="G252" s="253"/>
      <c r="H252" s="826"/>
      <c r="I252" s="712"/>
    </row>
    <row r="253" spans="1:9" ht="12.75">
      <c r="A253" s="83"/>
      <c r="B253" s="972"/>
      <c r="C253" s="972"/>
      <c r="D253" s="206"/>
      <c r="E253" s="827"/>
      <c r="F253" s="826"/>
      <c r="G253" s="253"/>
      <c r="H253" s="826"/>
      <c r="I253" s="712"/>
    </row>
    <row r="254" spans="1:9" ht="12.75">
      <c r="A254" s="83"/>
      <c r="B254" s="871"/>
      <c r="C254" s="871"/>
      <c r="D254" s="237"/>
      <c r="E254" s="765"/>
      <c r="F254" s="237"/>
      <c r="G254" s="229"/>
      <c r="H254" s="237"/>
      <c r="I254" s="86"/>
    </row>
    <row r="255" spans="1:9" ht="12.75">
      <c r="A255" s="83"/>
      <c r="B255" s="828"/>
      <c r="C255" s="828"/>
      <c r="D255" s="561"/>
      <c r="E255" s="829"/>
      <c r="F255" s="826"/>
      <c r="G255" s="253"/>
      <c r="H255" s="826"/>
      <c r="I255" s="712"/>
    </row>
    <row r="256" spans="1:9" ht="18">
      <c r="A256" s="83"/>
      <c r="B256" s="981"/>
      <c r="C256" s="871"/>
      <c r="D256" s="871"/>
      <c r="E256" s="871"/>
      <c r="F256" s="871"/>
      <c r="G256" s="871"/>
      <c r="H256" s="871"/>
      <c r="I256" s="708"/>
    </row>
    <row r="257" spans="1:9" ht="12.75">
      <c r="A257" s="83"/>
      <c r="B257" s="227"/>
      <c r="C257" s="227"/>
      <c r="D257" s="830"/>
      <c r="E257" s="126"/>
      <c r="F257" s="831"/>
      <c r="G257" s="96"/>
      <c r="H257" s="434"/>
      <c r="I257" s="25"/>
    </row>
    <row r="258" spans="1:9" ht="12.75">
      <c r="A258" s="83"/>
      <c r="B258" s="227"/>
      <c r="C258" s="227"/>
      <c r="D258" s="228"/>
      <c r="E258" s="754"/>
      <c r="F258" s="25"/>
      <c r="G258" s="168"/>
      <c r="H258" s="25"/>
      <c r="I258" s="25"/>
    </row>
    <row r="259" spans="1:9" ht="12.75">
      <c r="A259" s="83"/>
      <c r="B259" s="227"/>
      <c r="C259" s="227"/>
      <c r="D259" s="25"/>
      <c r="E259" s="754"/>
      <c r="F259" s="25"/>
      <c r="G259" s="25"/>
      <c r="H259" s="25"/>
      <c r="I259" s="25"/>
    </row>
    <row r="260" spans="1:9">
      <c r="A260" s="83"/>
      <c r="B260" s="980"/>
      <c r="C260" s="871"/>
      <c r="D260" s="871"/>
      <c r="E260" s="871"/>
      <c r="F260" s="871"/>
      <c r="G260" s="871"/>
      <c r="H260" s="871"/>
      <c r="I260" s="546"/>
    </row>
    <row r="261" spans="1:9" ht="12.75">
      <c r="A261" s="83"/>
      <c r="B261" s="972"/>
      <c r="C261" s="972"/>
      <c r="D261" s="25"/>
      <c r="E261" s="434"/>
      <c r="F261" s="25"/>
      <c r="G261" s="168"/>
      <c r="H261" s="704"/>
      <c r="I261" s="812"/>
    </row>
    <row r="262" spans="1:9" ht="12.75">
      <c r="A262" s="83"/>
      <c r="B262" s="871"/>
      <c r="C262" s="871"/>
      <c r="D262" s="228"/>
      <c r="E262" s="434"/>
      <c r="F262" s="237"/>
      <c r="G262" s="229"/>
      <c r="H262" s="237"/>
      <c r="I262" s="86"/>
    </row>
    <row r="263" spans="1:9" ht="12.75">
      <c r="A263" s="83"/>
      <c r="B263" s="227"/>
      <c r="C263" s="227"/>
      <c r="D263" s="25"/>
      <c r="E263" s="434"/>
      <c r="F263" s="228"/>
      <c r="G263" s="228"/>
      <c r="H263" s="228"/>
      <c r="I263" s="25"/>
    </row>
    <row r="264" spans="1:9" ht="12.75">
      <c r="A264" s="83"/>
      <c r="B264" s="227"/>
      <c r="C264" s="227"/>
      <c r="D264" s="88"/>
      <c r="E264" s="121"/>
      <c r="F264" s="824"/>
      <c r="G264" s="832"/>
      <c r="H264" s="826"/>
      <c r="I264" s="712"/>
    </row>
    <row r="265" spans="1:9" ht="12.75">
      <c r="A265" s="83"/>
      <c r="B265" s="227"/>
      <c r="C265" s="227"/>
      <c r="D265" s="237"/>
      <c r="E265" s="440"/>
      <c r="F265" s="237"/>
      <c r="G265" s="168"/>
      <c r="H265" s="237"/>
      <c r="I265" s="86"/>
    </row>
    <row r="266" spans="1:9" ht="12.75">
      <c r="A266" s="83"/>
      <c r="B266" s="227"/>
      <c r="C266" s="833"/>
      <c r="D266" s="86"/>
      <c r="E266" s="177"/>
      <c r="F266" s="148"/>
      <c r="G266" s="148"/>
      <c r="H266" s="25"/>
      <c r="I266" s="25"/>
    </row>
    <row r="267" spans="1:9" ht="12.75">
      <c r="A267" s="83"/>
      <c r="B267" s="972"/>
      <c r="C267" s="973"/>
      <c r="D267" s="88"/>
      <c r="E267" s="834"/>
      <c r="F267" s="824"/>
      <c r="G267" s="832"/>
      <c r="H267" s="826"/>
      <c r="I267" s="712"/>
    </row>
    <row r="268" spans="1:9" ht="12.75">
      <c r="A268" s="83"/>
      <c r="B268" s="871"/>
      <c r="C268" s="871"/>
      <c r="D268" s="228"/>
      <c r="E268" s="121"/>
      <c r="F268" s="25"/>
      <c r="G268" s="168"/>
      <c r="H268" s="228"/>
      <c r="I268" s="25"/>
    </row>
    <row r="269" spans="1:9" ht="18">
      <c r="A269" s="83"/>
      <c r="B269" s="975"/>
      <c r="C269" s="871"/>
      <c r="D269" s="871"/>
      <c r="E269" s="871"/>
      <c r="F269" s="871"/>
      <c r="G269" s="871"/>
      <c r="H269" s="871"/>
      <c r="I269" s="339"/>
    </row>
    <row r="270" spans="1:9" ht="12.75">
      <c r="A270" s="83"/>
      <c r="B270" s="227"/>
      <c r="C270" s="227"/>
      <c r="D270" s="237"/>
      <c r="E270" s="86"/>
      <c r="F270" s="57"/>
      <c r="G270" s="237"/>
      <c r="H270" s="156"/>
      <c r="I270" s="156"/>
    </row>
    <row r="271" spans="1:9" ht="12.75">
      <c r="A271" s="83"/>
      <c r="B271" s="227"/>
      <c r="C271" s="828"/>
      <c r="D271" s="237"/>
      <c r="E271" s="440"/>
      <c r="F271" s="237"/>
      <c r="G271" s="168"/>
      <c r="H271" s="237"/>
      <c r="I271" s="86"/>
    </row>
    <row r="272" spans="1:9" ht="12.75">
      <c r="A272" s="83"/>
      <c r="B272" s="227"/>
      <c r="C272" s="227"/>
      <c r="D272" s="237"/>
      <c r="E272" s="759"/>
      <c r="F272" s="237"/>
      <c r="G272" s="229"/>
      <c r="H272" s="237"/>
      <c r="I272" s="86"/>
    </row>
    <row r="273" spans="1:9">
      <c r="A273" s="83"/>
      <c r="B273" s="976"/>
      <c r="C273" s="871"/>
      <c r="D273" s="871"/>
      <c r="E273" s="871"/>
      <c r="F273" s="871"/>
      <c r="G273" s="871"/>
      <c r="H273" s="871"/>
      <c r="I273" s="546"/>
    </row>
    <row r="274" spans="1:9" ht="12.75">
      <c r="A274" s="83"/>
      <c r="B274" s="227"/>
      <c r="C274" s="227"/>
      <c r="D274" s="237"/>
      <c r="E274" s="754"/>
      <c r="F274" s="824"/>
      <c r="G274" s="825"/>
      <c r="H274" s="825"/>
      <c r="I274" s="168"/>
    </row>
    <row r="275" spans="1:9" ht="12.75">
      <c r="A275" s="83"/>
      <c r="B275" s="227"/>
      <c r="C275" s="227"/>
      <c r="D275" s="237"/>
      <c r="E275" s="759"/>
      <c r="F275" s="237"/>
      <c r="G275" s="229"/>
      <c r="H275" s="237"/>
      <c r="I275" s="86"/>
    </row>
    <row r="276" spans="1:9" ht="12.75">
      <c r="A276" s="83"/>
      <c r="B276" s="227"/>
      <c r="C276" s="227"/>
      <c r="D276" s="237"/>
      <c r="E276" s="835"/>
      <c r="F276" s="826"/>
      <c r="G276" s="253"/>
      <c r="H276" s="826"/>
      <c r="I276" s="712"/>
    </row>
    <row r="277" spans="1:9" ht="12.75">
      <c r="A277" s="83"/>
      <c r="B277" s="972"/>
      <c r="C277" s="974"/>
      <c r="D277" s="617"/>
      <c r="E277" s="177"/>
      <c r="F277" s="237"/>
      <c r="G277" s="229"/>
      <c r="H277" s="228"/>
      <c r="I277" s="25"/>
    </row>
    <row r="278" spans="1:9" ht="12.75">
      <c r="A278" s="83"/>
      <c r="B278" s="871"/>
      <c r="C278" s="871"/>
      <c r="D278" s="237"/>
      <c r="E278" s="765"/>
      <c r="F278" s="237"/>
      <c r="G278" s="229"/>
      <c r="H278" s="228"/>
      <c r="I278" s="25"/>
    </row>
    <row r="279" spans="1:9" ht="12.75">
      <c r="A279" s="83"/>
      <c r="B279" s="244"/>
      <c r="C279" s="836"/>
      <c r="D279" s="237"/>
      <c r="E279" s="765"/>
      <c r="F279" s="237"/>
      <c r="G279" s="229"/>
      <c r="H279" s="228"/>
      <c r="I279" s="25"/>
    </row>
    <row r="280" spans="1:9" ht="12.75">
      <c r="A280" s="83"/>
      <c r="B280" s="244"/>
      <c r="C280" s="836"/>
      <c r="D280" s="237"/>
      <c r="E280" s="765"/>
      <c r="F280" s="237"/>
      <c r="G280" s="229"/>
      <c r="H280" s="228"/>
      <c r="I280" s="25"/>
    </row>
    <row r="281" spans="1:9" ht="18">
      <c r="A281" s="83"/>
      <c r="B281" s="975"/>
      <c r="C281" s="871"/>
      <c r="D281" s="871"/>
      <c r="E281" s="871"/>
      <c r="F281" s="871"/>
      <c r="G281" s="871"/>
      <c r="H281" s="871"/>
      <c r="I281" s="339"/>
    </row>
    <row r="282" spans="1:9" ht="12.75">
      <c r="A282" s="83"/>
      <c r="B282" s="227"/>
      <c r="C282" s="227"/>
      <c r="D282" s="237"/>
      <c r="E282" s="837"/>
      <c r="F282" s="838"/>
      <c r="G282" s="270"/>
      <c r="H282" s="156"/>
      <c r="I282" s="156"/>
    </row>
    <row r="283" spans="1:9" ht="12.75">
      <c r="A283" s="83"/>
      <c r="B283" s="227"/>
      <c r="C283" s="227"/>
      <c r="D283" s="237"/>
      <c r="E283" s="759"/>
      <c r="F283" s="237"/>
      <c r="G283" s="237"/>
      <c r="H283" s="237"/>
      <c r="I283" s="86"/>
    </row>
    <row r="284" spans="1:9" ht="12.75">
      <c r="A284" s="83"/>
      <c r="B284" s="227"/>
      <c r="C284" s="227"/>
      <c r="D284" s="237"/>
      <c r="E284" s="754"/>
      <c r="F284" s="824"/>
      <c r="G284" s="157"/>
      <c r="H284" s="826"/>
      <c r="I284" s="712"/>
    </row>
    <row r="285" spans="1:9">
      <c r="A285" s="83"/>
      <c r="B285" s="976"/>
      <c r="C285" s="871"/>
      <c r="D285" s="871"/>
      <c r="E285" s="871"/>
      <c r="F285" s="871"/>
      <c r="G285" s="871"/>
      <c r="H285" s="871"/>
      <c r="I285" s="546"/>
    </row>
    <row r="286" spans="1:9" ht="12.75">
      <c r="A286" s="83"/>
      <c r="B286" s="227"/>
      <c r="C286" s="227"/>
      <c r="D286" s="228"/>
      <c r="E286" s="839"/>
      <c r="F286" s="86"/>
      <c r="G286" s="86"/>
      <c r="H286" s="237"/>
      <c r="I286" s="86"/>
    </row>
    <row r="287" spans="1:9" ht="12.75">
      <c r="A287" s="83"/>
      <c r="B287" s="227"/>
      <c r="C287" s="227"/>
      <c r="D287" s="237"/>
      <c r="E287" s="835"/>
      <c r="F287" s="86"/>
      <c r="G287" s="86"/>
      <c r="H287" s="237"/>
      <c r="I287" s="86"/>
    </row>
    <row r="288" spans="1:9" ht="12.75">
      <c r="A288" s="83"/>
      <c r="B288" s="227"/>
      <c r="C288" s="227"/>
      <c r="D288" s="237"/>
      <c r="E288" s="840"/>
      <c r="F288" s="86"/>
      <c r="G288" s="86"/>
      <c r="H288" s="228"/>
      <c r="I288" s="25"/>
    </row>
    <row r="289" spans="1:9" ht="12.75">
      <c r="A289" s="83"/>
      <c r="B289" s="227"/>
      <c r="C289" s="227"/>
      <c r="D289" s="237"/>
      <c r="E289" s="840"/>
      <c r="F289" s="86"/>
      <c r="G289" s="86"/>
      <c r="H289" s="228"/>
      <c r="I289" s="25"/>
    </row>
    <row r="290" spans="1:9" ht="12.75">
      <c r="A290" s="83"/>
      <c r="B290" s="227"/>
      <c r="C290" s="227"/>
      <c r="D290" s="228"/>
      <c r="E290" s="771"/>
      <c r="F290" s="841"/>
      <c r="G290" s="842"/>
      <c r="H290" s="247"/>
      <c r="I290" s="128"/>
    </row>
    <row r="291" spans="1:9" ht="18">
      <c r="A291" s="83"/>
      <c r="B291" s="975"/>
      <c r="C291" s="871"/>
      <c r="D291" s="871"/>
      <c r="E291" s="871"/>
      <c r="F291" s="871"/>
      <c r="G291" s="871"/>
      <c r="H291" s="871"/>
      <c r="I291" s="339"/>
    </row>
    <row r="292" spans="1:9" ht="12.75">
      <c r="A292" s="83"/>
      <c r="B292" s="227"/>
      <c r="C292" s="227"/>
      <c r="D292" s="237"/>
      <c r="E292" s="759"/>
      <c r="F292" s="86"/>
      <c r="G292" s="148"/>
      <c r="H292" s="86"/>
      <c r="I292" s="86"/>
    </row>
    <row r="293" spans="1:9" ht="12.75">
      <c r="A293" s="83"/>
      <c r="B293" s="227"/>
      <c r="C293" s="227"/>
      <c r="D293" s="843"/>
      <c r="E293" s="759"/>
      <c r="F293" s="86"/>
      <c r="G293" s="148"/>
      <c r="H293" s="86"/>
      <c r="I293" s="86"/>
    </row>
    <row r="294" spans="1:9" ht="12.75">
      <c r="A294" s="83"/>
      <c r="B294" s="227"/>
      <c r="C294" s="227"/>
      <c r="D294" s="237"/>
      <c r="E294" s="759"/>
      <c r="F294" s="86"/>
      <c r="G294" s="86"/>
      <c r="H294" s="86"/>
      <c r="I294" s="86"/>
    </row>
    <row r="295" spans="1:9" ht="12.75">
      <c r="A295" s="83"/>
      <c r="B295" s="977"/>
      <c r="C295" s="871"/>
      <c r="D295" s="871"/>
      <c r="E295" s="871"/>
      <c r="F295" s="871"/>
      <c r="G295" s="871"/>
      <c r="H295" s="871"/>
      <c r="I295" s="231"/>
    </row>
    <row r="296" spans="1:9" ht="12.75">
      <c r="A296" s="83"/>
      <c r="B296" s="972"/>
      <c r="C296" s="972"/>
      <c r="D296" s="237"/>
      <c r="E296" s="754"/>
      <c r="F296" s="237"/>
      <c r="G296" s="237"/>
      <c r="H296" s="237"/>
      <c r="I296" s="86"/>
    </row>
    <row r="297" spans="1:9" ht="12.75">
      <c r="A297" s="83"/>
      <c r="B297" s="871"/>
      <c r="C297" s="871"/>
      <c r="D297" s="237"/>
      <c r="E297" s="759"/>
      <c r="F297" s="237"/>
      <c r="G297" s="229"/>
      <c r="H297" s="237"/>
      <c r="I297" s="86"/>
    </row>
    <row r="298" spans="1:9" ht="12.75">
      <c r="A298" s="83"/>
      <c r="B298" s="871"/>
      <c r="C298" s="871"/>
      <c r="D298" s="237"/>
      <c r="E298" s="759"/>
      <c r="F298" s="237"/>
      <c r="G298" s="229"/>
      <c r="H298" s="237"/>
      <c r="I298" s="86"/>
    </row>
    <row r="299" spans="1:9" ht="12.75">
      <c r="A299" s="83"/>
      <c r="B299" s="227"/>
      <c r="C299" s="227"/>
      <c r="D299" s="237"/>
      <c r="E299" s="759"/>
      <c r="F299" s="237"/>
      <c r="G299" s="237"/>
      <c r="H299" s="237"/>
      <c r="I299" s="86"/>
    </row>
    <row r="300" spans="1:9" ht="12.75">
      <c r="A300" s="83"/>
      <c r="B300" s="558"/>
      <c r="C300" s="227"/>
      <c r="D300" s="237"/>
      <c r="E300" s="561"/>
      <c r="F300" s="843"/>
      <c r="G300" s="229"/>
      <c r="H300" s="237"/>
      <c r="I300" s="86"/>
    </row>
    <row r="301" spans="1:9" ht="12.75">
      <c r="A301" s="83"/>
      <c r="B301" s="227"/>
      <c r="C301" s="227"/>
      <c r="D301" s="561"/>
      <c r="E301" s="823"/>
      <c r="F301" s="237"/>
      <c r="G301" s="237"/>
      <c r="H301" s="237"/>
      <c r="I301" s="86"/>
    </row>
    <row r="302" spans="1:9" ht="23.25">
      <c r="A302" s="83"/>
      <c r="B302" s="978"/>
      <c r="C302" s="871"/>
      <c r="D302" s="871"/>
      <c r="E302" s="871"/>
      <c r="F302" s="871"/>
      <c r="G302" s="871"/>
      <c r="H302" s="871"/>
      <c r="I302" s="1"/>
    </row>
    <row r="303" spans="1:9" ht="18">
      <c r="A303" s="83"/>
      <c r="B303" s="979"/>
      <c r="C303" s="871"/>
      <c r="D303" s="871"/>
      <c r="E303" s="871"/>
      <c r="F303" s="871"/>
      <c r="G303" s="871"/>
      <c r="H303" s="871"/>
      <c r="I303" s="16"/>
    </row>
    <row r="304" spans="1:9" ht="12.75">
      <c r="A304" s="83"/>
      <c r="B304" s="227"/>
      <c r="C304" s="227"/>
      <c r="D304" s="227"/>
      <c r="E304" s="433"/>
      <c r="F304" s="227"/>
      <c r="G304" s="227"/>
      <c r="H304" s="227"/>
      <c r="I304" s="21"/>
    </row>
    <row r="305" spans="1:9" ht="12.75">
      <c r="A305" s="83"/>
      <c r="B305" s="227"/>
      <c r="C305" s="227"/>
      <c r="D305" s="561"/>
      <c r="E305" s="126"/>
      <c r="F305" s="88"/>
      <c r="G305" s="540"/>
      <c r="H305" s="561"/>
      <c r="I305" s="88"/>
    </row>
    <row r="306" spans="1:9" ht="12.75">
      <c r="A306" s="83"/>
      <c r="B306" s="972"/>
      <c r="C306" s="972"/>
      <c r="D306" s="114"/>
      <c r="E306" s="126"/>
      <c r="F306" s="25"/>
      <c r="G306" s="25"/>
      <c r="H306" s="228"/>
      <c r="I306" s="25"/>
    </row>
    <row r="307" spans="1:9" ht="12.75">
      <c r="A307" s="83"/>
      <c r="B307" s="871"/>
      <c r="C307" s="871"/>
      <c r="D307" s="228"/>
      <c r="E307" s="754"/>
      <c r="F307" s="228"/>
      <c r="G307" s="228"/>
      <c r="H307" s="228"/>
      <c r="I307" s="25"/>
    </row>
    <row r="308" spans="1:9" ht="12.75">
      <c r="A308" s="83"/>
      <c r="B308" s="871"/>
      <c r="C308" s="871"/>
      <c r="D308" s="228"/>
      <c r="E308" s="759"/>
      <c r="F308" s="228"/>
      <c r="G308" s="228"/>
      <c r="H308" s="228"/>
      <c r="I308" s="25"/>
    </row>
    <row r="309" spans="1:9" ht="12.75">
      <c r="A309" s="83"/>
      <c r="B309" s="227"/>
      <c r="C309" s="227"/>
      <c r="D309" s="237"/>
      <c r="E309" s="754"/>
      <c r="F309" s="228"/>
      <c r="G309" s="168"/>
      <c r="H309" s="228"/>
      <c r="I309" s="25"/>
    </row>
    <row r="310" spans="1:9">
      <c r="A310" s="83"/>
      <c r="B310" s="980"/>
      <c r="C310" s="871"/>
      <c r="D310" s="871"/>
      <c r="E310" s="871"/>
      <c r="F310" s="871"/>
      <c r="G310" s="871"/>
      <c r="H310" s="871"/>
      <c r="I310" s="546"/>
    </row>
    <row r="311" spans="1:9" ht="12.75">
      <c r="A311" s="83"/>
      <c r="B311" s="227"/>
      <c r="C311" s="227"/>
      <c r="D311" s="228"/>
      <c r="E311" s="754"/>
      <c r="F311" s="108"/>
      <c r="G311" s="237"/>
      <c r="H311" s="228"/>
      <c r="I311" s="25"/>
    </row>
    <row r="312" spans="1:9" ht="12.75">
      <c r="A312" s="83"/>
      <c r="B312" s="227"/>
      <c r="C312" s="227"/>
      <c r="D312" s="228"/>
      <c r="E312" s="754"/>
      <c r="F312" s="228"/>
      <c r="G312" s="825"/>
      <c r="H312" s="228"/>
      <c r="I312" s="25"/>
    </row>
    <row r="313" spans="1:9" ht="12.75">
      <c r="A313" s="83"/>
      <c r="B313" s="227"/>
      <c r="C313" s="227"/>
      <c r="D313" s="25"/>
      <c r="E313" s="754"/>
      <c r="F313" s="824"/>
      <c r="G313" s="825"/>
      <c r="H313" s="826"/>
      <c r="I313" s="712"/>
    </row>
    <row r="314" spans="1:9" ht="12.75">
      <c r="A314" s="83"/>
      <c r="B314" s="227"/>
      <c r="C314" s="722"/>
      <c r="D314" s="561"/>
      <c r="E314" s="754"/>
      <c r="F314" s="228"/>
      <c r="G314" s="825"/>
      <c r="H314" s="228"/>
      <c r="I314" s="25"/>
    </row>
    <row r="315" spans="1:9" ht="12.75">
      <c r="A315" s="83"/>
      <c r="B315" s="972"/>
      <c r="C315" s="972"/>
      <c r="D315" s="25"/>
      <c r="E315" s="771"/>
      <c r="F315" s="228"/>
      <c r="G315" s="168"/>
      <c r="H315" s="228"/>
      <c r="I315" s="25"/>
    </row>
    <row r="316" spans="1:9" ht="12.75">
      <c r="A316" s="83"/>
      <c r="B316" s="871"/>
      <c r="C316" s="871"/>
      <c r="D316" s="228"/>
      <c r="E316" s="771"/>
      <c r="F316" s="841"/>
      <c r="G316" s="844"/>
      <c r="H316" s="228"/>
      <c r="I316" s="25"/>
    </row>
    <row r="317" spans="1:9" ht="12.75">
      <c r="A317" s="83"/>
      <c r="B317" s="871"/>
      <c r="C317" s="871"/>
      <c r="D317" s="228"/>
      <c r="E317" s="121"/>
      <c r="F317" s="845"/>
      <c r="G317" s="845"/>
      <c r="H317" s="845"/>
      <c r="I317" s="715"/>
    </row>
    <row r="318" spans="1:9" ht="12.75">
      <c r="A318" s="83"/>
      <c r="B318" s="871"/>
      <c r="C318" s="871"/>
      <c r="D318" s="228"/>
      <c r="E318" s="771"/>
      <c r="F318" s="228"/>
      <c r="G318" s="825"/>
      <c r="H318" s="228"/>
      <c r="I318" s="25"/>
    </row>
    <row r="319" spans="1:9" ht="12.75">
      <c r="A319" s="83"/>
      <c r="B319" s="828"/>
      <c r="C319" s="828"/>
      <c r="D319" s="228"/>
      <c r="E319" s="121"/>
      <c r="F319" s="845"/>
      <c r="G319" s="845"/>
      <c r="H319" s="845"/>
      <c r="I319" s="715"/>
    </row>
    <row r="320" spans="1:9" ht="18">
      <c r="A320" s="83"/>
      <c r="B320" s="979"/>
      <c r="C320" s="871"/>
      <c r="D320" s="871"/>
      <c r="E320" s="871"/>
      <c r="F320" s="871"/>
      <c r="G320" s="871"/>
      <c r="H320" s="871"/>
      <c r="I320" s="16"/>
    </row>
    <row r="321" spans="1:9" ht="12.75">
      <c r="A321" s="83"/>
      <c r="B321" s="227"/>
      <c r="C321" s="227"/>
      <c r="D321" s="237"/>
      <c r="E321" s="759"/>
      <c r="F321" s="237"/>
      <c r="G321" s="229"/>
      <c r="H321" s="237"/>
      <c r="I321" s="86"/>
    </row>
    <row r="322" spans="1:9" ht="12.75">
      <c r="A322" s="83"/>
      <c r="B322" s="227"/>
      <c r="C322" s="227"/>
      <c r="D322" s="237"/>
      <c r="E322" s="759"/>
      <c r="F322" s="237"/>
      <c r="G322" s="229"/>
      <c r="H322" s="237"/>
      <c r="I322" s="86"/>
    </row>
    <row r="323" spans="1:9" ht="12.75">
      <c r="A323" s="83"/>
      <c r="B323" s="972"/>
      <c r="C323" s="972"/>
      <c r="D323" s="228"/>
      <c r="E323" s="434"/>
      <c r="F323" s="237"/>
      <c r="G323" s="229"/>
      <c r="H323" s="237"/>
      <c r="I323" s="86"/>
    </row>
    <row r="324" spans="1:9" ht="12.75">
      <c r="A324" s="83"/>
      <c r="B324" s="871"/>
      <c r="C324" s="871"/>
      <c r="D324" s="206"/>
      <c r="E324" s="775"/>
      <c r="F324" s="237"/>
      <c r="G324" s="237"/>
      <c r="H324" s="237"/>
      <c r="I324" s="86"/>
    </row>
    <row r="325" spans="1:9" ht="12.75">
      <c r="A325" s="83"/>
      <c r="B325" s="871"/>
      <c r="C325" s="871"/>
      <c r="D325" s="206"/>
      <c r="E325" s="807"/>
      <c r="F325" s="237"/>
      <c r="G325" s="237"/>
      <c r="H325" s="237"/>
      <c r="I325" s="86"/>
    </row>
    <row r="326" spans="1:9">
      <c r="A326" s="83"/>
      <c r="B326" s="980"/>
      <c r="C326" s="871"/>
      <c r="D326" s="871"/>
      <c r="E326" s="871"/>
      <c r="F326" s="871"/>
      <c r="G326" s="871"/>
      <c r="H326" s="871"/>
      <c r="I326" s="546"/>
    </row>
    <row r="327" spans="1:9" ht="12.75">
      <c r="A327" s="83"/>
      <c r="B327" s="227"/>
      <c r="C327" s="227"/>
      <c r="D327" s="25"/>
      <c r="E327" s="754"/>
      <c r="F327" s="824"/>
      <c r="G327" s="825"/>
      <c r="H327" s="826"/>
      <c r="I327" s="712"/>
    </row>
    <row r="328" spans="1:9" ht="12.75">
      <c r="A328" s="83"/>
      <c r="B328" s="227"/>
      <c r="C328" s="227"/>
      <c r="D328" s="237"/>
      <c r="E328" s="759"/>
      <c r="F328" s="237"/>
      <c r="G328" s="229"/>
      <c r="H328" s="229"/>
      <c r="I328" s="148"/>
    </row>
    <row r="329" spans="1:9" ht="12.75">
      <c r="A329" s="83"/>
      <c r="B329" s="227"/>
      <c r="C329" s="227"/>
      <c r="D329" s="25"/>
      <c r="E329" s="116"/>
      <c r="F329" s="826"/>
      <c r="G329" s="253"/>
      <c r="H329" s="826"/>
      <c r="I329" s="712"/>
    </row>
    <row r="330" spans="1:9" ht="12.75">
      <c r="A330" s="83"/>
      <c r="B330" s="227"/>
      <c r="C330" s="722"/>
      <c r="D330" s="237"/>
      <c r="E330" s="116"/>
      <c r="F330" s="826"/>
      <c r="G330" s="253"/>
      <c r="H330" s="826"/>
      <c r="I330" s="712"/>
    </row>
    <row r="331" spans="1:9" ht="12.75">
      <c r="A331" s="83"/>
      <c r="B331" s="972"/>
      <c r="C331" s="972"/>
      <c r="D331" s="206"/>
      <c r="E331" s="827"/>
      <c r="F331" s="826"/>
      <c r="G331" s="253"/>
      <c r="H331" s="826"/>
      <c r="I331" s="712"/>
    </row>
    <row r="332" spans="1:9" ht="12.75">
      <c r="A332" s="83"/>
      <c r="B332" s="871"/>
      <c r="C332" s="871"/>
      <c r="D332" s="237"/>
      <c r="E332" s="765"/>
      <c r="F332" s="237"/>
      <c r="G332" s="229"/>
      <c r="H332" s="237"/>
      <c r="I332" s="86"/>
    </row>
    <row r="333" spans="1:9" ht="12.75">
      <c r="A333" s="83"/>
      <c r="B333" s="828"/>
      <c r="C333" s="828"/>
      <c r="D333" s="561"/>
      <c r="E333" s="829"/>
      <c r="F333" s="826"/>
      <c r="G333" s="253"/>
      <c r="H333" s="826"/>
      <c r="I333" s="712"/>
    </row>
    <row r="334" spans="1:9" ht="18">
      <c r="A334" s="83"/>
      <c r="B334" s="981"/>
      <c r="C334" s="871"/>
      <c r="D334" s="871"/>
      <c r="E334" s="871"/>
      <c r="F334" s="871"/>
      <c r="G334" s="871"/>
      <c r="H334" s="871"/>
      <c r="I334" s="708"/>
    </row>
    <row r="335" spans="1:9" ht="12.75">
      <c r="A335" s="83"/>
      <c r="B335" s="227"/>
      <c r="C335" s="227"/>
      <c r="D335" s="830"/>
      <c r="E335" s="126"/>
      <c r="F335" s="831"/>
      <c r="G335" s="96"/>
      <c r="H335" s="434"/>
      <c r="I335" s="25"/>
    </row>
    <row r="336" spans="1:9" ht="12.75">
      <c r="A336" s="83"/>
      <c r="B336" s="227"/>
      <c r="C336" s="227"/>
      <c r="D336" s="228"/>
      <c r="E336" s="754"/>
      <c r="F336" s="25"/>
      <c r="G336" s="168"/>
      <c r="H336" s="25"/>
      <c r="I336" s="25"/>
    </row>
    <row r="337" spans="1:9" ht="12.75">
      <c r="A337" s="83"/>
      <c r="B337" s="227"/>
      <c r="C337" s="227"/>
      <c r="D337" s="25"/>
      <c r="E337" s="754"/>
      <c r="F337" s="25"/>
      <c r="G337" s="25"/>
      <c r="H337" s="25"/>
      <c r="I337" s="25"/>
    </row>
    <row r="338" spans="1:9">
      <c r="A338" s="83"/>
      <c r="B338" s="980"/>
      <c r="C338" s="871"/>
      <c r="D338" s="871"/>
      <c r="E338" s="871"/>
      <c r="F338" s="871"/>
      <c r="G338" s="871"/>
      <c r="H338" s="871"/>
      <c r="I338" s="546"/>
    </row>
    <row r="339" spans="1:9" ht="12.75">
      <c r="A339" s="83"/>
      <c r="B339" s="972"/>
      <c r="C339" s="972"/>
      <c r="D339" s="25"/>
      <c r="E339" s="434"/>
      <c r="F339" s="25"/>
      <c r="G339" s="168"/>
      <c r="H339" s="704"/>
      <c r="I339" s="812"/>
    </row>
    <row r="340" spans="1:9" ht="12.75">
      <c r="A340" s="83"/>
      <c r="B340" s="871"/>
      <c r="C340" s="871"/>
      <c r="D340" s="228"/>
      <c r="E340" s="434"/>
      <c r="F340" s="237"/>
      <c r="G340" s="229"/>
      <c r="H340" s="237"/>
      <c r="I340" s="86"/>
    </row>
    <row r="341" spans="1:9" ht="12.75">
      <c r="A341" s="83"/>
      <c r="B341" s="227"/>
      <c r="C341" s="227"/>
      <c r="D341" s="25"/>
      <c r="E341" s="434"/>
      <c r="F341" s="228"/>
      <c r="G341" s="228"/>
      <c r="H341" s="228"/>
      <c r="I341" s="25"/>
    </row>
    <row r="342" spans="1:9" ht="12.75">
      <c r="A342" s="83"/>
      <c r="B342" s="227"/>
      <c r="C342" s="227"/>
      <c r="D342" s="88"/>
      <c r="E342" s="121"/>
      <c r="F342" s="824"/>
      <c r="G342" s="832"/>
      <c r="H342" s="826"/>
      <c r="I342" s="712"/>
    </row>
    <row r="343" spans="1:9" ht="12.75">
      <c r="A343" s="83"/>
      <c r="B343" s="227"/>
      <c r="C343" s="227"/>
      <c r="D343" s="237"/>
      <c r="E343" s="440"/>
      <c r="F343" s="237"/>
      <c r="G343" s="168"/>
      <c r="H343" s="237"/>
      <c r="I343" s="86"/>
    </row>
    <row r="344" spans="1:9" ht="12.75">
      <c r="A344" s="83"/>
      <c r="B344" s="227"/>
      <c r="C344" s="833"/>
      <c r="D344" s="86"/>
      <c r="E344" s="177"/>
      <c r="F344" s="148"/>
      <c r="G344" s="148"/>
      <c r="H344" s="25"/>
      <c r="I344" s="25"/>
    </row>
    <row r="345" spans="1:9" ht="12.75">
      <c r="A345" s="83"/>
      <c r="B345" s="972"/>
      <c r="C345" s="973"/>
      <c r="D345" s="88"/>
      <c r="E345" s="834"/>
      <c r="F345" s="824"/>
      <c r="G345" s="832"/>
      <c r="H345" s="826"/>
      <c r="I345" s="712"/>
    </row>
    <row r="346" spans="1:9" ht="12.75">
      <c r="A346" s="83"/>
      <c r="B346" s="871"/>
      <c r="C346" s="871"/>
      <c r="D346" s="228"/>
      <c r="E346" s="121"/>
      <c r="F346" s="25"/>
      <c r="G346" s="168"/>
      <c r="H346" s="228"/>
      <c r="I346" s="25"/>
    </row>
    <row r="347" spans="1:9" ht="18">
      <c r="A347" s="83"/>
      <c r="B347" s="975"/>
      <c r="C347" s="871"/>
      <c r="D347" s="871"/>
      <c r="E347" s="871"/>
      <c r="F347" s="871"/>
      <c r="G347" s="871"/>
      <c r="H347" s="871"/>
      <c r="I347" s="339"/>
    </row>
    <row r="348" spans="1:9" ht="12.75">
      <c r="A348" s="83"/>
      <c r="B348" s="227"/>
      <c r="C348" s="227"/>
      <c r="D348" s="237"/>
      <c r="E348" s="86"/>
      <c r="F348" s="57"/>
      <c r="G348" s="237"/>
      <c r="H348" s="156"/>
      <c r="I348" s="156"/>
    </row>
    <row r="349" spans="1:9" ht="12.75">
      <c r="A349" s="83"/>
      <c r="B349" s="227"/>
      <c r="C349" s="828"/>
      <c r="D349" s="237"/>
      <c r="E349" s="440"/>
      <c r="F349" s="237"/>
      <c r="G349" s="168"/>
      <c r="H349" s="237"/>
      <c r="I349" s="86"/>
    </row>
    <row r="350" spans="1:9" ht="12.75">
      <c r="A350" s="83"/>
      <c r="B350" s="227"/>
      <c r="C350" s="227"/>
      <c r="D350" s="237"/>
      <c r="E350" s="759"/>
      <c r="F350" s="237"/>
      <c r="G350" s="229"/>
      <c r="H350" s="237"/>
      <c r="I350" s="86"/>
    </row>
    <row r="351" spans="1:9">
      <c r="A351" s="83"/>
      <c r="B351" s="976"/>
      <c r="C351" s="871"/>
      <c r="D351" s="871"/>
      <c r="E351" s="871"/>
      <c r="F351" s="871"/>
      <c r="G351" s="871"/>
      <c r="H351" s="871"/>
      <c r="I351" s="546"/>
    </row>
    <row r="352" spans="1:9" ht="12.75">
      <c r="A352" s="83"/>
      <c r="B352" s="227"/>
      <c r="C352" s="227"/>
      <c r="D352" s="237"/>
      <c r="E352" s="754"/>
      <c r="F352" s="824"/>
      <c r="G352" s="825"/>
      <c r="H352" s="825"/>
      <c r="I352" s="168"/>
    </row>
    <row r="353" spans="1:9" ht="12.75">
      <c r="A353" s="83"/>
      <c r="B353" s="227"/>
      <c r="C353" s="227"/>
      <c r="D353" s="237"/>
      <c r="E353" s="759"/>
      <c r="F353" s="237"/>
      <c r="G353" s="229"/>
      <c r="H353" s="237"/>
      <c r="I353" s="86"/>
    </row>
    <row r="354" spans="1:9" ht="12.75">
      <c r="A354" s="83"/>
      <c r="B354" s="227"/>
      <c r="C354" s="227"/>
      <c r="D354" s="237"/>
      <c r="E354" s="835"/>
      <c r="F354" s="826"/>
      <c r="G354" s="253"/>
      <c r="H354" s="826"/>
      <c r="I354" s="712"/>
    </row>
    <row r="355" spans="1:9" ht="12.75">
      <c r="A355" s="83"/>
      <c r="B355" s="972"/>
      <c r="C355" s="974"/>
      <c r="D355" s="617"/>
      <c r="E355" s="177"/>
      <c r="F355" s="237"/>
      <c r="G355" s="229"/>
      <c r="H355" s="228"/>
      <c r="I355" s="25"/>
    </row>
    <row r="356" spans="1:9" ht="12.75">
      <c r="A356" s="83"/>
      <c r="B356" s="871"/>
      <c r="C356" s="871"/>
      <c r="D356" s="237"/>
      <c r="E356" s="765"/>
      <c r="F356" s="237"/>
      <c r="G356" s="229"/>
      <c r="H356" s="228"/>
      <c r="I356" s="25"/>
    </row>
    <row r="357" spans="1:9" ht="12.75">
      <c r="A357" s="83"/>
      <c r="B357" s="244"/>
      <c r="C357" s="836"/>
      <c r="D357" s="237"/>
      <c r="E357" s="765"/>
      <c r="F357" s="237"/>
      <c r="G357" s="229"/>
      <c r="H357" s="228"/>
      <c r="I357" s="25"/>
    </row>
    <row r="358" spans="1:9" ht="12.75">
      <c r="A358" s="83"/>
      <c r="B358" s="244"/>
      <c r="C358" s="836"/>
      <c r="D358" s="237"/>
      <c r="E358" s="765"/>
      <c r="F358" s="237"/>
      <c r="G358" s="229"/>
      <c r="H358" s="228"/>
      <c r="I358" s="25"/>
    </row>
    <row r="359" spans="1:9" ht="18">
      <c r="A359" s="83"/>
      <c r="B359" s="975"/>
      <c r="C359" s="871"/>
      <c r="D359" s="871"/>
      <c r="E359" s="871"/>
      <c r="F359" s="871"/>
      <c r="G359" s="871"/>
      <c r="H359" s="871"/>
      <c r="I359" s="339"/>
    </row>
    <row r="360" spans="1:9" ht="12.75">
      <c r="A360" s="83"/>
      <c r="B360" s="227"/>
      <c r="C360" s="227"/>
      <c r="D360" s="237"/>
      <c r="E360" s="837"/>
      <c r="F360" s="838"/>
      <c r="G360" s="270"/>
      <c r="H360" s="156"/>
      <c r="I360" s="156"/>
    </row>
    <row r="361" spans="1:9" ht="12.75">
      <c r="A361" s="83"/>
      <c r="B361" s="227"/>
      <c r="C361" s="227"/>
      <c r="D361" s="237"/>
      <c r="E361" s="759"/>
      <c r="F361" s="237"/>
      <c r="G361" s="237"/>
      <c r="H361" s="237"/>
      <c r="I361" s="86"/>
    </row>
    <row r="362" spans="1:9" ht="12.75">
      <c r="A362" s="83"/>
      <c r="B362" s="227"/>
      <c r="C362" s="227"/>
      <c r="D362" s="237"/>
      <c r="E362" s="754"/>
      <c r="F362" s="824"/>
      <c r="G362" s="157"/>
      <c r="H362" s="826"/>
      <c r="I362" s="712"/>
    </row>
    <row r="363" spans="1:9">
      <c r="A363" s="83"/>
      <c r="B363" s="976"/>
      <c r="C363" s="871"/>
      <c r="D363" s="871"/>
      <c r="E363" s="871"/>
      <c r="F363" s="871"/>
      <c r="G363" s="871"/>
      <c r="H363" s="871"/>
      <c r="I363" s="546"/>
    </row>
    <row r="364" spans="1:9" ht="12.75">
      <c r="A364" s="83"/>
      <c r="B364" s="227"/>
      <c r="C364" s="227"/>
      <c r="D364" s="228"/>
      <c r="E364" s="839"/>
      <c r="F364" s="86"/>
      <c r="G364" s="86"/>
      <c r="H364" s="237"/>
      <c r="I364" s="86"/>
    </row>
    <row r="365" spans="1:9" ht="12.75">
      <c r="A365" s="83"/>
      <c r="B365" s="227"/>
      <c r="C365" s="227"/>
      <c r="D365" s="237"/>
      <c r="E365" s="835"/>
      <c r="F365" s="86"/>
      <c r="G365" s="86"/>
      <c r="H365" s="237"/>
      <c r="I365" s="86"/>
    </row>
    <row r="366" spans="1:9" ht="12.75">
      <c r="A366" s="83"/>
      <c r="B366" s="227"/>
      <c r="C366" s="227"/>
      <c r="D366" s="237"/>
      <c r="E366" s="840"/>
      <c r="F366" s="86"/>
      <c r="G366" s="86"/>
      <c r="H366" s="228"/>
      <c r="I366" s="25"/>
    </row>
    <row r="367" spans="1:9" ht="12.75">
      <c r="A367" s="83"/>
      <c r="B367" s="227"/>
      <c r="C367" s="227"/>
      <c r="D367" s="237"/>
      <c r="E367" s="840"/>
      <c r="F367" s="86"/>
      <c r="G367" s="86"/>
      <c r="H367" s="228"/>
      <c r="I367" s="25"/>
    </row>
    <row r="368" spans="1:9" ht="12.75">
      <c r="A368" s="83"/>
      <c r="B368" s="227"/>
      <c r="C368" s="227"/>
      <c r="D368" s="228"/>
      <c r="E368" s="771"/>
      <c r="F368" s="841"/>
      <c r="G368" s="842"/>
      <c r="H368" s="247"/>
      <c r="I368" s="128"/>
    </row>
    <row r="369" spans="1:9" ht="18">
      <c r="A369" s="83"/>
      <c r="B369" s="975"/>
      <c r="C369" s="871"/>
      <c r="D369" s="871"/>
      <c r="E369" s="871"/>
      <c r="F369" s="871"/>
      <c r="G369" s="871"/>
      <c r="H369" s="871"/>
      <c r="I369" s="339"/>
    </row>
    <row r="370" spans="1:9" ht="12.75">
      <c r="A370" s="83"/>
      <c r="B370" s="227"/>
      <c r="C370" s="227"/>
      <c r="D370" s="237"/>
      <c r="E370" s="759"/>
      <c r="F370" s="86"/>
      <c r="G370" s="148"/>
      <c r="H370" s="86"/>
      <c r="I370" s="86"/>
    </row>
    <row r="371" spans="1:9" ht="12.75">
      <c r="A371" s="83"/>
      <c r="B371" s="227"/>
      <c r="C371" s="227"/>
      <c r="D371" s="843"/>
      <c r="E371" s="759"/>
      <c r="F371" s="86"/>
      <c r="G371" s="148"/>
      <c r="H371" s="86"/>
      <c r="I371" s="86"/>
    </row>
    <row r="372" spans="1:9" ht="12.75">
      <c r="A372" s="83"/>
      <c r="B372" s="227"/>
      <c r="C372" s="227"/>
      <c r="D372" s="237"/>
      <c r="E372" s="759"/>
      <c r="F372" s="86"/>
      <c r="G372" s="86"/>
      <c r="H372" s="86"/>
      <c r="I372" s="86"/>
    </row>
    <row r="373" spans="1:9" ht="12.75">
      <c r="A373" s="83"/>
      <c r="B373" s="977"/>
      <c r="C373" s="871"/>
      <c r="D373" s="871"/>
      <c r="E373" s="871"/>
      <c r="F373" s="871"/>
      <c r="G373" s="871"/>
      <c r="H373" s="871"/>
      <c r="I373" s="231"/>
    </row>
    <row r="374" spans="1:9" ht="12.75">
      <c r="A374" s="83"/>
      <c r="B374" s="972"/>
      <c r="C374" s="972"/>
      <c r="D374" s="237"/>
      <c r="E374" s="754"/>
      <c r="F374" s="237"/>
      <c r="G374" s="237"/>
      <c r="H374" s="237"/>
      <c r="I374" s="86"/>
    </row>
    <row r="375" spans="1:9" ht="12.75">
      <c r="A375" s="83"/>
      <c r="B375" s="871"/>
      <c r="C375" s="871"/>
      <c r="D375" s="237"/>
      <c r="E375" s="759"/>
      <c r="F375" s="237"/>
      <c r="G375" s="229"/>
      <c r="H375" s="237"/>
      <c r="I375" s="86"/>
    </row>
    <row r="376" spans="1:9" ht="12.75">
      <c r="A376" s="83"/>
      <c r="B376" s="871"/>
      <c r="C376" s="871"/>
      <c r="D376" s="237"/>
      <c r="E376" s="759"/>
      <c r="F376" s="237"/>
      <c r="G376" s="229"/>
      <c r="H376" s="237"/>
      <c r="I376" s="86"/>
    </row>
    <row r="377" spans="1:9" ht="12.75">
      <c r="A377" s="83"/>
      <c r="B377" s="227"/>
      <c r="C377" s="227"/>
      <c r="D377" s="237"/>
      <c r="E377" s="759"/>
      <c r="F377" s="237"/>
      <c r="G377" s="237"/>
      <c r="H377" s="237"/>
      <c r="I377" s="86"/>
    </row>
    <row r="378" spans="1:9" ht="12.75">
      <c r="A378" s="83"/>
      <c r="B378" s="558"/>
      <c r="C378" s="227"/>
      <c r="D378" s="237"/>
      <c r="E378" s="561"/>
      <c r="F378" s="843"/>
      <c r="G378" s="229"/>
      <c r="H378" s="237"/>
      <c r="I378" s="86"/>
    </row>
    <row r="379" spans="1:9" ht="12.75">
      <c r="A379" s="83"/>
      <c r="B379" s="227"/>
      <c r="C379" s="227"/>
      <c r="D379" s="561"/>
      <c r="E379" s="823"/>
      <c r="F379" s="237"/>
      <c r="G379" s="237"/>
      <c r="H379" s="237"/>
      <c r="I379" s="86"/>
    </row>
    <row r="380" spans="1:9" ht="23.25">
      <c r="A380" s="83"/>
      <c r="B380" s="978"/>
      <c r="C380" s="871"/>
      <c r="D380" s="871"/>
      <c r="E380" s="871"/>
      <c r="F380" s="871"/>
      <c r="G380" s="871"/>
      <c r="H380" s="871"/>
      <c r="I380" s="1"/>
    </row>
    <row r="381" spans="1:9" ht="18">
      <c r="A381" s="83"/>
      <c r="B381" s="979"/>
      <c r="C381" s="871"/>
      <c r="D381" s="871"/>
      <c r="E381" s="871"/>
      <c r="F381" s="871"/>
      <c r="G381" s="871"/>
      <c r="H381" s="871"/>
      <c r="I381" s="16"/>
    </row>
    <row r="382" spans="1:9" ht="12.75">
      <c r="A382" s="83"/>
      <c r="B382" s="227"/>
      <c r="C382" s="227"/>
      <c r="D382" s="227"/>
      <c r="E382" s="433"/>
      <c r="F382" s="227"/>
      <c r="G382" s="227"/>
      <c r="H382" s="227"/>
      <c r="I382" s="21"/>
    </row>
    <row r="383" spans="1:9" ht="12.75">
      <c r="A383" s="83"/>
      <c r="B383" s="227"/>
      <c r="C383" s="227"/>
      <c r="D383" s="561"/>
      <c r="E383" s="126"/>
      <c r="F383" s="88"/>
      <c r="G383" s="540"/>
      <c r="H383" s="561"/>
      <c r="I383" s="88"/>
    </row>
    <row r="384" spans="1:9" ht="12.75">
      <c r="A384" s="83"/>
      <c r="B384" s="972"/>
      <c r="C384" s="972"/>
      <c r="D384" s="114"/>
      <c r="E384" s="126"/>
      <c r="F384" s="25"/>
      <c r="G384" s="25"/>
      <c r="H384" s="228"/>
      <c r="I384" s="25"/>
    </row>
    <row r="385" spans="1:9" ht="12.75">
      <c r="A385" s="83"/>
      <c r="B385" s="871"/>
      <c r="C385" s="871"/>
      <c r="D385" s="228"/>
      <c r="E385" s="754"/>
      <c r="F385" s="228"/>
      <c r="G385" s="228"/>
      <c r="H385" s="228"/>
      <c r="I385" s="25"/>
    </row>
    <row r="386" spans="1:9" ht="12.75">
      <c r="A386" s="83"/>
      <c r="B386" s="871"/>
      <c r="C386" s="871"/>
      <c r="D386" s="228"/>
      <c r="E386" s="759"/>
      <c r="F386" s="228"/>
      <c r="G386" s="228"/>
      <c r="H386" s="228"/>
      <c r="I386" s="25"/>
    </row>
    <row r="387" spans="1:9" ht="12.75">
      <c r="A387" s="83"/>
      <c r="B387" s="227"/>
      <c r="C387" s="227"/>
      <c r="D387" s="237"/>
      <c r="E387" s="754"/>
      <c r="F387" s="228"/>
      <c r="G387" s="168"/>
      <c r="H387" s="228"/>
      <c r="I387" s="25"/>
    </row>
    <row r="388" spans="1:9">
      <c r="A388" s="83"/>
      <c r="B388" s="980"/>
      <c r="C388" s="871"/>
      <c r="D388" s="871"/>
      <c r="E388" s="871"/>
      <c r="F388" s="871"/>
      <c r="G388" s="871"/>
      <c r="H388" s="871"/>
      <c r="I388" s="546"/>
    </row>
    <row r="389" spans="1:9" ht="12.75">
      <c r="A389" s="83"/>
      <c r="B389" s="227"/>
      <c r="C389" s="227"/>
      <c r="D389" s="228"/>
      <c r="E389" s="754"/>
      <c r="F389" s="108"/>
      <c r="G389" s="237"/>
      <c r="H389" s="228"/>
      <c r="I389" s="25"/>
    </row>
    <row r="390" spans="1:9" ht="12.75">
      <c r="A390" s="83"/>
      <c r="B390" s="227"/>
      <c r="C390" s="227"/>
      <c r="D390" s="228"/>
      <c r="E390" s="754"/>
      <c r="F390" s="228"/>
      <c r="G390" s="825"/>
      <c r="H390" s="228"/>
      <c r="I390" s="25"/>
    </row>
    <row r="391" spans="1:9" ht="12.75">
      <c r="A391" s="83"/>
      <c r="B391" s="227"/>
      <c r="C391" s="227"/>
      <c r="D391" s="25"/>
      <c r="E391" s="754"/>
      <c r="F391" s="824"/>
      <c r="G391" s="825"/>
      <c r="H391" s="826"/>
      <c r="I391" s="712"/>
    </row>
    <row r="392" spans="1:9" ht="12.75">
      <c r="A392" s="83"/>
      <c r="B392" s="227"/>
      <c r="C392" s="722"/>
      <c r="D392" s="561"/>
      <c r="E392" s="754"/>
      <c r="F392" s="228"/>
      <c r="G392" s="825"/>
      <c r="H392" s="228"/>
      <c r="I392" s="25"/>
    </row>
    <row r="393" spans="1:9" ht="12.75">
      <c r="A393" s="83"/>
      <c r="B393" s="972"/>
      <c r="C393" s="972"/>
      <c r="D393" s="25"/>
      <c r="E393" s="771"/>
      <c r="F393" s="228"/>
      <c r="G393" s="168"/>
      <c r="H393" s="228"/>
      <c r="I393" s="25"/>
    </row>
    <row r="394" spans="1:9" ht="12.75">
      <c r="A394" s="83"/>
      <c r="B394" s="871"/>
      <c r="C394" s="871"/>
      <c r="D394" s="228"/>
      <c r="E394" s="771"/>
      <c r="F394" s="841"/>
      <c r="G394" s="844"/>
      <c r="H394" s="228"/>
      <c r="I394" s="25"/>
    </row>
    <row r="395" spans="1:9" ht="12.75">
      <c r="A395" s="83"/>
      <c r="B395" s="871"/>
      <c r="C395" s="871"/>
      <c r="D395" s="228"/>
      <c r="E395" s="121"/>
      <c r="F395" s="845"/>
      <c r="G395" s="845"/>
      <c r="H395" s="845"/>
      <c r="I395" s="715"/>
    </row>
    <row r="396" spans="1:9" ht="12.75">
      <c r="A396" s="83"/>
      <c r="B396" s="871"/>
      <c r="C396" s="871"/>
      <c r="D396" s="228"/>
      <c r="E396" s="771"/>
      <c r="F396" s="228"/>
      <c r="G396" s="825"/>
      <c r="H396" s="228"/>
      <c r="I396" s="25"/>
    </row>
    <row r="397" spans="1:9" ht="12.75">
      <c r="A397" s="83"/>
      <c r="B397" s="828"/>
      <c r="C397" s="828"/>
      <c r="D397" s="228"/>
      <c r="E397" s="121"/>
      <c r="F397" s="845"/>
      <c r="G397" s="845"/>
      <c r="H397" s="845"/>
      <c r="I397" s="715"/>
    </row>
    <row r="398" spans="1:9" ht="18">
      <c r="A398" s="83"/>
      <c r="B398" s="979"/>
      <c r="C398" s="871"/>
      <c r="D398" s="871"/>
      <c r="E398" s="871"/>
      <c r="F398" s="871"/>
      <c r="G398" s="871"/>
      <c r="H398" s="871"/>
      <c r="I398" s="16"/>
    </row>
    <row r="399" spans="1:9" ht="12.75">
      <c r="A399" s="83"/>
      <c r="B399" s="227"/>
      <c r="C399" s="227"/>
      <c r="D399" s="237"/>
      <c r="E399" s="759"/>
      <c r="F399" s="237"/>
      <c r="G399" s="229"/>
      <c r="H399" s="237"/>
      <c r="I399" s="86"/>
    </row>
    <row r="400" spans="1:9" ht="12.75">
      <c r="A400" s="83"/>
      <c r="B400" s="227"/>
      <c r="C400" s="227"/>
      <c r="D400" s="237"/>
      <c r="E400" s="759"/>
      <c r="F400" s="237"/>
      <c r="G400" s="229"/>
      <c r="H400" s="237"/>
      <c r="I400" s="86"/>
    </row>
    <row r="401" spans="1:9" ht="12.75">
      <c r="A401" s="83"/>
      <c r="B401" s="972"/>
      <c r="C401" s="972"/>
      <c r="D401" s="228"/>
      <c r="E401" s="434"/>
      <c r="F401" s="237"/>
      <c r="G401" s="229"/>
      <c r="H401" s="237"/>
      <c r="I401" s="86"/>
    </row>
    <row r="402" spans="1:9" ht="12.75">
      <c r="A402" s="83"/>
      <c r="B402" s="871"/>
      <c r="C402" s="871"/>
      <c r="D402" s="206"/>
      <c r="E402" s="775"/>
      <c r="F402" s="237"/>
      <c r="G402" s="237"/>
      <c r="H402" s="237"/>
      <c r="I402" s="86"/>
    </row>
    <row r="403" spans="1:9" ht="12.75">
      <c r="A403" s="83"/>
      <c r="B403" s="871"/>
      <c r="C403" s="871"/>
      <c r="D403" s="206"/>
      <c r="E403" s="807"/>
      <c r="F403" s="237"/>
      <c r="G403" s="237"/>
      <c r="H403" s="237"/>
      <c r="I403" s="86"/>
    </row>
    <row r="404" spans="1:9">
      <c r="A404" s="83"/>
      <c r="B404" s="980"/>
      <c r="C404" s="871"/>
      <c r="D404" s="871"/>
      <c r="E404" s="871"/>
      <c r="F404" s="871"/>
      <c r="G404" s="871"/>
      <c r="H404" s="871"/>
      <c r="I404" s="546"/>
    </row>
    <row r="405" spans="1:9" ht="12.75">
      <c r="A405" s="83"/>
      <c r="B405" s="227"/>
      <c r="C405" s="227"/>
      <c r="D405" s="25"/>
      <c r="E405" s="754"/>
      <c r="F405" s="824"/>
      <c r="G405" s="825"/>
      <c r="H405" s="826"/>
      <c r="I405" s="712"/>
    </row>
    <row r="406" spans="1:9" ht="12.75">
      <c r="A406" s="83"/>
      <c r="B406" s="227"/>
      <c r="C406" s="227"/>
      <c r="D406" s="237"/>
      <c r="E406" s="759"/>
      <c r="F406" s="237"/>
      <c r="G406" s="229"/>
      <c r="H406" s="229"/>
      <c r="I406" s="148"/>
    </row>
    <row r="407" spans="1:9" ht="12.75">
      <c r="A407" s="83"/>
      <c r="B407" s="227"/>
      <c r="C407" s="227"/>
      <c r="D407" s="25"/>
      <c r="E407" s="116"/>
      <c r="F407" s="826"/>
      <c r="G407" s="253"/>
      <c r="H407" s="826"/>
      <c r="I407" s="712"/>
    </row>
    <row r="408" spans="1:9" ht="12.75">
      <c r="A408" s="83"/>
      <c r="B408" s="227"/>
      <c r="C408" s="722"/>
      <c r="D408" s="237"/>
      <c r="E408" s="116"/>
      <c r="F408" s="826"/>
      <c r="G408" s="253"/>
      <c r="H408" s="826"/>
      <c r="I408" s="712"/>
    </row>
    <row r="409" spans="1:9" ht="12.75">
      <c r="A409" s="83"/>
      <c r="B409" s="972"/>
      <c r="C409" s="972"/>
      <c r="D409" s="206"/>
      <c r="E409" s="827"/>
      <c r="F409" s="826"/>
      <c r="G409" s="253"/>
      <c r="H409" s="826"/>
      <c r="I409" s="712"/>
    </row>
    <row r="410" spans="1:9" ht="12.75">
      <c r="A410" s="83"/>
      <c r="B410" s="871"/>
      <c r="C410" s="871"/>
      <c r="D410" s="237"/>
      <c r="E410" s="765"/>
      <c r="F410" s="237"/>
      <c r="G410" s="229"/>
      <c r="H410" s="237"/>
      <c r="I410" s="86"/>
    </row>
    <row r="411" spans="1:9" ht="12.75">
      <c r="A411" s="83"/>
      <c r="B411" s="828"/>
      <c r="C411" s="828"/>
      <c r="D411" s="561"/>
      <c r="E411" s="829"/>
      <c r="F411" s="826"/>
      <c r="G411" s="253"/>
      <c r="H411" s="826"/>
      <c r="I411" s="712"/>
    </row>
    <row r="412" spans="1:9" ht="18">
      <c r="A412" s="83"/>
      <c r="B412" s="981"/>
      <c r="C412" s="871"/>
      <c r="D412" s="871"/>
      <c r="E412" s="871"/>
      <c r="F412" s="871"/>
      <c r="G412" s="871"/>
      <c r="H412" s="871"/>
      <c r="I412" s="708"/>
    </row>
    <row r="413" spans="1:9" ht="12.75">
      <c r="A413" s="83"/>
      <c r="B413" s="227"/>
      <c r="C413" s="227"/>
      <c r="D413" s="830"/>
      <c r="E413" s="126"/>
      <c r="F413" s="831"/>
      <c r="G413" s="96"/>
      <c r="H413" s="434"/>
      <c r="I413" s="25"/>
    </row>
    <row r="414" spans="1:9" ht="12.75">
      <c r="A414" s="83"/>
      <c r="B414" s="227"/>
      <c r="C414" s="227"/>
      <c r="D414" s="228"/>
      <c r="E414" s="754"/>
      <c r="F414" s="25"/>
      <c r="G414" s="168"/>
      <c r="H414" s="25"/>
      <c r="I414" s="25"/>
    </row>
    <row r="415" spans="1:9" ht="12.75">
      <c r="A415" s="83"/>
      <c r="B415" s="227"/>
      <c r="C415" s="227"/>
      <c r="D415" s="25"/>
      <c r="E415" s="754"/>
      <c r="F415" s="25"/>
      <c r="G415" s="25"/>
      <c r="H415" s="25"/>
      <c r="I415" s="25"/>
    </row>
    <row r="416" spans="1:9">
      <c r="A416" s="83"/>
      <c r="B416" s="980"/>
      <c r="C416" s="871"/>
      <c r="D416" s="871"/>
      <c r="E416" s="871"/>
      <c r="F416" s="871"/>
      <c r="G416" s="871"/>
      <c r="H416" s="871"/>
      <c r="I416" s="546"/>
    </row>
    <row r="417" spans="1:9" ht="12.75">
      <c r="A417" s="83"/>
      <c r="B417" s="972"/>
      <c r="C417" s="972"/>
      <c r="D417" s="25"/>
      <c r="E417" s="434"/>
      <c r="F417" s="25"/>
      <c r="G417" s="168"/>
      <c r="H417" s="704"/>
      <c r="I417" s="812"/>
    </row>
    <row r="418" spans="1:9" ht="12.75">
      <c r="A418" s="83"/>
      <c r="B418" s="871"/>
      <c r="C418" s="871"/>
      <c r="D418" s="228"/>
      <c r="E418" s="434"/>
      <c r="F418" s="237"/>
      <c r="G418" s="229"/>
      <c r="H418" s="237"/>
      <c r="I418" s="86"/>
    </row>
    <row r="419" spans="1:9" ht="12.75">
      <c r="A419" s="83"/>
      <c r="B419" s="227"/>
      <c r="C419" s="227"/>
      <c r="D419" s="25"/>
      <c r="E419" s="434"/>
      <c r="F419" s="228"/>
      <c r="G419" s="228"/>
      <c r="H419" s="228"/>
      <c r="I419" s="25"/>
    </row>
    <row r="420" spans="1:9" ht="12.75">
      <c r="A420" s="83"/>
      <c r="B420" s="227"/>
      <c r="C420" s="227"/>
      <c r="D420" s="88"/>
      <c r="E420" s="121"/>
      <c r="F420" s="824"/>
      <c r="G420" s="832"/>
      <c r="H420" s="826"/>
      <c r="I420" s="712"/>
    </row>
    <row r="421" spans="1:9" ht="12.75">
      <c r="A421" s="83"/>
      <c r="B421" s="227"/>
      <c r="C421" s="227"/>
      <c r="D421" s="237"/>
      <c r="E421" s="440"/>
      <c r="F421" s="237"/>
      <c r="G421" s="168"/>
      <c r="H421" s="237"/>
      <c r="I421" s="86"/>
    </row>
    <row r="422" spans="1:9" ht="12.75">
      <c r="A422" s="83"/>
      <c r="B422" s="227"/>
      <c r="C422" s="833"/>
      <c r="D422" s="86"/>
      <c r="E422" s="177"/>
      <c r="F422" s="148"/>
      <c r="G422" s="148"/>
      <c r="H422" s="25"/>
      <c r="I422" s="25"/>
    </row>
    <row r="423" spans="1:9" ht="12.75">
      <c r="A423" s="83"/>
      <c r="B423" s="972"/>
      <c r="C423" s="973"/>
      <c r="D423" s="88"/>
      <c r="E423" s="834"/>
      <c r="F423" s="824"/>
      <c r="G423" s="832"/>
      <c r="H423" s="826"/>
      <c r="I423" s="712"/>
    </row>
    <row r="424" spans="1:9" ht="12.75">
      <c r="A424" s="83"/>
      <c r="B424" s="871"/>
      <c r="C424" s="871"/>
      <c r="D424" s="228"/>
      <c r="E424" s="121"/>
      <c r="F424" s="25"/>
      <c r="G424" s="168"/>
      <c r="H424" s="228"/>
      <c r="I424" s="25"/>
    </row>
    <row r="425" spans="1:9" ht="18">
      <c r="A425" s="83"/>
      <c r="B425" s="975"/>
      <c r="C425" s="871"/>
      <c r="D425" s="871"/>
      <c r="E425" s="871"/>
      <c r="F425" s="871"/>
      <c r="G425" s="871"/>
      <c r="H425" s="871"/>
      <c r="I425" s="339"/>
    </row>
    <row r="426" spans="1:9" ht="12.75">
      <c r="A426" s="83"/>
      <c r="B426" s="227"/>
      <c r="C426" s="227"/>
      <c r="D426" s="237"/>
      <c r="E426" s="86"/>
      <c r="F426" s="57"/>
      <c r="G426" s="237"/>
      <c r="H426" s="156"/>
      <c r="I426" s="156"/>
    </row>
    <row r="427" spans="1:9" ht="12.75">
      <c r="A427" s="83"/>
      <c r="B427" s="227"/>
      <c r="C427" s="828"/>
      <c r="D427" s="237"/>
      <c r="E427" s="440"/>
      <c r="F427" s="237"/>
      <c r="G427" s="168"/>
      <c r="H427" s="237"/>
      <c r="I427" s="86"/>
    </row>
    <row r="428" spans="1:9" ht="12.75">
      <c r="A428" s="83"/>
      <c r="B428" s="227"/>
      <c r="C428" s="227"/>
      <c r="D428" s="237"/>
      <c r="E428" s="759"/>
      <c r="F428" s="237"/>
      <c r="G428" s="229"/>
      <c r="H428" s="237"/>
      <c r="I428" s="86"/>
    </row>
    <row r="429" spans="1:9">
      <c r="A429" s="83"/>
      <c r="B429" s="976"/>
      <c r="C429" s="871"/>
      <c r="D429" s="871"/>
      <c r="E429" s="871"/>
      <c r="F429" s="871"/>
      <c r="G429" s="871"/>
      <c r="H429" s="871"/>
      <c r="I429" s="546"/>
    </row>
    <row r="430" spans="1:9" ht="12.75">
      <c r="A430" s="83"/>
      <c r="B430" s="227"/>
      <c r="C430" s="227"/>
      <c r="D430" s="237"/>
      <c r="E430" s="754"/>
      <c r="F430" s="824"/>
      <c r="G430" s="825"/>
      <c r="H430" s="825"/>
      <c r="I430" s="168"/>
    </row>
    <row r="431" spans="1:9" ht="12.75">
      <c r="A431" s="83"/>
      <c r="B431" s="227"/>
      <c r="C431" s="227"/>
      <c r="D431" s="237"/>
      <c r="E431" s="759"/>
      <c r="F431" s="237"/>
      <c r="G431" s="229"/>
      <c r="H431" s="237"/>
      <c r="I431" s="86"/>
    </row>
    <row r="432" spans="1:9" ht="12.75">
      <c r="A432" s="83"/>
      <c r="B432" s="227"/>
      <c r="C432" s="227"/>
      <c r="D432" s="237"/>
      <c r="E432" s="835"/>
      <c r="F432" s="826"/>
      <c r="G432" s="253"/>
      <c r="H432" s="826"/>
      <c r="I432" s="712"/>
    </row>
    <row r="433" spans="1:9" ht="12.75">
      <c r="A433" s="83"/>
      <c r="B433" s="972"/>
      <c r="C433" s="974"/>
      <c r="D433" s="617"/>
      <c r="E433" s="177"/>
      <c r="F433" s="237"/>
      <c r="G433" s="229"/>
      <c r="H433" s="228"/>
      <c r="I433" s="25"/>
    </row>
    <row r="434" spans="1:9" ht="12.75">
      <c r="A434" s="83"/>
      <c r="B434" s="871"/>
      <c r="C434" s="871"/>
      <c r="D434" s="237"/>
      <c r="E434" s="765"/>
      <c r="F434" s="237"/>
      <c r="G434" s="229"/>
      <c r="H434" s="228"/>
      <c r="I434" s="25"/>
    </row>
    <row r="435" spans="1:9" ht="12.75">
      <c r="A435" s="83"/>
      <c r="B435" s="244"/>
      <c r="C435" s="836"/>
      <c r="D435" s="237"/>
      <c r="E435" s="765"/>
      <c r="F435" s="237"/>
      <c r="G435" s="229"/>
      <c r="H435" s="228"/>
      <c r="I435" s="25"/>
    </row>
    <row r="436" spans="1:9" ht="12.75">
      <c r="A436" s="83"/>
      <c r="B436" s="244"/>
      <c r="C436" s="836"/>
      <c r="D436" s="237"/>
      <c r="E436" s="765"/>
      <c r="F436" s="237"/>
      <c r="G436" s="229"/>
      <c r="H436" s="228"/>
      <c r="I436" s="25"/>
    </row>
    <row r="437" spans="1:9" ht="18">
      <c r="A437" s="83"/>
      <c r="B437" s="975"/>
      <c r="C437" s="871"/>
      <c r="D437" s="871"/>
      <c r="E437" s="871"/>
      <c r="F437" s="871"/>
      <c r="G437" s="871"/>
      <c r="H437" s="871"/>
      <c r="I437" s="339"/>
    </row>
    <row r="438" spans="1:9" ht="12.75">
      <c r="A438" s="83"/>
      <c r="B438" s="227"/>
      <c r="C438" s="227"/>
      <c r="D438" s="237"/>
      <c r="E438" s="837"/>
      <c r="F438" s="838"/>
      <c r="G438" s="270"/>
      <c r="H438" s="156"/>
      <c r="I438" s="156"/>
    </row>
    <row r="439" spans="1:9" ht="12.75">
      <c r="A439" s="83"/>
      <c r="B439" s="227"/>
      <c r="C439" s="227"/>
      <c r="D439" s="237"/>
      <c r="E439" s="759"/>
      <c r="F439" s="237"/>
      <c r="G439" s="237"/>
      <c r="H439" s="237"/>
      <c r="I439" s="86"/>
    </row>
    <row r="440" spans="1:9" ht="12.75">
      <c r="A440" s="83"/>
      <c r="B440" s="227"/>
      <c r="C440" s="227"/>
      <c r="D440" s="237"/>
      <c r="E440" s="754"/>
      <c r="F440" s="824"/>
      <c r="G440" s="157"/>
      <c r="H440" s="826"/>
      <c r="I440" s="712"/>
    </row>
    <row r="441" spans="1:9">
      <c r="A441" s="83"/>
      <c r="B441" s="976"/>
      <c r="C441" s="871"/>
      <c r="D441" s="871"/>
      <c r="E441" s="871"/>
      <c r="F441" s="871"/>
      <c r="G441" s="871"/>
      <c r="H441" s="871"/>
      <c r="I441" s="546"/>
    </row>
    <row r="442" spans="1:9" ht="12.75">
      <c r="A442" s="83"/>
      <c r="B442" s="227"/>
      <c r="C442" s="227"/>
      <c r="D442" s="228"/>
      <c r="E442" s="839"/>
      <c r="F442" s="86"/>
      <c r="G442" s="86"/>
      <c r="H442" s="237"/>
      <c r="I442" s="86"/>
    </row>
    <row r="443" spans="1:9" ht="12.75">
      <c r="A443" s="83"/>
      <c r="B443" s="227"/>
      <c r="C443" s="227"/>
      <c r="D443" s="237"/>
      <c r="E443" s="835"/>
      <c r="F443" s="86"/>
      <c r="G443" s="86"/>
      <c r="H443" s="237"/>
      <c r="I443" s="86"/>
    </row>
    <row r="444" spans="1:9" ht="12.75">
      <c r="A444" s="83"/>
      <c r="B444" s="227"/>
      <c r="C444" s="227"/>
      <c r="D444" s="237"/>
      <c r="E444" s="840"/>
      <c r="F444" s="86"/>
      <c r="G444" s="86"/>
      <c r="H444" s="228"/>
      <c r="I444" s="25"/>
    </row>
    <row r="445" spans="1:9" ht="12.75">
      <c r="A445" s="83"/>
      <c r="B445" s="227"/>
      <c r="C445" s="227"/>
      <c r="D445" s="237"/>
      <c r="E445" s="840"/>
      <c r="F445" s="86"/>
      <c r="G445" s="86"/>
      <c r="H445" s="228"/>
      <c r="I445" s="25"/>
    </row>
    <row r="446" spans="1:9" ht="12.75">
      <c r="A446" s="83"/>
      <c r="B446" s="227"/>
      <c r="C446" s="227"/>
      <c r="D446" s="228"/>
      <c r="E446" s="771"/>
      <c r="F446" s="841"/>
      <c r="G446" s="842"/>
      <c r="H446" s="247"/>
      <c r="I446" s="128"/>
    </row>
    <row r="447" spans="1:9" ht="18">
      <c r="A447" s="83"/>
      <c r="B447" s="975"/>
      <c r="C447" s="871"/>
      <c r="D447" s="871"/>
      <c r="E447" s="871"/>
      <c r="F447" s="871"/>
      <c r="G447" s="871"/>
      <c r="H447" s="871"/>
      <c r="I447" s="339"/>
    </row>
    <row r="448" spans="1:9" ht="12.75">
      <c r="A448" s="83"/>
      <c r="B448" s="227"/>
      <c r="C448" s="227"/>
      <c r="D448" s="237"/>
      <c r="E448" s="759"/>
      <c r="F448" s="86"/>
      <c r="G448" s="148"/>
      <c r="H448" s="86"/>
      <c r="I448" s="86"/>
    </row>
    <row r="449" spans="1:9" ht="12.75">
      <c r="A449" s="83"/>
      <c r="B449" s="227"/>
      <c r="C449" s="227"/>
      <c r="D449" s="843"/>
      <c r="E449" s="759"/>
      <c r="F449" s="86"/>
      <c r="G449" s="148"/>
      <c r="H449" s="86"/>
      <c r="I449" s="86"/>
    </row>
    <row r="450" spans="1:9" ht="12.75">
      <c r="A450" s="83"/>
      <c r="B450" s="227"/>
      <c r="C450" s="227"/>
      <c r="D450" s="237"/>
      <c r="E450" s="759"/>
      <c r="F450" s="86"/>
      <c r="G450" s="86"/>
      <c r="H450" s="86"/>
      <c r="I450" s="86"/>
    </row>
    <row r="451" spans="1:9" ht="12.75">
      <c r="A451" s="83"/>
      <c r="B451" s="977"/>
      <c r="C451" s="871"/>
      <c r="D451" s="871"/>
      <c r="E451" s="871"/>
      <c r="F451" s="871"/>
      <c r="G451" s="871"/>
      <c r="H451" s="871"/>
      <c r="I451" s="231"/>
    </row>
    <row r="452" spans="1:9" ht="12.75">
      <c r="A452" s="83"/>
      <c r="B452" s="972"/>
      <c r="C452" s="972"/>
      <c r="D452" s="237"/>
      <c r="E452" s="754"/>
      <c r="F452" s="237"/>
      <c r="G452" s="237"/>
      <c r="H452" s="237"/>
      <c r="I452" s="86"/>
    </row>
    <row r="453" spans="1:9" ht="12.75">
      <c r="A453" s="83"/>
      <c r="B453" s="871"/>
      <c r="C453" s="871"/>
      <c r="D453" s="237"/>
      <c r="E453" s="759"/>
      <c r="F453" s="237"/>
      <c r="G453" s="229"/>
      <c r="H453" s="237"/>
      <c r="I453" s="86"/>
    </row>
    <row r="454" spans="1:9" ht="12.75">
      <c r="A454" s="83"/>
      <c r="B454" s="871"/>
      <c r="C454" s="871"/>
      <c r="D454" s="237"/>
      <c r="E454" s="759"/>
      <c r="F454" s="237"/>
      <c r="G454" s="229"/>
      <c r="H454" s="237"/>
      <c r="I454" s="86"/>
    </row>
    <row r="455" spans="1:9" ht="12.75">
      <c r="A455" s="83"/>
      <c r="B455" s="227"/>
      <c r="C455" s="227"/>
      <c r="D455" s="237"/>
      <c r="E455" s="759"/>
      <c r="F455" s="237"/>
      <c r="G455" s="237"/>
      <c r="H455" s="237"/>
      <c r="I455" s="86"/>
    </row>
    <row r="456" spans="1:9" ht="12.75">
      <c r="A456" s="83"/>
      <c r="B456" s="558"/>
      <c r="C456" s="227"/>
      <c r="D456" s="237"/>
      <c r="E456" s="561"/>
      <c r="F456" s="843"/>
      <c r="G456" s="229"/>
      <c r="H456" s="237"/>
      <c r="I456" s="86"/>
    </row>
    <row r="457" spans="1:9" ht="12.75">
      <c r="A457" s="83"/>
      <c r="B457" s="227"/>
      <c r="C457" s="227"/>
      <c r="D457" s="561"/>
      <c r="E457" s="823"/>
      <c r="F457" s="237"/>
      <c r="G457" s="237"/>
      <c r="H457" s="237"/>
      <c r="I457" s="86"/>
    </row>
    <row r="458" spans="1:9" ht="23.25">
      <c r="A458" s="83"/>
      <c r="B458" s="978"/>
      <c r="C458" s="871"/>
      <c r="D458" s="871"/>
      <c r="E458" s="871"/>
      <c r="F458" s="871"/>
      <c r="G458" s="871"/>
      <c r="H458" s="871"/>
      <c r="I458" s="1"/>
    </row>
    <row r="459" spans="1:9" ht="18">
      <c r="A459" s="83"/>
      <c r="B459" s="979"/>
      <c r="C459" s="871"/>
      <c r="D459" s="871"/>
      <c r="E459" s="871"/>
      <c r="F459" s="871"/>
      <c r="G459" s="871"/>
      <c r="H459" s="871"/>
      <c r="I459" s="16"/>
    </row>
    <row r="460" spans="1:9" ht="12.75">
      <c r="A460" s="83"/>
      <c r="B460" s="227"/>
      <c r="C460" s="227"/>
      <c r="D460" s="227"/>
      <c r="E460" s="433"/>
      <c r="F460" s="227"/>
      <c r="G460" s="227"/>
      <c r="H460" s="227"/>
      <c r="I460" s="21"/>
    </row>
    <row r="461" spans="1:9" ht="12.75">
      <c r="A461" s="83"/>
      <c r="B461" s="227"/>
      <c r="C461" s="227"/>
      <c r="D461" s="561"/>
      <c r="E461" s="126"/>
      <c r="F461" s="88"/>
      <c r="G461" s="540"/>
      <c r="H461" s="561"/>
      <c r="I461" s="88"/>
    </row>
    <row r="462" spans="1:9" ht="12.75">
      <c r="A462" s="83"/>
      <c r="B462" s="972"/>
      <c r="C462" s="972"/>
      <c r="D462" s="114"/>
      <c r="E462" s="126"/>
      <c r="F462" s="25"/>
      <c r="G462" s="25"/>
      <c r="H462" s="228"/>
      <c r="I462" s="25"/>
    </row>
    <row r="463" spans="1:9" ht="12.75">
      <c r="A463" s="83"/>
      <c r="B463" s="871"/>
      <c r="C463" s="871"/>
      <c r="D463" s="228"/>
      <c r="E463" s="754"/>
      <c r="F463" s="228"/>
      <c r="G463" s="228"/>
      <c r="H463" s="228"/>
      <c r="I463" s="25"/>
    </row>
    <row r="464" spans="1:9" ht="12.75">
      <c r="A464" s="83"/>
      <c r="B464" s="871"/>
      <c r="C464" s="871"/>
      <c r="D464" s="228"/>
      <c r="E464" s="759"/>
      <c r="F464" s="228"/>
      <c r="G464" s="228"/>
      <c r="H464" s="228"/>
      <c r="I464" s="25"/>
    </row>
    <row r="465" spans="1:9" ht="12.75">
      <c r="A465" s="83"/>
      <c r="B465" s="227"/>
      <c r="C465" s="227"/>
      <c r="D465" s="237"/>
      <c r="E465" s="754"/>
      <c r="F465" s="228"/>
      <c r="G465" s="168"/>
      <c r="H465" s="228"/>
      <c r="I465" s="25"/>
    </row>
    <row r="466" spans="1:9">
      <c r="A466" s="83"/>
      <c r="B466" s="980"/>
      <c r="C466" s="871"/>
      <c r="D466" s="871"/>
      <c r="E466" s="871"/>
      <c r="F466" s="871"/>
      <c r="G466" s="871"/>
      <c r="H466" s="871"/>
      <c r="I466" s="546"/>
    </row>
    <row r="467" spans="1:9" ht="12.75">
      <c r="A467" s="83"/>
      <c r="B467" s="227"/>
      <c r="C467" s="227"/>
      <c r="D467" s="228"/>
      <c r="E467" s="754"/>
      <c r="F467" s="108"/>
      <c r="G467" s="237"/>
      <c r="H467" s="228"/>
      <c r="I467" s="25"/>
    </row>
    <row r="468" spans="1:9" ht="12.75">
      <c r="A468" s="83"/>
      <c r="B468" s="227"/>
      <c r="C468" s="227"/>
      <c r="D468" s="228"/>
      <c r="E468" s="754"/>
      <c r="F468" s="228"/>
      <c r="G468" s="825"/>
      <c r="H468" s="228"/>
      <c r="I468" s="25"/>
    </row>
    <row r="469" spans="1:9" ht="12.75">
      <c r="A469" s="83"/>
      <c r="B469" s="227"/>
      <c r="C469" s="227"/>
      <c r="D469" s="25"/>
      <c r="E469" s="754"/>
      <c r="F469" s="824"/>
      <c r="G469" s="825"/>
      <c r="H469" s="826"/>
      <c r="I469" s="712"/>
    </row>
    <row r="470" spans="1:9" ht="12.75">
      <c r="A470" s="83"/>
      <c r="B470" s="227"/>
      <c r="C470" s="722"/>
      <c r="D470" s="561"/>
      <c r="E470" s="754"/>
      <c r="F470" s="228"/>
      <c r="G470" s="825"/>
      <c r="H470" s="228"/>
      <c r="I470" s="25"/>
    </row>
    <row r="471" spans="1:9" ht="12.75">
      <c r="A471" s="83"/>
      <c r="B471" s="972"/>
      <c r="C471" s="972"/>
      <c r="D471" s="25"/>
      <c r="E471" s="771"/>
      <c r="F471" s="228"/>
      <c r="G471" s="168"/>
      <c r="H471" s="228"/>
      <c r="I471" s="25"/>
    </row>
    <row r="472" spans="1:9" ht="12.75">
      <c r="A472" s="83"/>
      <c r="B472" s="871"/>
      <c r="C472" s="871"/>
      <c r="D472" s="228"/>
      <c r="E472" s="771"/>
      <c r="F472" s="841"/>
      <c r="G472" s="844"/>
      <c r="H472" s="228"/>
      <c r="I472" s="25"/>
    </row>
    <row r="473" spans="1:9" ht="12.75">
      <c r="A473" s="83"/>
      <c r="B473" s="871"/>
      <c r="C473" s="871"/>
      <c r="D473" s="228"/>
      <c r="E473" s="121"/>
      <c r="F473" s="845"/>
      <c r="G473" s="845"/>
      <c r="H473" s="845"/>
      <c r="I473" s="715"/>
    </row>
    <row r="474" spans="1:9" ht="12.75">
      <c r="A474" s="83"/>
      <c r="B474" s="871"/>
      <c r="C474" s="871"/>
      <c r="D474" s="228"/>
      <c r="E474" s="771"/>
      <c r="F474" s="228"/>
      <c r="G474" s="825"/>
      <c r="H474" s="228"/>
      <c r="I474" s="25"/>
    </row>
    <row r="475" spans="1:9" ht="12.75">
      <c r="A475" s="83"/>
      <c r="B475" s="828"/>
      <c r="C475" s="828"/>
      <c r="D475" s="228"/>
      <c r="E475" s="121"/>
      <c r="F475" s="845"/>
      <c r="G475" s="845"/>
      <c r="H475" s="845"/>
      <c r="I475" s="715"/>
    </row>
    <row r="476" spans="1:9" ht="18">
      <c r="A476" s="83"/>
      <c r="B476" s="979"/>
      <c r="C476" s="871"/>
      <c r="D476" s="871"/>
      <c r="E476" s="871"/>
      <c r="F476" s="871"/>
      <c r="G476" s="871"/>
      <c r="H476" s="871"/>
      <c r="I476" s="16"/>
    </row>
    <row r="477" spans="1:9" ht="12.75">
      <c r="A477" s="83"/>
      <c r="B477" s="227"/>
      <c r="C477" s="227"/>
      <c r="D477" s="237"/>
      <c r="E477" s="759"/>
      <c r="F477" s="237"/>
      <c r="G477" s="229"/>
      <c r="H477" s="237"/>
      <c r="I477" s="86"/>
    </row>
    <row r="478" spans="1:9" ht="12.75">
      <c r="A478" s="83"/>
      <c r="B478" s="227"/>
      <c r="C478" s="227"/>
      <c r="D478" s="237"/>
      <c r="E478" s="759"/>
      <c r="F478" s="237"/>
      <c r="G478" s="229"/>
      <c r="H478" s="237"/>
      <c r="I478" s="86"/>
    </row>
    <row r="479" spans="1:9" ht="12.75">
      <c r="A479" s="83"/>
      <c r="B479" s="972"/>
      <c r="C479" s="972"/>
      <c r="D479" s="228"/>
      <c r="E479" s="434"/>
      <c r="F479" s="237"/>
      <c r="G479" s="229"/>
      <c r="H479" s="237"/>
      <c r="I479" s="86"/>
    </row>
    <row r="480" spans="1:9" ht="12.75">
      <c r="A480" s="83"/>
      <c r="B480" s="871"/>
      <c r="C480" s="871"/>
      <c r="D480" s="206"/>
      <c r="E480" s="775"/>
      <c r="F480" s="237"/>
      <c r="G480" s="237"/>
      <c r="H480" s="237"/>
      <c r="I480" s="86"/>
    </row>
    <row r="481" spans="1:9" ht="12.75">
      <c r="A481" s="83"/>
      <c r="B481" s="871"/>
      <c r="C481" s="871"/>
      <c r="D481" s="206"/>
      <c r="E481" s="807"/>
      <c r="F481" s="237"/>
      <c r="G481" s="237"/>
      <c r="H481" s="237"/>
      <c r="I481" s="86"/>
    </row>
    <row r="482" spans="1:9">
      <c r="A482" s="83"/>
      <c r="B482" s="980"/>
      <c r="C482" s="871"/>
      <c r="D482" s="871"/>
      <c r="E482" s="871"/>
      <c r="F482" s="871"/>
      <c r="G482" s="871"/>
      <c r="H482" s="871"/>
      <c r="I482" s="546"/>
    </row>
    <row r="483" spans="1:9" ht="12.75">
      <c r="A483" s="83"/>
      <c r="B483" s="227"/>
      <c r="C483" s="227"/>
      <c r="D483" s="25"/>
      <c r="E483" s="754"/>
      <c r="F483" s="824"/>
      <c r="G483" s="825"/>
      <c r="H483" s="826"/>
      <c r="I483" s="712"/>
    </row>
    <row r="484" spans="1:9" ht="12.75">
      <c r="A484" s="83"/>
      <c r="B484" s="227"/>
      <c r="C484" s="227"/>
      <c r="D484" s="237"/>
      <c r="E484" s="759"/>
      <c r="F484" s="237"/>
      <c r="G484" s="229"/>
      <c r="H484" s="229"/>
      <c r="I484" s="148"/>
    </row>
    <row r="485" spans="1:9" ht="12.75">
      <c r="A485" s="83"/>
      <c r="B485" s="227"/>
      <c r="C485" s="227"/>
      <c r="D485" s="25"/>
      <c r="E485" s="116"/>
      <c r="F485" s="826"/>
      <c r="G485" s="253"/>
      <c r="H485" s="826"/>
      <c r="I485" s="712"/>
    </row>
    <row r="486" spans="1:9" ht="12.75">
      <c r="A486" s="83"/>
      <c r="B486" s="227"/>
      <c r="C486" s="722"/>
      <c r="D486" s="237"/>
      <c r="E486" s="116"/>
      <c r="F486" s="826"/>
      <c r="G486" s="253"/>
      <c r="H486" s="826"/>
      <c r="I486" s="712"/>
    </row>
    <row r="487" spans="1:9" ht="12.75">
      <c r="A487" s="83"/>
      <c r="B487" s="972"/>
      <c r="C487" s="972"/>
      <c r="D487" s="206"/>
      <c r="E487" s="827"/>
      <c r="F487" s="826"/>
      <c r="G487" s="253"/>
      <c r="H487" s="826"/>
      <c r="I487" s="712"/>
    </row>
    <row r="488" spans="1:9" ht="12.75">
      <c r="A488" s="83"/>
      <c r="B488" s="871"/>
      <c r="C488" s="871"/>
      <c r="D488" s="237"/>
      <c r="E488" s="765"/>
      <c r="F488" s="237"/>
      <c r="G488" s="229"/>
      <c r="H488" s="237"/>
      <c r="I488" s="86"/>
    </row>
    <row r="489" spans="1:9" ht="12.75">
      <c r="A489" s="83"/>
      <c r="B489" s="828"/>
      <c r="C489" s="828"/>
      <c r="D489" s="561"/>
      <c r="E489" s="829"/>
      <c r="F489" s="826"/>
      <c r="G489" s="253"/>
      <c r="H489" s="826"/>
      <c r="I489" s="712"/>
    </row>
    <row r="490" spans="1:9" ht="18">
      <c r="A490" s="83"/>
      <c r="B490" s="981"/>
      <c r="C490" s="871"/>
      <c r="D490" s="871"/>
      <c r="E490" s="871"/>
      <c r="F490" s="871"/>
      <c r="G490" s="871"/>
      <c r="H490" s="871"/>
      <c r="I490" s="708"/>
    </row>
    <row r="491" spans="1:9" ht="12.75">
      <c r="A491" s="83"/>
      <c r="B491" s="227"/>
      <c r="C491" s="227"/>
      <c r="D491" s="830"/>
      <c r="E491" s="126"/>
      <c r="F491" s="831"/>
      <c r="G491" s="96"/>
      <c r="H491" s="434"/>
      <c r="I491" s="25"/>
    </row>
    <row r="492" spans="1:9" ht="12.75">
      <c r="A492" s="83"/>
      <c r="B492" s="227"/>
      <c r="C492" s="227"/>
      <c r="D492" s="228"/>
      <c r="E492" s="754"/>
      <c r="F492" s="25"/>
      <c r="G492" s="168"/>
      <c r="H492" s="25"/>
      <c r="I492" s="25"/>
    </row>
    <row r="493" spans="1:9" ht="12.75">
      <c r="A493" s="83"/>
      <c r="B493" s="227"/>
      <c r="C493" s="227"/>
      <c r="D493" s="25"/>
      <c r="E493" s="754"/>
      <c r="F493" s="25"/>
      <c r="G493" s="25"/>
      <c r="H493" s="25"/>
      <c r="I493" s="25"/>
    </row>
    <row r="494" spans="1:9">
      <c r="A494" s="83"/>
      <c r="B494" s="980"/>
      <c r="C494" s="871"/>
      <c r="D494" s="871"/>
      <c r="E494" s="871"/>
      <c r="F494" s="871"/>
      <c r="G494" s="871"/>
      <c r="H494" s="871"/>
      <c r="I494" s="546"/>
    </row>
    <row r="495" spans="1:9" ht="12.75">
      <c r="A495" s="83"/>
      <c r="B495" s="972"/>
      <c r="C495" s="972"/>
      <c r="D495" s="25"/>
      <c r="E495" s="434"/>
      <c r="F495" s="25"/>
      <c r="G495" s="168"/>
      <c r="H495" s="704"/>
      <c r="I495" s="812"/>
    </row>
    <row r="496" spans="1:9" ht="12.75">
      <c r="A496" s="83"/>
      <c r="B496" s="871"/>
      <c r="C496" s="871"/>
      <c r="D496" s="228"/>
      <c r="E496" s="434"/>
      <c r="F496" s="237"/>
      <c r="G496" s="229"/>
      <c r="H496" s="237"/>
      <c r="I496" s="86"/>
    </row>
    <row r="497" spans="1:9" ht="12.75">
      <c r="A497" s="83"/>
      <c r="B497" s="227"/>
      <c r="C497" s="227"/>
      <c r="D497" s="25"/>
      <c r="E497" s="434"/>
      <c r="F497" s="228"/>
      <c r="G497" s="228"/>
      <c r="H497" s="228"/>
      <c r="I497" s="25"/>
    </row>
    <row r="498" spans="1:9" ht="12.75">
      <c r="A498" s="83"/>
      <c r="B498" s="227"/>
      <c r="C498" s="227"/>
      <c r="D498" s="88"/>
      <c r="E498" s="121"/>
      <c r="F498" s="824"/>
      <c r="G498" s="832"/>
      <c r="H498" s="826"/>
      <c r="I498" s="712"/>
    </row>
    <row r="499" spans="1:9" ht="12.75">
      <c r="A499" s="83"/>
      <c r="B499" s="227"/>
      <c r="C499" s="227"/>
      <c r="D499" s="237"/>
      <c r="E499" s="440"/>
      <c r="F499" s="237"/>
      <c r="G499" s="168"/>
      <c r="H499" s="237"/>
      <c r="I499" s="86"/>
    </row>
    <row r="500" spans="1:9" ht="12.75">
      <c r="A500" s="83"/>
      <c r="B500" s="227"/>
      <c r="C500" s="833"/>
      <c r="D500" s="86"/>
      <c r="E500" s="177"/>
      <c r="F500" s="148"/>
      <c r="G500" s="148"/>
      <c r="H500" s="25"/>
      <c r="I500" s="25"/>
    </row>
    <row r="501" spans="1:9" ht="12.75">
      <c r="A501" s="83"/>
      <c r="B501" s="972"/>
      <c r="C501" s="973"/>
      <c r="D501" s="88"/>
      <c r="E501" s="834"/>
      <c r="F501" s="824"/>
      <c r="G501" s="832"/>
      <c r="H501" s="826"/>
      <c r="I501" s="712"/>
    </row>
    <row r="502" spans="1:9" ht="12.75">
      <c r="A502" s="83"/>
      <c r="B502" s="871"/>
      <c r="C502" s="871"/>
      <c r="D502" s="228"/>
      <c r="E502" s="121"/>
      <c r="F502" s="25"/>
      <c r="G502" s="168"/>
      <c r="H502" s="228"/>
      <c r="I502" s="25"/>
    </row>
    <row r="503" spans="1:9" ht="18">
      <c r="A503" s="83"/>
      <c r="B503" s="975"/>
      <c r="C503" s="871"/>
      <c r="D503" s="871"/>
      <c r="E503" s="871"/>
      <c r="F503" s="871"/>
      <c r="G503" s="871"/>
      <c r="H503" s="871"/>
      <c r="I503" s="339"/>
    </row>
    <row r="504" spans="1:9" ht="12.75">
      <c r="A504" s="83"/>
      <c r="B504" s="227"/>
      <c r="C504" s="227"/>
      <c r="D504" s="237"/>
      <c r="E504" s="86"/>
      <c r="F504" s="57"/>
      <c r="G504" s="237"/>
      <c r="H504" s="156"/>
      <c r="I504" s="156"/>
    </row>
    <row r="505" spans="1:9" ht="12.75">
      <c r="A505" s="83"/>
      <c r="B505" s="227"/>
      <c r="C505" s="828"/>
      <c r="D505" s="237"/>
      <c r="E505" s="440"/>
      <c r="F505" s="237"/>
      <c r="G505" s="168"/>
      <c r="H505" s="237"/>
      <c r="I505" s="86"/>
    </row>
    <row r="506" spans="1:9" ht="12.75">
      <c r="A506" s="83"/>
      <c r="B506" s="227"/>
      <c r="C506" s="227"/>
      <c r="D506" s="237"/>
      <c r="E506" s="759"/>
      <c r="F506" s="237"/>
      <c r="G506" s="229"/>
      <c r="H506" s="237"/>
      <c r="I506" s="86"/>
    </row>
    <row r="507" spans="1:9">
      <c r="A507" s="83"/>
      <c r="B507" s="976"/>
      <c r="C507" s="871"/>
      <c r="D507" s="871"/>
      <c r="E507" s="871"/>
      <c r="F507" s="871"/>
      <c r="G507" s="871"/>
      <c r="H507" s="871"/>
      <c r="I507" s="546"/>
    </row>
    <row r="508" spans="1:9" ht="12.75">
      <c r="A508" s="83"/>
      <c r="B508" s="227"/>
      <c r="C508" s="227"/>
      <c r="D508" s="237"/>
      <c r="E508" s="754"/>
      <c r="F508" s="824"/>
      <c r="G508" s="825"/>
      <c r="H508" s="825"/>
      <c r="I508" s="168"/>
    </row>
    <row r="509" spans="1:9" ht="12.75">
      <c r="A509" s="83"/>
      <c r="B509" s="227"/>
      <c r="C509" s="227"/>
      <c r="D509" s="237"/>
      <c r="E509" s="759"/>
      <c r="F509" s="237"/>
      <c r="G509" s="229"/>
      <c r="H509" s="237"/>
      <c r="I509" s="86"/>
    </row>
    <row r="510" spans="1:9" ht="12.75">
      <c r="A510" s="83"/>
      <c r="B510" s="227"/>
      <c r="C510" s="227"/>
      <c r="D510" s="237"/>
      <c r="E510" s="835"/>
      <c r="F510" s="826"/>
      <c r="G510" s="253"/>
      <c r="H510" s="826"/>
      <c r="I510" s="712"/>
    </row>
    <row r="511" spans="1:9" ht="12.75">
      <c r="A511" s="83"/>
      <c r="B511" s="972"/>
      <c r="C511" s="974"/>
      <c r="D511" s="617"/>
      <c r="E511" s="177"/>
      <c r="F511" s="237"/>
      <c r="G511" s="229"/>
      <c r="H511" s="228"/>
      <c r="I511" s="25"/>
    </row>
    <row r="512" spans="1:9" ht="12.75">
      <c r="A512" s="83"/>
      <c r="B512" s="871"/>
      <c r="C512" s="871"/>
      <c r="D512" s="237"/>
      <c r="E512" s="765"/>
      <c r="F512" s="237"/>
      <c r="G512" s="229"/>
      <c r="H512" s="228"/>
      <c r="I512" s="25"/>
    </row>
    <row r="513" spans="1:9" ht="12.75">
      <c r="A513" s="83"/>
      <c r="B513" s="244"/>
      <c r="C513" s="836"/>
      <c r="D513" s="237"/>
      <c r="E513" s="765"/>
      <c r="F513" s="237"/>
      <c r="G513" s="229"/>
      <c r="H513" s="228"/>
      <c r="I513" s="25"/>
    </row>
    <row r="514" spans="1:9" ht="12.75">
      <c r="A514" s="83"/>
      <c r="B514" s="244"/>
      <c r="C514" s="836"/>
      <c r="D514" s="237"/>
      <c r="E514" s="765"/>
      <c r="F514" s="237"/>
      <c r="G514" s="229"/>
      <c r="H514" s="228"/>
      <c r="I514" s="25"/>
    </row>
    <row r="515" spans="1:9" ht="18">
      <c r="A515" s="83"/>
      <c r="B515" s="975"/>
      <c r="C515" s="871"/>
      <c r="D515" s="871"/>
      <c r="E515" s="871"/>
      <c r="F515" s="871"/>
      <c r="G515" s="871"/>
      <c r="H515" s="871"/>
      <c r="I515" s="339"/>
    </row>
    <row r="516" spans="1:9" ht="12.75">
      <c r="A516" s="83"/>
      <c r="B516" s="227"/>
      <c r="C516" s="227"/>
      <c r="D516" s="237"/>
      <c r="E516" s="837"/>
      <c r="F516" s="838"/>
      <c r="G516" s="270"/>
      <c r="H516" s="156"/>
      <c r="I516" s="156"/>
    </row>
    <row r="517" spans="1:9" ht="12.75">
      <c r="A517" s="83"/>
      <c r="B517" s="227"/>
      <c r="C517" s="227"/>
      <c r="D517" s="237"/>
      <c r="E517" s="759"/>
      <c r="F517" s="237"/>
      <c r="G517" s="237"/>
      <c r="H517" s="237"/>
      <c r="I517" s="86"/>
    </row>
    <row r="518" spans="1:9" ht="12.75">
      <c r="A518" s="83"/>
      <c r="B518" s="227"/>
      <c r="C518" s="227"/>
      <c r="D518" s="237"/>
      <c r="E518" s="754"/>
      <c r="F518" s="824"/>
      <c r="G518" s="157"/>
      <c r="H518" s="826"/>
      <c r="I518" s="712"/>
    </row>
    <row r="519" spans="1:9">
      <c r="A519" s="83"/>
      <c r="B519" s="976"/>
      <c r="C519" s="871"/>
      <c r="D519" s="871"/>
      <c r="E519" s="871"/>
      <c r="F519" s="871"/>
      <c r="G519" s="871"/>
      <c r="H519" s="871"/>
      <c r="I519" s="546"/>
    </row>
    <row r="520" spans="1:9" ht="12.75">
      <c r="A520" s="83"/>
      <c r="B520" s="227"/>
      <c r="C520" s="227"/>
      <c r="D520" s="228"/>
      <c r="E520" s="839"/>
      <c r="F520" s="86"/>
      <c r="G520" s="86"/>
      <c r="H520" s="237"/>
      <c r="I520" s="86"/>
    </row>
    <row r="521" spans="1:9" ht="12.75">
      <c r="A521" s="83"/>
      <c r="B521" s="227"/>
      <c r="C521" s="227"/>
      <c r="D521" s="237"/>
      <c r="E521" s="835"/>
      <c r="F521" s="86"/>
      <c r="G521" s="86"/>
      <c r="H521" s="237"/>
      <c r="I521" s="86"/>
    </row>
    <row r="522" spans="1:9" ht="12.75">
      <c r="A522" s="83"/>
      <c r="B522" s="227"/>
      <c r="C522" s="227"/>
      <c r="D522" s="237"/>
      <c r="E522" s="840"/>
      <c r="F522" s="86"/>
      <c r="G522" s="86"/>
      <c r="H522" s="228"/>
      <c r="I522" s="25"/>
    </row>
    <row r="523" spans="1:9" ht="12.75">
      <c r="A523" s="83"/>
      <c r="B523" s="227"/>
      <c r="C523" s="227"/>
      <c r="D523" s="237"/>
      <c r="E523" s="840"/>
      <c r="F523" s="86"/>
      <c r="G523" s="86"/>
      <c r="H523" s="228"/>
      <c r="I523" s="25"/>
    </row>
    <row r="524" spans="1:9" ht="12.75">
      <c r="A524" s="83"/>
      <c r="B524" s="227"/>
      <c r="C524" s="227"/>
      <c r="D524" s="228"/>
      <c r="E524" s="771"/>
      <c r="F524" s="841"/>
      <c r="G524" s="842"/>
      <c r="H524" s="247"/>
      <c r="I524" s="128"/>
    </row>
    <row r="525" spans="1:9" ht="18">
      <c r="A525" s="83"/>
      <c r="B525" s="975"/>
      <c r="C525" s="871"/>
      <c r="D525" s="871"/>
      <c r="E525" s="871"/>
      <c r="F525" s="871"/>
      <c r="G525" s="871"/>
      <c r="H525" s="871"/>
      <c r="I525" s="339"/>
    </row>
    <row r="526" spans="1:9" ht="12.75">
      <c r="A526" s="83"/>
      <c r="B526" s="227"/>
      <c r="C526" s="227"/>
      <c r="D526" s="237"/>
      <c r="E526" s="759"/>
      <c r="F526" s="86"/>
      <c r="G526" s="148"/>
      <c r="H526" s="86"/>
      <c r="I526" s="86"/>
    </row>
    <row r="527" spans="1:9" ht="12.75">
      <c r="A527" s="83"/>
      <c r="B527" s="227"/>
      <c r="C527" s="227"/>
      <c r="D527" s="843"/>
      <c r="E527" s="759"/>
      <c r="F527" s="86"/>
      <c r="G527" s="148"/>
      <c r="H527" s="86"/>
      <c r="I527" s="86"/>
    </row>
    <row r="528" spans="1:9" ht="12.75">
      <c r="A528" s="83"/>
      <c r="B528" s="227"/>
      <c r="C528" s="227"/>
      <c r="D528" s="237"/>
      <c r="E528" s="759"/>
      <c r="F528" s="86"/>
      <c r="G528" s="86"/>
      <c r="H528" s="86"/>
      <c r="I528" s="86"/>
    </row>
    <row r="529" spans="1:9" ht="12.75">
      <c r="A529" s="83"/>
      <c r="B529" s="977"/>
      <c r="C529" s="871"/>
      <c r="D529" s="871"/>
      <c r="E529" s="871"/>
      <c r="F529" s="871"/>
      <c r="G529" s="871"/>
      <c r="H529" s="871"/>
      <c r="I529" s="231"/>
    </row>
    <row r="530" spans="1:9" ht="12.75">
      <c r="A530" s="83"/>
      <c r="B530" s="972"/>
      <c r="C530" s="972"/>
      <c r="D530" s="237"/>
      <c r="E530" s="754"/>
      <c r="F530" s="237"/>
      <c r="G530" s="237"/>
      <c r="H530" s="237"/>
      <c r="I530" s="86"/>
    </row>
    <row r="531" spans="1:9" ht="12.75">
      <c r="A531" s="83"/>
      <c r="B531" s="871"/>
      <c r="C531" s="871"/>
      <c r="D531" s="237"/>
      <c r="E531" s="759"/>
      <c r="F531" s="237"/>
      <c r="G531" s="229"/>
      <c r="H531" s="237"/>
      <c r="I531" s="86"/>
    </row>
    <row r="532" spans="1:9" ht="12.75">
      <c r="A532" s="83"/>
      <c r="B532" s="871"/>
      <c r="C532" s="871"/>
      <c r="D532" s="237"/>
      <c r="E532" s="759"/>
      <c r="F532" s="237"/>
      <c r="G532" s="229"/>
      <c r="H532" s="237"/>
      <c r="I532" s="86"/>
    </row>
    <row r="533" spans="1:9" ht="12.75">
      <c r="A533" s="83"/>
      <c r="B533" s="227"/>
      <c r="C533" s="227"/>
      <c r="D533" s="237"/>
      <c r="E533" s="759"/>
      <c r="F533" s="237"/>
      <c r="G533" s="237"/>
      <c r="H533" s="237"/>
      <c r="I533" s="86"/>
    </row>
    <row r="534" spans="1:9" ht="12.75">
      <c r="A534" s="83"/>
      <c r="B534" s="558"/>
      <c r="C534" s="227"/>
      <c r="D534" s="237"/>
      <c r="E534" s="561"/>
      <c r="F534" s="843"/>
      <c r="G534" s="229"/>
      <c r="H534" s="237"/>
      <c r="I534" s="86"/>
    </row>
    <row r="535" spans="1:9" ht="12.75">
      <c r="A535" s="83"/>
      <c r="B535" s="227"/>
      <c r="C535" s="227"/>
      <c r="D535" s="561"/>
      <c r="E535" s="823"/>
      <c r="F535" s="237"/>
      <c r="G535" s="237"/>
      <c r="H535" s="237"/>
      <c r="I535" s="86"/>
    </row>
    <row r="536" spans="1:9" ht="23.25">
      <c r="A536" s="83"/>
      <c r="B536" s="978"/>
      <c r="C536" s="871"/>
      <c r="D536" s="871"/>
      <c r="E536" s="871"/>
      <c r="F536" s="871"/>
      <c r="G536" s="871"/>
      <c r="H536" s="871"/>
      <c r="I536" s="1"/>
    </row>
    <row r="537" spans="1:9" ht="18">
      <c r="A537" s="83"/>
      <c r="B537" s="979"/>
      <c r="C537" s="871"/>
      <c r="D537" s="871"/>
      <c r="E537" s="871"/>
      <c r="F537" s="871"/>
      <c r="G537" s="871"/>
      <c r="H537" s="871"/>
      <c r="I537" s="16"/>
    </row>
    <row r="538" spans="1:9" ht="12.75">
      <c r="A538" s="83"/>
      <c r="B538" s="227"/>
      <c r="C538" s="227"/>
      <c r="D538" s="227"/>
      <c r="E538" s="433"/>
      <c r="F538" s="227"/>
      <c r="G538" s="227"/>
      <c r="H538" s="227"/>
      <c r="I538" s="21"/>
    </row>
    <row r="539" spans="1:9" ht="12.75">
      <c r="A539" s="83"/>
      <c r="B539" s="227"/>
      <c r="C539" s="227"/>
      <c r="D539" s="561"/>
      <c r="E539" s="126"/>
      <c r="F539" s="88"/>
      <c r="G539" s="540"/>
      <c r="H539" s="561"/>
      <c r="I539" s="88"/>
    </row>
    <row r="540" spans="1:9" ht="12.75">
      <c r="A540" s="83"/>
      <c r="B540" s="972"/>
      <c r="C540" s="972"/>
      <c r="D540" s="114"/>
      <c r="E540" s="126"/>
      <c r="F540" s="25"/>
      <c r="G540" s="25"/>
      <c r="H540" s="228"/>
      <c r="I540" s="25"/>
    </row>
    <row r="541" spans="1:9" ht="12.75">
      <c r="A541" s="83"/>
      <c r="B541" s="871"/>
      <c r="C541" s="871"/>
      <c r="D541" s="228"/>
      <c r="E541" s="754"/>
      <c r="F541" s="228"/>
      <c r="G541" s="228"/>
      <c r="H541" s="228"/>
      <c r="I541" s="25"/>
    </row>
    <row r="542" spans="1:9" ht="12.75">
      <c r="A542" s="83"/>
      <c r="B542" s="871"/>
      <c r="C542" s="871"/>
      <c r="D542" s="228"/>
      <c r="E542" s="759"/>
      <c r="F542" s="228"/>
      <c r="G542" s="228"/>
      <c r="H542" s="228"/>
      <c r="I542" s="25"/>
    </row>
    <row r="543" spans="1:9" ht="12.75">
      <c r="A543" s="83"/>
      <c r="B543" s="227"/>
      <c r="C543" s="227"/>
      <c r="D543" s="237"/>
      <c r="E543" s="754"/>
      <c r="F543" s="228"/>
      <c r="G543" s="168"/>
      <c r="H543" s="228"/>
      <c r="I543" s="25"/>
    </row>
    <row r="544" spans="1:9">
      <c r="A544" s="83"/>
      <c r="B544" s="980"/>
      <c r="C544" s="871"/>
      <c r="D544" s="871"/>
      <c r="E544" s="871"/>
      <c r="F544" s="871"/>
      <c r="G544" s="871"/>
      <c r="H544" s="871"/>
      <c r="I544" s="546"/>
    </row>
    <row r="545" spans="1:9" ht="12.75">
      <c r="A545" s="83"/>
      <c r="B545" s="227"/>
      <c r="C545" s="227"/>
      <c r="D545" s="228"/>
      <c r="E545" s="754"/>
      <c r="F545" s="108"/>
      <c r="G545" s="237"/>
      <c r="H545" s="228"/>
      <c r="I545" s="25"/>
    </row>
    <row r="546" spans="1:9" ht="12.75">
      <c r="A546" s="83"/>
      <c r="B546" s="227"/>
      <c r="C546" s="227"/>
      <c r="D546" s="228"/>
      <c r="E546" s="754"/>
      <c r="F546" s="228"/>
      <c r="G546" s="825"/>
      <c r="H546" s="228"/>
      <c r="I546" s="25"/>
    </row>
    <row r="547" spans="1:9" ht="12.75">
      <c r="A547" s="83"/>
      <c r="B547" s="227"/>
      <c r="C547" s="227"/>
      <c r="D547" s="25"/>
      <c r="E547" s="754"/>
      <c r="F547" s="824"/>
      <c r="G547" s="825"/>
      <c r="H547" s="826"/>
      <c r="I547" s="712"/>
    </row>
    <row r="548" spans="1:9" ht="12.75">
      <c r="A548" s="83"/>
      <c r="B548" s="227"/>
      <c r="C548" s="722"/>
      <c r="D548" s="561"/>
      <c r="E548" s="754"/>
      <c r="F548" s="228"/>
      <c r="G548" s="825"/>
      <c r="H548" s="228"/>
      <c r="I548" s="25"/>
    </row>
    <row r="549" spans="1:9" ht="12.75">
      <c r="A549" s="83"/>
      <c r="B549" s="972"/>
      <c r="C549" s="972"/>
      <c r="D549" s="25"/>
      <c r="E549" s="771"/>
      <c r="F549" s="228"/>
      <c r="G549" s="168"/>
      <c r="H549" s="228"/>
      <c r="I549" s="25"/>
    </row>
    <row r="550" spans="1:9" ht="12.75">
      <c r="A550" s="83"/>
      <c r="B550" s="871"/>
      <c r="C550" s="871"/>
      <c r="D550" s="228"/>
      <c r="E550" s="771"/>
      <c r="F550" s="841"/>
      <c r="G550" s="844"/>
      <c r="H550" s="228"/>
      <c r="I550" s="25"/>
    </row>
    <row r="551" spans="1:9" ht="12.75">
      <c r="A551" s="83"/>
      <c r="B551" s="871"/>
      <c r="C551" s="871"/>
      <c r="D551" s="228"/>
      <c r="E551" s="121"/>
      <c r="F551" s="845"/>
      <c r="G551" s="845"/>
      <c r="H551" s="845"/>
      <c r="I551" s="715"/>
    </row>
    <row r="552" spans="1:9" ht="12.75">
      <c r="A552" s="83"/>
      <c r="B552" s="871"/>
      <c r="C552" s="871"/>
      <c r="D552" s="228"/>
      <c r="E552" s="771"/>
      <c r="F552" s="228"/>
      <c r="G552" s="825"/>
      <c r="H552" s="228"/>
      <c r="I552" s="25"/>
    </row>
    <row r="553" spans="1:9" ht="12.75">
      <c r="A553" s="83"/>
      <c r="B553" s="828"/>
      <c r="C553" s="828"/>
      <c r="D553" s="228"/>
      <c r="E553" s="121"/>
      <c r="F553" s="845"/>
      <c r="G553" s="845"/>
      <c r="H553" s="845"/>
      <c r="I553" s="715"/>
    </row>
    <row r="554" spans="1:9" ht="18">
      <c r="A554" s="83"/>
      <c r="B554" s="979"/>
      <c r="C554" s="871"/>
      <c r="D554" s="871"/>
      <c r="E554" s="871"/>
      <c r="F554" s="871"/>
      <c r="G554" s="871"/>
      <c r="H554" s="871"/>
      <c r="I554" s="16"/>
    </row>
    <row r="555" spans="1:9" ht="12.75">
      <c r="A555" s="83"/>
      <c r="B555" s="227"/>
      <c r="C555" s="227"/>
      <c r="D555" s="237"/>
      <c r="E555" s="759"/>
      <c r="F555" s="237"/>
      <c r="G555" s="229"/>
      <c r="H555" s="237"/>
      <c r="I555" s="86"/>
    </row>
    <row r="556" spans="1:9" ht="12.75">
      <c r="A556" s="83"/>
      <c r="B556" s="227"/>
      <c r="C556" s="227"/>
      <c r="D556" s="237"/>
      <c r="E556" s="759"/>
      <c r="F556" s="237"/>
      <c r="G556" s="229"/>
      <c r="H556" s="237"/>
      <c r="I556" s="86"/>
    </row>
    <row r="557" spans="1:9" ht="12.75">
      <c r="A557" s="83"/>
      <c r="B557" s="972"/>
      <c r="C557" s="972"/>
      <c r="D557" s="228"/>
      <c r="E557" s="434"/>
      <c r="F557" s="237"/>
      <c r="G557" s="229"/>
      <c r="H557" s="237"/>
      <c r="I557" s="86"/>
    </row>
    <row r="558" spans="1:9" ht="12.75">
      <c r="A558" s="83"/>
      <c r="B558" s="871"/>
      <c r="C558" s="871"/>
      <c r="D558" s="206"/>
      <c r="E558" s="775"/>
      <c r="F558" s="237"/>
      <c r="G558" s="237"/>
      <c r="H558" s="237"/>
      <c r="I558" s="86"/>
    </row>
    <row r="559" spans="1:9" ht="12.75">
      <c r="A559" s="83"/>
      <c r="B559" s="871"/>
      <c r="C559" s="871"/>
      <c r="D559" s="206"/>
      <c r="E559" s="807"/>
      <c r="F559" s="237"/>
      <c r="G559" s="237"/>
      <c r="H559" s="237"/>
      <c r="I559" s="86"/>
    </row>
    <row r="560" spans="1:9">
      <c r="A560" s="83"/>
      <c r="B560" s="980"/>
      <c r="C560" s="871"/>
      <c r="D560" s="871"/>
      <c r="E560" s="871"/>
      <c r="F560" s="871"/>
      <c r="G560" s="871"/>
      <c r="H560" s="871"/>
      <c r="I560" s="546"/>
    </row>
    <row r="561" spans="1:9" ht="12.75">
      <c r="A561" s="83"/>
      <c r="B561" s="227"/>
      <c r="C561" s="227"/>
      <c r="D561" s="25"/>
      <c r="E561" s="754"/>
      <c r="F561" s="824"/>
      <c r="G561" s="825"/>
      <c r="H561" s="826"/>
      <c r="I561" s="712"/>
    </row>
    <row r="562" spans="1:9" ht="12.75">
      <c r="A562" s="83"/>
      <c r="B562" s="227"/>
      <c r="C562" s="227"/>
      <c r="D562" s="237"/>
      <c r="E562" s="759"/>
      <c r="F562" s="237"/>
      <c r="G562" s="229"/>
      <c r="H562" s="229"/>
      <c r="I562" s="148"/>
    </row>
    <row r="563" spans="1:9" ht="12.75">
      <c r="A563" s="83"/>
      <c r="B563" s="227"/>
      <c r="C563" s="227"/>
      <c r="D563" s="25"/>
      <c r="E563" s="116"/>
      <c r="F563" s="826"/>
      <c r="G563" s="253"/>
      <c r="H563" s="826"/>
      <c r="I563" s="712"/>
    </row>
    <row r="564" spans="1:9" ht="12.75">
      <c r="A564" s="83"/>
      <c r="B564" s="227"/>
      <c r="C564" s="722"/>
      <c r="D564" s="237"/>
      <c r="E564" s="116"/>
      <c r="F564" s="826"/>
      <c r="G564" s="253"/>
      <c r="H564" s="826"/>
      <c r="I564" s="712"/>
    </row>
    <row r="565" spans="1:9" ht="12.75">
      <c r="A565" s="83"/>
      <c r="B565" s="972"/>
      <c r="C565" s="972"/>
      <c r="D565" s="206"/>
      <c r="E565" s="827"/>
      <c r="F565" s="826"/>
      <c r="G565" s="253"/>
      <c r="H565" s="826"/>
      <c r="I565" s="712"/>
    </row>
    <row r="566" spans="1:9" ht="12.75">
      <c r="A566" s="83"/>
      <c r="B566" s="871"/>
      <c r="C566" s="871"/>
      <c r="D566" s="237"/>
      <c r="E566" s="765"/>
      <c r="F566" s="237"/>
      <c r="G566" s="229"/>
      <c r="H566" s="237"/>
      <c r="I566" s="86"/>
    </row>
    <row r="567" spans="1:9" ht="12.75">
      <c r="A567" s="83"/>
      <c r="B567" s="828"/>
      <c r="C567" s="828"/>
      <c r="D567" s="561"/>
      <c r="E567" s="829"/>
      <c r="F567" s="826"/>
      <c r="G567" s="253"/>
      <c r="H567" s="826"/>
      <c r="I567" s="712"/>
    </row>
    <row r="568" spans="1:9" ht="18">
      <c r="A568" s="83"/>
      <c r="B568" s="981"/>
      <c r="C568" s="871"/>
      <c r="D568" s="871"/>
      <c r="E568" s="871"/>
      <c r="F568" s="871"/>
      <c r="G568" s="871"/>
      <c r="H568" s="871"/>
      <c r="I568" s="708"/>
    </row>
    <row r="569" spans="1:9" ht="12.75">
      <c r="A569" s="83"/>
      <c r="B569" s="227"/>
      <c r="C569" s="227"/>
      <c r="D569" s="830"/>
      <c r="E569" s="126"/>
      <c r="F569" s="831"/>
      <c r="G569" s="96"/>
      <c r="H569" s="434"/>
      <c r="I569" s="25"/>
    </row>
    <row r="570" spans="1:9" ht="12.75">
      <c r="A570" s="83"/>
      <c r="B570" s="227"/>
      <c r="C570" s="227"/>
      <c r="D570" s="228"/>
      <c r="E570" s="754"/>
      <c r="F570" s="25"/>
      <c r="G570" s="168"/>
      <c r="H570" s="25"/>
      <c r="I570" s="25"/>
    </row>
    <row r="571" spans="1:9" ht="12.75">
      <c r="A571" s="83"/>
      <c r="B571" s="227"/>
      <c r="C571" s="227"/>
      <c r="D571" s="25"/>
      <c r="E571" s="754"/>
      <c r="F571" s="25"/>
      <c r="G571" s="25"/>
      <c r="H571" s="25"/>
      <c r="I571" s="25"/>
    </row>
    <row r="572" spans="1:9">
      <c r="A572" s="83"/>
      <c r="B572" s="980"/>
      <c r="C572" s="871"/>
      <c r="D572" s="871"/>
      <c r="E572" s="871"/>
      <c r="F572" s="871"/>
      <c r="G572" s="871"/>
      <c r="H572" s="871"/>
      <c r="I572" s="546"/>
    </row>
    <row r="573" spans="1:9" ht="12.75">
      <c r="A573" s="83"/>
      <c r="B573" s="972"/>
      <c r="C573" s="972"/>
      <c r="D573" s="25"/>
      <c r="E573" s="434"/>
      <c r="F573" s="25"/>
      <c r="G573" s="168"/>
      <c r="H573" s="704"/>
      <c r="I573" s="812"/>
    </row>
    <row r="574" spans="1:9" ht="12.75">
      <c r="A574" s="83"/>
      <c r="B574" s="871"/>
      <c r="C574" s="871"/>
      <c r="D574" s="228"/>
      <c r="E574" s="434"/>
      <c r="F574" s="237"/>
      <c r="G574" s="229"/>
      <c r="H574" s="237"/>
      <c r="I574" s="86"/>
    </row>
    <row r="575" spans="1:9" ht="12.75">
      <c r="A575" s="83"/>
      <c r="B575" s="227"/>
      <c r="C575" s="227"/>
      <c r="D575" s="25"/>
      <c r="E575" s="434"/>
      <c r="F575" s="228"/>
      <c r="G575" s="228"/>
      <c r="H575" s="228"/>
      <c r="I575" s="25"/>
    </row>
    <row r="576" spans="1:9" ht="12.75">
      <c r="A576" s="83"/>
      <c r="B576" s="227"/>
      <c r="C576" s="227"/>
      <c r="D576" s="88"/>
      <c r="E576" s="121"/>
      <c r="F576" s="824"/>
      <c r="G576" s="832"/>
      <c r="H576" s="826"/>
      <c r="I576" s="712"/>
    </row>
    <row r="577" spans="1:9" ht="12.75">
      <c r="A577" s="83"/>
      <c r="B577" s="227"/>
      <c r="C577" s="227"/>
      <c r="D577" s="237"/>
      <c r="E577" s="440"/>
      <c r="F577" s="237"/>
      <c r="G577" s="168"/>
      <c r="H577" s="237"/>
      <c r="I577" s="86"/>
    </row>
    <row r="578" spans="1:9" ht="12.75">
      <c r="A578" s="83"/>
      <c r="B578" s="227"/>
      <c r="C578" s="833"/>
      <c r="D578" s="86"/>
      <c r="E578" s="177"/>
      <c r="F578" s="148"/>
      <c r="G578" s="148"/>
      <c r="H578" s="25"/>
      <c r="I578" s="25"/>
    </row>
    <row r="579" spans="1:9" ht="12.75">
      <c r="A579" s="83"/>
      <c r="B579" s="972"/>
      <c r="C579" s="973"/>
      <c r="D579" s="88"/>
      <c r="E579" s="834"/>
      <c r="F579" s="824"/>
      <c r="G579" s="832"/>
      <c r="H579" s="826"/>
      <c r="I579" s="712"/>
    </row>
    <row r="580" spans="1:9" ht="12.75">
      <c r="A580" s="83"/>
      <c r="B580" s="871"/>
      <c r="C580" s="871"/>
      <c r="D580" s="228"/>
      <c r="E580" s="121"/>
      <c r="F580" s="25"/>
      <c r="G580" s="168"/>
      <c r="H580" s="228"/>
      <c r="I580" s="25"/>
    </row>
    <row r="581" spans="1:9" ht="18">
      <c r="A581" s="83"/>
      <c r="B581" s="975"/>
      <c r="C581" s="871"/>
      <c r="D581" s="871"/>
      <c r="E581" s="871"/>
      <c r="F581" s="871"/>
      <c r="G581" s="871"/>
      <c r="H581" s="871"/>
      <c r="I581" s="339"/>
    </row>
    <row r="582" spans="1:9" ht="12.75">
      <c r="A582" s="83"/>
      <c r="B582" s="227"/>
      <c r="C582" s="227"/>
      <c r="D582" s="237"/>
      <c r="E582" s="86"/>
      <c r="F582" s="57"/>
      <c r="G582" s="237"/>
      <c r="H582" s="156"/>
      <c r="I582" s="156"/>
    </row>
    <row r="583" spans="1:9" ht="12.75">
      <c r="A583" s="83"/>
      <c r="B583" s="227"/>
      <c r="C583" s="828"/>
      <c r="D583" s="237"/>
      <c r="E583" s="440"/>
      <c r="F583" s="237"/>
      <c r="G583" s="168"/>
      <c r="H583" s="237"/>
      <c r="I583" s="86"/>
    </row>
    <row r="584" spans="1:9" ht="12.75">
      <c r="A584" s="83"/>
      <c r="B584" s="227"/>
      <c r="C584" s="227"/>
      <c r="D584" s="237"/>
      <c r="E584" s="759"/>
      <c r="F584" s="237"/>
      <c r="G584" s="229"/>
      <c r="H584" s="237"/>
      <c r="I584" s="86"/>
    </row>
    <row r="585" spans="1:9">
      <c r="A585" s="83"/>
      <c r="B585" s="976"/>
      <c r="C585" s="871"/>
      <c r="D585" s="871"/>
      <c r="E585" s="871"/>
      <c r="F585" s="871"/>
      <c r="G585" s="871"/>
      <c r="H585" s="871"/>
      <c r="I585" s="546"/>
    </row>
    <row r="586" spans="1:9" ht="12.75">
      <c r="A586" s="83"/>
      <c r="B586" s="227"/>
      <c r="C586" s="227"/>
      <c r="D586" s="237"/>
      <c r="E586" s="754"/>
      <c r="F586" s="824"/>
      <c r="G586" s="825"/>
      <c r="H586" s="825"/>
      <c r="I586" s="168"/>
    </row>
    <row r="587" spans="1:9" ht="12.75">
      <c r="A587" s="83"/>
      <c r="B587" s="227"/>
      <c r="C587" s="227"/>
      <c r="D587" s="237"/>
      <c r="E587" s="759"/>
      <c r="F587" s="237"/>
      <c r="G587" s="229"/>
      <c r="H587" s="237"/>
      <c r="I587" s="86"/>
    </row>
    <row r="588" spans="1:9" ht="12.75">
      <c r="A588" s="83"/>
      <c r="B588" s="227"/>
      <c r="C588" s="227"/>
      <c r="D588" s="237"/>
      <c r="E588" s="835"/>
      <c r="F588" s="826"/>
      <c r="G588" s="253"/>
      <c r="H588" s="826"/>
      <c r="I588" s="712"/>
    </row>
    <row r="589" spans="1:9" ht="12.75">
      <c r="A589" s="83"/>
      <c r="B589" s="972"/>
      <c r="C589" s="974"/>
      <c r="D589" s="617"/>
      <c r="E589" s="177"/>
      <c r="F589" s="237"/>
      <c r="G589" s="229"/>
      <c r="H589" s="228"/>
      <c r="I589" s="25"/>
    </row>
    <row r="590" spans="1:9" ht="12.75">
      <c r="A590" s="83"/>
      <c r="B590" s="871"/>
      <c r="C590" s="871"/>
      <c r="D590" s="237"/>
      <c r="E590" s="765"/>
      <c r="F590" s="237"/>
      <c r="G590" s="229"/>
      <c r="H590" s="228"/>
      <c r="I590" s="25"/>
    </row>
    <row r="591" spans="1:9" ht="12.75">
      <c r="A591" s="83"/>
      <c r="B591" s="244"/>
      <c r="C591" s="836"/>
      <c r="D591" s="237"/>
      <c r="E591" s="765"/>
      <c r="F591" s="237"/>
      <c r="G591" s="229"/>
      <c r="H591" s="228"/>
      <c r="I591" s="25"/>
    </row>
    <row r="592" spans="1:9" ht="12.75">
      <c r="A592" s="83"/>
      <c r="B592" s="244"/>
      <c r="C592" s="836"/>
      <c r="D592" s="237"/>
      <c r="E592" s="765"/>
      <c r="F592" s="237"/>
      <c r="G592" s="229"/>
      <c r="H592" s="228"/>
      <c r="I592" s="25"/>
    </row>
    <row r="593" spans="1:9" ht="18">
      <c r="A593" s="83"/>
      <c r="B593" s="975"/>
      <c r="C593" s="871"/>
      <c r="D593" s="871"/>
      <c r="E593" s="871"/>
      <c r="F593" s="871"/>
      <c r="G593" s="871"/>
      <c r="H593" s="871"/>
      <c r="I593" s="339"/>
    </row>
    <row r="594" spans="1:9" ht="12.75">
      <c r="A594" s="83"/>
      <c r="B594" s="227"/>
      <c r="C594" s="227"/>
      <c r="D594" s="237"/>
      <c r="E594" s="837"/>
      <c r="F594" s="838"/>
      <c r="G594" s="270"/>
      <c r="H594" s="156"/>
      <c r="I594" s="156"/>
    </row>
    <row r="595" spans="1:9" ht="12.75">
      <c r="A595" s="83"/>
      <c r="B595" s="227"/>
      <c r="C595" s="227"/>
      <c r="D595" s="237"/>
      <c r="E595" s="759"/>
      <c r="F595" s="237"/>
      <c r="G595" s="237"/>
      <c r="H595" s="237"/>
      <c r="I595" s="86"/>
    </row>
    <row r="596" spans="1:9" ht="12.75">
      <c r="A596" s="83"/>
      <c r="B596" s="227"/>
      <c r="C596" s="227"/>
      <c r="D596" s="237"/>
      <c r="E596" s="754"/>
      <c r="F596" s="824"/>
      <c r="G596" s="157"/>
      <c r="H596" s="826"/>
      <c r="I596" s="712"/>
    </row>
    <row r="597" spans="1:9">
      <c r="A597" s="83"/>
      <c r="B597" s="976"/>
      <c r="C597" s="871"/>
      <c r="D597" s="871"/>
      <c r="E597" s="871"/>
      <c r="F597" s="871"/>
      <c r="G597" s="871"/>
      <c r="H597" s="871"/>
      <c r="I597" s="546"/>
    </row>
    <row r="598" spans="1:9" ht="12.75">
      <c r="A598" s="83"/>
      <c r="B598" s="227"/>
      <c r="C598" s="227"/>
      <c r="D598" s="228"/>
      <c r="E598" s="839"/>
      <c r="F598" s="86"/>
      <c r="G598" s="86"/>
      <c r="H598" s="237"/>
      <c r="I598" s="86"/>
    </row>
    <row r="599" spans="1:9" ht="12.75">
      <c r="A599" s="83"/>
      <c r="B599" s="227"/>
      <c r="C599" s="227"/>
      <c r="D599" s="237"/>
      <c r="E599" s="835"/>
      <c r="F599" s="86"/>
      <c r="G599" s="86"/>
      <c r="H599" s="237"/>
      <c r="I599" s="86"/>
    </row>
    <row r="600" spans="1:9" ht="12.75">
      <c r="A600" s="83"/>
      <c r="B600" s="227"/>
      <c r="C600" s="227"/>
      <c r="D600" s="237"/>
      <c r="E600" s="840"/>
      <c r="F600" s="86"/>
      <c r="G600" s="86"/>
      <c r="H600" s="228"/>
      <c r="I600" s="25"/>
    </row>
    <row r="601" spans="1:9" ht="12.75">
      <c r="A601" s="83"/>
      <c r="B601" s="227"/>
      <c r="C601" s="227"/>
      <c r="D601" s="237"/>
      <c r="E601" s="840"/>
      <c r="F601" s="86"/>
      <c r="G601" s="86"/>
      <c r="H601" s="228"/>
      <c r="I601" s="25"/>
    </row>
    <row r="602" spans="1:9" ht="12.75">
      <c r="A602" s="83"/>
      <c r="B602" s="227"/>
      <c r="C602" s="227"/>
      <c r="D602" s="228"/>
      <c r="E602" s="771"/>
      <c r="F602" s="841"/>
      <c r="G602" s="842"/>
      <c r="H602" s="247"/>
      <c r="I602" s="128"/>
    </row>
    <row r="603" spans="1:9" ht="18">
      <c r="A603" s="83"/>
      <c r="B603" s="975"/>
      <c r="C603" s="871"/>
      <c r="D603" s="871"/>
      <c r="E603" s="871"/>
      <c r="F603" s="871"/>
      <c r="G603" s="871"/>
      <c r="H603" s="871"/>
      <c r="I603" s="339"/>
    </row>
    <row r="604" spans="1:9" ht="12.75">
      <c r="A604" s="83"/>
      <c r="B604" s="227"/>
      <c r="C604" s="227"/>
      <c r="D604" s="237"/>
      <c r="E604" s="759"/>
      <c r="F604" s="86"/>
      <c r="G604" s="148"/>
      <c r="H604" s="86"/>
      <c r="I604" s="86"/>
    </row>
    <row r="605" spans="1:9" ht="12.75">
      <c r="A605" s="83"/>
      <c r="B605" s="227"/>
      <c r="C605" s="227"/>
      <c r="D605" s="843"/>
      <c r="E605" s="759"/>
      <c r="F605" s="86"/>
      <c r="G605" s="148"/>
      <c r="H605" s="86"/>
      <c r="I605" s="86"/>
    </row>
    <row r="606" spans="1:9" ht="12.75">
      <c r="A606" s="83"/>
      <c r="B606" s="227"/>
      <c r="C606" s="227"/>
      <c r="D606" s="237"/>
      <c r="E606" s="759"/>
      <c r="F606" s="86"/>
      <c r="G606" s="86"/>
      <c r="H606" s="86"/>
      <c r="I606" s="86"/>
    </row>
    <row r="607" spans="1:9" ht="12.75">
      <c r="A607" s="83"/>
      <c r="B607" s="977"/>
      <c r="C607" s="871"/>
      <c r="D607" s="871"/>
      <c r="E607" s="871"/>
      <c r="F607" s="871"/>
      <c r="G607" s="871"/>
      <c r="H607" s="871"/>
      <c r="I607" s="231"/>
    </row>
    <row r="608" spans="1:9" ht="12.75">
      <c r="A608" s="83"/>
      <c r="B608" s="972"/>
      <c r="C608" s="972"/>
      <c r="D608" s="237"/>
      <c r="E608" s="754"/>
      <c r="F608" s="237"/>
      <c r="G608" s="237"/>
      <c r="H608" s="237"/>
      <c r="I608" s="86"/>
    </row>
    <row r="609" spans="1:9" ht="12.75">
      <c r="A609" s="83"/>
      <c r="B609" s="871"/>
      <c r="C609" s="871"/>
      <c r="D609" s="237"/>
      <c r="E609" s="759"/>
      <c r="F609" s="237"/>
      <c r="G609" s="229"/>
      <c r="H609" s="237"/>
      <c r="I609" s="86"/>
    </row>
    <row r="610" spans="1:9" ht="12.75">
      <c r="A610" s="83"/>
      <c r="B610" s="871"/>
      <c r="C610" s="871"/>
      <c r="D610" s="237"/>
      <c r="E610" s="759"/>
      <c r="F610" s="237"/>
      <c r="G610" s="229"/>
      <c r="H610" s="237"/>
      <c r="I610" s="86"/>
    </row>
    <row r="611" spans="1:9" ht="12.75">
      <c r="A611" s="83"/>
      <c r="B611" s="227"/>
      <c r="C611" s="227"/>
      <c r="D611" s="237"/>
      <c r="E611" s="759"/>
      <c r="F611" s="237"/>
      <c r="G611" s="237"/>
      <c r="H611" s="237"/>
      <c r="I611" s="86"/>
    </row>
    <row r="612" spans="1:9" ht="12.75">
      <c r="A612" s="83"/>
      <c r="B612" s="558"/>
      <c r="C612" s="227"/>
      <c r="D612" s="237"/>
      <c r="E612" s="561"/>
      <c r="F612" s="843"/>
      <c r="G612" s="229"/>
      <c r="H612" s="237"/>
      <c r="I612" s="86"/>
    </row>
    <row r="613" spans="1:9" ht="12.75">
      <c r="A613" s="83"/>
      <c r="B613" s="227"/>
      <c r="C613" s="227"/>
      <c r="D613" s="561"/>
      <c r="E613" s="823"/>
      <c r="F613" s="237"/>
      <c r="G613" s="237"/>
      <c r="H613" s="237"/>
      <c r="I613" s="86"/>
    </row>
    <row r="614" spans="1:9" ht="23.25">
      <c r="A614" s="83"/>
      <c r="B614" s="978"/>
      <c r="C614" s="871"/>
      <c r="D614" s="871"/>
      <c r="E614" s="871"/>
      <c r="F614" s="871"/>
      <c r="G614" s="871"/>
      <c r="H614" s="871"/>
      <c r="I614" s="1"/>
    </row>
    <row r="615" spans="1:9" ht="18">
      <c r="A615" s="83"/>
      <c r="B615" s="979"/>
      <c r="C615" s="871"/>
      <c r="D615" s="871"/>
      <c r="E615" s="871"/>
      <c r="F615" s="871"/>
      <c r="G615" s="871"/>
      <c r="H615" s="871"/>
      <c r="I615" s="16"/>
    </row>
    <row r="616" spans="1:9" ht="12.75">
      <c r="A616" s="83"/>
      <c r="B616" s="227"/>
      <c r="C616" s="227"/>
      <c r="D616" s="227"/>
      <c r="E616" s="433"/>
      <c r="F616" s="227"/>
      <c r="G616" s="227"/>
      <c r="H616" s="227"/>
      <c r="I616" s="21"/>
    </row>
    <row r="617" spans="1:9" ht="12.75">
      <c r="A617" s="83"/>
      <c r="B617" s="227"/>
      <c r="C617" s="227"/>
      <c r="D617" s="561"/>
      <c r="E617" s="126"/>
      <c r="F617" s="88"/>
      <c r="G617" s="540"/>
      <c r="H617" s="561"/>
      <c r="I617" s="88"/>
    </row>
    <row r="618" spans="1:9" ht="12.75">
      <c r="A618" s="83"/>
      <c r="B618" s="972"/>
      <c r="C618" s="972"/>
      <c r="D618" s="114"/>
      <c r="E618" s="126"/>
      <c r="F618" s="25"/>
      <c r="G618" s="25"/>
      <c r="H618" s="228"/>
      <c r="I618" s="25"/>
    </row>
    <row r="619" spans="1:9" ht="12.75">
      <c r="A619" s="83"/>
      <c r="B619" s="871"/>
      <c r="C619" s="871"/>
      <c r="D619" s="228"/>
      <c r="E619" s="754"/>
      <c r="F619" s="228"/>
      <c r="G619" s="228"/>
      <c r="H619" s="228"/>
      <c r="I619" s="25"/>
    </row>
    <row r="620" spans="1:9" ht="12.75">
      <c r="A620" s="83"/>
      <c r="B620" s="871"/>
      <c r="C620" s="871"/>
      <c r="D620" s="228"/>
      <c r="E620" s="759"/>
      <c r="F620" s="228"/>
      <c r="G620" s="228"/>
      <c r="H620" s="228"/>
      <c r="I620" s="25"/>
    </row>
    <row r="621" spans="1:9" ht="12.75">
      <c r="A621" s="83"/>
      <c r="B621" s="227"/>
      <c r="C621" s="227"/>
      <c r="D621" s="237"/>
      <c r="E621" s="754"/>
      <c r="F621" s="228"/>
      <c r="G621" s="168"/>
      <c r="H621" s="228"/>
      <c r="I621" s="25"/>
    </row>
    <row r="622" spans="1:9">
      <c r="A622" s="83"/>
      <c r="B622" s="980"/>
      <c r="C622" s="871"/>
      <c r="D622" s="871"/>
      <c r="E622" s="871"/>
      <c r="F622" s="871"/>
      <c r="G622" s="871"/>
      <c r="H622" s="871"/>
      <c r="I622" s="546"/>
    </row>
    <row r="623" spans="1:9" ht="12.75">
      <c r="A623" s="83"/>
      <c r="B623" s="227"/>
      <c r="C623" s="227"/>
      <c r="D623" s="228"/>
      <c r="E623" s="754"/>
      <c r="F623" s="108"/>
      <c r="G623" s="237"/>
      <c r="H623" s="228"/>
      <c r="I623" s="25"/>
    </row>
    <row r="624" spans="1:9" ht="12.75">
      <c r="A624" s="83"/>
      <c r="B624" s="227"/>
      <c r="C624" s="227"/>
      <c r="D624" s="228"/>
      <c r="E624" s="754"/>
      <c r="F624" s="228"/>
      <c r="G624" s="825"/>
      <c r="H624" s="228"/>
      <c r="I624" s="25"/>
    </row>
    <row r="625" spans="1:9" ht="12.75">
      <c r="A625" s="83"/>
      <c r="B625" s="227"/>
      <c r="C625" s="227"/>
      <c r="D625" s="25"/>
      <c r="E625" s="754"/>
      <c r="F625" s="824"/>
      <c r="G625" s="825"/>
      <c r="H625" s="826"/>
      <c r="I625" s="712"/>
    </row>
    <row r="626" spans="1:9" ht="12.75">
      <c r="A626" s="83"/>
      <c r="B626" s="227"/>
      <c r="C626" s="722"/>
      <c r="D626" s="561"/>
      <c r="E626" s="754"/>
      <c r="F626" s="228"/>
      <c r="G626" s="825"/>
      <c r="H626" s="228"/>
      <c r="I626" s="25"/>
    </row>
    <row r="627" spans="1:9" ht="12.75">
      <c r="A627" s="83"/>
      <c r="B627" s="972"/>
      <c r="C627" s="972"/>
      <c r="D627" s="25"/>
      <c r="E627" s="771"/>
      <c r="F627" s="228"/>
      <c r="G627" s="168"/>
      <c r="H627" s="228"/>
      <c r="I627" s="25"/>
    </row>
    <row r="628" spans="1:9" ht="12.75">
      <c r="A628" s="83"/>
      <c r="B628" s="871"/>
      <c r="C628" s="871"/>
      <c r="D628" s="228"/>
      <c r="E628" s="771"/>
      <c r="F628" s="841"/>
      <c r="G628" s="844"/>
      <c r="H628" s="228"/>
      <c r="I628" s="25"/>
    </row>
    <row r="629" spans="1:9" ht="12.75">
      <c r="A629" s="83"/>
      <c r="B629" s="871"/>
      <c r="C629" s="871"/>
      <c r="D629" s="228"/>
      <c r="E629" s="121"/>
      <c r="F629" s="845"/>
      <c r="G629" s="845"/>
      <c r="H629" s="845"/>
      <c r="I629" s="715"/>
    </row>
    <row r="630" spans="1:9" ht="12.75">
      <c r="A630" s="83"/>
      <c r="B630" s="871"/>
      <c r="C630" s="871"/>
      <c r="D630" s="228"/>
      <c r="E630" s="771"/>
      <c r="F630" s="228"/>
      <c r="G630" s="825"/>
      <c r="H630" s="228"/>
      <c r="I630" s="25"/>
    </row>
    <row r="631" spans="1:9" ht="12.75">
      <c r="A631" s="83"/>
      <c r="B631" s="828"/>
      <c r="C631" s="828"/>
      <c r="D631" s="228"/>
      <c r="E631" s="121"/>
      <c r="F631" s="845"/>
      <c r="G631" s="845"/>
      <c r="H631" s="845"/>
      <c r="I631" s="715"/>
    </row>
    <row r="632" spans="1:9" ht="18">
      <c r="A632" s="83"/>
      <c r="B632" s="979"/>
      <c r="C632" s="871"/>
      <c r="D632" s="871"/>
      <c r="E632" s="871"/>
      <c r="F632" s="871"/>
      <c r="G632" s="871"/>
      <c r="H632" s="871"/>
      <c r="I632" s="16"/>
    </row>
    <row r="633" spans="1:9" ht="12.75">
      <c r="A633" s="83"/>
      <c r="B633" s="227"/>
      <c r="C633" s="227"/>
      <c r="D633" s="237"/>
      <c r="E633" s="759"/>
      <c r="F633" s="237"/>
      <c r="G633" s="229"/>
      <c r="H633" s="237"/>
      <c r="I633" s="86"/>
    </row>
    <row r="634" spans="1:9" ht="12.75">
      <c r="A634" s="83"/>
      <c r="B634" s="227"/>
      <c r="C634" s="227"/>
      <c r="D634" s="237"/>
      <c r="E634" s="759"/>
      <c r="F634" s="237"/>
      <c r="G634" s="229"/>
      <c r="H634" s="237"/>
      <c r="I634" s="86"/>
    </row>
    <row r="635" spans="1:9" ht="12.75">
      <c r="A635" s="83"/>
      <c r="B635" s="972"/>
      <c r="C635" s="972"/>
      <c r="D635" s="228"/>
      <c r="E635" s="434"/>
      <c r="F635" s="237"/>
      <c r="G635" s="229"/>
      <c r="H635" s="237"/>
      <c r="I635" s="86"/>
    </row>
    <row r="636" spans="1:9" ht="12.75">
      <c r="A636" s="83"/>
      <c r="B636" s="871"/>
      <c r="C636" s="871"/>
      <c r="D636" s="206"/>
      <c r="E636" s="775"/>
      <c r="F636" s="237"/>
      <c r="G636" s="237"/>
      <c r="H636" s="237"/>
      <c r="I636" s="86"/>
    </row>
    <row r="637" spans="1:9" ht="12.75">
      <c r="A637" s="83"/>
      <c r="B637" s="871"/>
      <c r="C637" s="871"/>
      <c r="D637" s="206"/>
      <c r="E637" s="807"/>
      <c r="F637" s="237"/>
      <c r="G637" s="237"/>
      <c r="H637" s="237"/>
      <c r="I637" s="86"/>
    </row>
    <row r="638" spans="1:9">
      <c r="A638" s="83"/>
      <c r="B638" s="980"/>
      <c r="C638" s="871"/>
      <c r="D638" s="871"/>
      <c r="E638" s="871"/>
      <c r="F638" s="871"/>
      <c r="G638" s="871"/>
      <c r="H638" s="871"/>
      <c r="I638" s="546"/>
    </row>
    <row r="639" spans="1:9" ht="12.75">
      <c r="A639" s="83"/>
      <c r="B639" s="227"/>
      <c r="C639" s="227"/>
      <c r="D639" s="25"/>
      <c r="E639" s="754"/>
      <c r="F639" s="824"/>
      <c r="G639" s="825"/>
      <c r="H639" s="826"/>
      <c r="I639" s="712"/>
    </row>
    <row r="640" spans="1:9" ht="12.75">
      <c r="A640" s="83"/>
      <c r="B640" s="227"/>
      <c r="C640" s="227"/>
      <c r="D640" s="237"/>
      <c r="E640" s="759"/>
      <c r="F640" s="237"/>
      <c r="G640" s="229"/>
      <c r="H640" s="229"/>
      <c r="I640" s="148"/>
    </row>
    <row r="641" spans="1:9" ht="12.75">
      <c r="A641" s="83"/>
      <c r="B641" s="227"/>
      <c r="C641" s="227"/>
      <c r="D641" s="25"/>
      <c r="E641" s="116"/>
      <c r="F641" s="826"/>
      <c r="G641" s="253"/>
      <c r="H641" s="826"/>
      <c r="I641" s="712"/>
    </row>
    <row r="642" spans="1:9" ht="12.75">
      <c r="A642" s="83"/>
      <c r="B642" s="227"/>
      <c r="C642" s="722"/>
      <c r="D642" s="237"/>
      <c r="E642" s="116"/>
      <c r="F642" s="826"/>
      <c r="G642" s="253"/>
      <c r="H642" s="826"/>
      <c r="I642" s="712"/>
    </row>
    <row r="643" spans="1:9" ht="12.75">
      <c r="A643" s="83"/>
      <c r="B643" s="972"/>
      <c r="C643" s="972"/>
      <c r="D643" s="206"/>
      <c r="E643" s="827"/>
      <c r="F643" s="826"/>
      <c r="G643" s="253"/>
      <c r="H643" s="826"/>
      <c r="I643" s="712"/>
    </row>
    <row r="644" spans="1:9" ht="12.75">
      <c r="A644" s="83"/>
      <c r="B644" s="871"/>
      <c r="C644" s="871"/>
      <c r="D644" s="237"/>
      <c r="E644" s="765"/>
      <c r="F644" s="237"/>
      <c r="G644" s="229"/>
      <c r="H644" s="237"/>
      <c r="I644" s="86"/>
    </row>
    <row r="645" spans="1:9" ht="12.75">
      <c r="A645" s="83"/>
      <c r="B645" s="828"/>
      <c r="C645" s="828"/>
      <c r="D645" s="561"/>
      <c r="E645" s="829"/>
      <c r="F645" s="826"/>
      <c r="G645" s="253"/>
      <c r="H645" s="826"/>
      <c r="I645" s="712"/>
    </row>
    <row r="646" spans="1:9" ht="18">
      <c r="A646" s="83"/>
      <c r="B646" s="981"/>
      <c r="C646" s="871"/>
      <c r="D646" s="871"/>
      <c r="E646" s="871"/>
      <c r="F646" s="871"/>
      <c r="G646" s="871"/>
      <c r="H646" s="871"/>
      <c r="I646" s="708"/>
    </row>
    <row r="647" spans="1:9" ht="12.75">
      <c r="A647" s="83"/>
      <c r="B647" s="227"/>
      <c r="C647" s="227"/>
      <c r="D647" s="830"/>
      <c r="E647" s="126"/>
      <c r="F647" s="831"/>
      <c r="G647" s="96"/>
      <c r="H647" s="434"/>
      <c r="I647" s="25"/>
    </row>
    <row r="648" spans="1:9" ht="12.75">
      <c r="A648" s="83"/>
      <c r="B648" s="227"/>
      <c r="C648" s="227"/>
      <c r="D648" s="228"/>
      <c r="E648" s="754"/>
      <c r="F648" s="25"/>
      <c r="G648" s="168"/>
      <c r="H648" s="25"/>
      <c r="I648" s="25"/>
    </row>
    <row r="649" spans="1:9" ht="12.75">
      <c r="A649" s="83"/>
      <c r="B649" s="227"/>
      <c r="C649" s="227"/>
      <c r="D649" s="25"/>
      <c r="E649" s="754"/>
      <c r="F649" s="25"/>
      <c r="G649" s="25"/>
      <c r="H649" s="25"/>
      <c r="I649" s="25"/>
    </row>
    <row r="650" spans="1:9">
      <c r="A650" s="83"/>
      <c r="B650" s="980"/>
      <c r="C650" s="871"/>
      <c r="D650" s="871"/>
      <c r="E650" s="871"/>
      <c r="F650" s="871"/>
      <c r="G650" s="871"/>
      <c r="H650" s="871"/>
      <c r="I650" s="546"/>
    </row>
    <row r="651" spans="1:9" ht="12.75">
      <c r="A651" s="83"/>
      <c r="B651" s="972"/>
      <c r="C651" s="972"/>
      <c r="D651" s="25"/>
      <c r="E651" s="434"/>
      <c r="F651" s="25"/>
      <c r="G651" s="168"/>
      <c r="H651" s="704"/>
      <c r="I651" s="812"/>
    </row>
    <row r="652" spans="1:9" ht="12.75">
      <c r="A652" s="83"/>
      <c r="B652" s="871"/>
      <c r="C652" s="871"/>
      <c r="D652" s="228"/>
      <c r="E652" s="434"/>
      <c r="F652" s="237"/>
      <c r="G652" s="229"/>
      <c r="H652" s="237"/>
      <c r="I652" s="86"/>
    </row>
    <row r="653" spans="1:9" ht="12.75">
      <c r="A653" s="83"/>
      <c r="B653" s="227"/>
      <c r="C653" s="227"/>
      <c r="D653" s="25"/>
      <c r="E653" s="434"/>
      <c r="F653" s="228"/>
      <c r="G653" s="228"/>
      <c r="H653" s="228"/>
      <c r="I653" s="25"/>
    </row>
    <row r="654" spans="1:9" ht="12.75">
      <c r="A654" s="83"/>
      <c r="B654" s="227"/>
      <c r="C654" s="227"/>
      <c r="D654" s="88"/>
      <c r="E654" s="121"/>
      <c r="F654" s="824"/>
      <c r="G654" s="832"/>
      <c r="H654" s="826"/>
      <c r="I654" s="712"/>
    </row>
    <row r="655" spans="1:9" ht="12.75">
      <c r="A655" s="83"/>
      <c r="B655" s="227"/>
      <c r="C655" s="227"/>
      <c r="D655" s="237"/>
      <c r="E655" s="440"/>
      <c r="F655" s="237"/>
      <c r="G655" s="168"/>
      <c r="H655" s="237"/>
      <c r="I655" s="86"/>
    </row>
    <row r="656" spans="1:9" ht="12.75">
      <c r="A656" s="83"/>
      <c r="B656" s="227"/>
      <c r="C656" s="833"/>
      <c r="D656" s="86"/>
      <c r="E656" s="177"/>
      <c r="F656" s="148"/>
      <c r="G656" s="148"/>
      <c r="H656" s="25"/>
      <c r="I656" s="25"/>
    </row>
    <row r="657" spans="1:9" ht="12.75">
      <c r="A657" s="83"/>
      <c r="B657" s="972"/>
      <c r="C657" s="973"/>
      <c r="D657" s="88"/>
      <c r="E657" s="834"/>
      <c r="F657" s="824"/>
      <c r="G657" s="832"/>
      <c r="H657" s="826"/>
      <c r="I657" s="712"/>
    </row>
    <row r="658" spans="1:9" ht="12.75">
      <c r="A658" s="83"/>
      <c r="B658" s="871"/>
      <c r="C658" s="871"/>
      <c r="D658" s="228"/>
      <c r="E658" s="121"/>
      <c r="F658" s="25"/>
      <c r="G658" s="168"/>
      <c r="H658" s="228"/>
      <c r="I658" s="25"/>
    </row>
    <row r="659" spans="1:9" ht="18">
      <c r="A659" s="83"/>
      <c r="B659" s="975"/>
      <c r="C659" s="871"/>
      <c r="D659" s="871"/>
      <c r="E659" s="871"/>
      <c r="F659" s="871"/>
      <c r="G659" s="871"/>
      <c r="H659" s="871"/>
      <c r="I659" s="339"/>
    </row>
    <row r="660" spans="1:9" ht="12.75">
      <c r="A660" s="83"/>
      <c r="B660" s="227"/>
      <c r="C660" s="227"/>
      <c r="D660" s="237"/>
      <c r="E660" s="86"/>
      <c r="F660" s="57"/>
      <c r="G660" s="237"/>
      <c r="H660" s="156"/>
      <c r="I660" s="156"/>
    </row>
    <row r="661" spans="1:9" ht="12.75">
      <c r="A661" s="83"/>
      <c r="B661" s="227"/>
      <c r="C661" s="828"/>
      <c r="D661" s="237"/>
      <c r="E661" s="440"/>
      <c r="F661" s="237"/>
      <c r="G661" s="168"/>
      <c r="H661" s="237"/>
      <c r="I661" s="86"/>
    </row>
    <row r="662" spans="1:9" ht="12.75">
      <c r="A662" s="83"/>
      <c r="B662" s="227"/>
      <c r="C662" s="227"/>
      <c r="D662" s="237"/>
      <c r="E662" s="759"/>
      <c r="F662" s="237"/>
      <c r="G662" s="229"/>
      <c r="H662" s="237"/>
      <c r="I662" s="86"/>
    </row>
    <row r="663" spans="1:9">
      <c r="A663" s="83"/>
      <c r="B663" s="976"/>
      <c r="C663" s="871"/>
      <c r="D663" s="871"/>
      <c r="E663" s="871"/>
      <c r="F663" s="871"/>
      <c r="G663" s="871"/>
      <c r="H663" s="871"/>
      <c r="I663" s="546"/>
    </row>
    <row r="664" spans="1:9" ht="12.75">
      <c r="A664" s="83"/>
      <c r="B664" s="227"/>
      <c r="C664" s="227"/>
      <c r="D664" s="237"/>
      <c r="E664" s="754"/>
      <c r="F664" s="824"/>
      <c r="G664" s="825"/>
      <c r="H664" s="825"/>
      <c r="I664" s="168"/>
    </row>
    <row r="665" spans="1:9" ht="12.75">
      <c r="A665" s="83"/>
      <c r="B665" s="227"/>
      <c r="C665" s="227"/>
      <c r="D665" s="237"/>
      <c r="E665" s="759"/>
      <c r="F665" s="237"/>
      <c r="G665" s="229"/>
      <c r="H665" s="237"/>
      <c r="I665" s="86"/>
    </row>
    <row r="666" spans="1:9" ht="12.75">
      <c r="A666" s="83"/>
      <c r="B666" s="227"/>
      <c r="C666" s="227"/>
      <c r="D666" s="237"/>
      <c r="E666" s="835"/>
      <c r="F666" s="826"/>
      <c r="G666" s="253"/>
      <c r="H666" s="826"/>
      <c r="I666" s="712"/>
    </row>
    <row r="667" spans="1:9" ht="12.75">
      <c r="A667" s="83"/>
      <c r="B667" s="972"/>
      <c r="C667" s="974"/>
      <c r="D667" s="617"/>
      <c r="E667" s="177"/>
      <c r="F667" s="237"/>
      <c r="G667" s="229"/>
      <c r="H667" s="228"/>
      <c r="I667" s="25"/>
    </row>
    <row r="668" spans="1:9" ht="12.75">
      <c r="A668" s="83"/>
      <c r="B668" s="871"/>
      <c r="C668" s="871"/>
      <c r="D668" s="237"/>
      <c r="E668" s="765"/>
      <c r="F668" s="237"/>
      <c r="G668" s="229"/>
      <c r="H668" s="228"/>
      <c r="I668" s="25"/>
    </row>
    <row r="669" spans="1:9" ht="12.75">
      <c r="A669" s="83"/>
      <c r="B669" s="244"/>
      <c r="C669" s="836"/>
      <c r="D669" s="237"/>
      <c r="E669" s="765"/>
      <c r="F669" s="237"/>
      <c r="G669" s="229"/>
      <c r="H669" s="228"/>
      <c r="I669" s="25"/>
    </row>
    <row r="670" spans="1:9" ht="12.75">
      <c r="A670" s="83"/>
      <c r="B670" s="244"/>
      <c r="C670" s="836"/>
      <c r="D670" s="237"/>
      <c r="E670" s="765"/>
      <c r="F670" s="237"/>
      <c r="G670" s="229"/>
      <c r="H670" s="228"/>
      <c r="I670" s="25"/>
    </row>
    <row r="671" spans="1:9" ht="18">
      <c r="A671" s="83"/>
      <c r="B671" s="975"/>
      <c r="C671" s="871"/>
      <c r="D671" s="871"/>
      <c r="E671" s="871"/>
      <c r="F671" s="871"/>
      <c r="G671" s="871"/>
      <c r="H671" s="871"/>
      <c r="I671" s="339"/>
    </row>
    <row r="672" spans="1:9" ht="12.75">
      <c r="A672" s="83"/>
      <c r="B672" s="227"/>
      <c r="C672" s="227"/>
      <c r="D672" s="237"/>
      <c r="E672" s="837"/>
      <c r="F672" s="838"/>
      <c r="G672" s="270"/>
      <c r="H672" s="156"/>
      <c r="I672" s="156"/>
    </row>
    <row r="673" spans="1:9" ht="12.75">
      <c r="A673" s="83"/>
      <c r="B673" s="227"/>
      <c r="C673" s="227"/>
      <c r="D673" s="237"/>
      <c r="E673" s="759"/>
      <c r="F673" s="237"/>
      <c r="G673" s="237"/>
      <c r="H673" s="237"/>
      <c r="I673" s="86"/>
    </row>
    <row r="674" spans="1:9" ht="12.75">
      <c r="A674" s="83"/>
      <c r="B674" s="227"/>
      <c r="C674" s="227"/>
      <c r="D674" s="237"/>
      <c r="E674" s="754"/>
      <c r="F674" s="824"/>
      <c r="G674" s="157"/>
      <c r="H674" s="826"/>
      <c r="I674" s="712"/>
    </row>
    <row r="675" spans="1:9">
      <c r="A675" s="83"/>
      <c r="B675" s="976"/>
      <c r="C675" s="871"/>
      <c r="D675" s="871"/>
      <c r="E675" s="871"/>
      <c r="F675" s="871"/>
      <c r="G675" s="871"/>
      <c r="H675" s="871"/>
      <c r="I675" s="546"/>
    </row>
    <row r="676" spans="1:9" ht="12.75">
      <c r="A676" s="83"/>
      <c r="B676" s="227"/>
      <c r="C676" s="227"/>
      <c r="D676" s="228"/>
      <c r="E676" s="839"/>
      <c r="F676" s="86"/>
      <c r="G676" s="86"/>
      <c r="H676" s="237"/>
      <c r="I676" s="86"/>
    </row>
    <row r="677" spans="1:9" ht="12.75">
      <c r="A677" s="83"/>
      <c r="B677" s="227"/>
      <c r="C677" s="227"/>
      <c r="D677" s="237"/>
      <c r="E677" s="835"/>
      <c r="F677" s="86"/>
      <c r="G677" s="86"/>
      <c r="H677" s="237"/>
      <c r="I677" s="86"/>
    </row>
    <row r="678" spans="1:9" ht="12.75">
      <c r="A678" s="83"/>
      <c r="B678" s="227"/>
      <c r="C678" s="227"/>
      <c r="D678" s="237"/>
      <c r="E678" s="840"/>
      <c r="F678" s="86"/>
      <c r="G678" s="86"/>
      <c r="H678" s="228"/>
      <c r="I678" s="25"/>
    </row>
    <row r="679" spans="1:9" ht="12.75">
      <c r="A679" s="83"/>
      <c r="B679" s="227"/>
      <c r="C679" s="227"/>
      <c r="D679" s="237"/>
      <c r="E679" s="840"/>
      <c r="F679" s="86"/>
      <c r="G679" s="86"/>
      <c r="H679" s="228"/>
      <c r="I679" s="25"/>
    </row>
    <row r="680" spans="1:9" ht="12.75">
      <c r="A680" s="83"/>
      <c r="B680" s="227"/>
      <c r="C680" s="227"/>
      <c r="D680" s="228"/>
      <c r="E680" s="771"/>
      <c r="F680" s="841"/>
      <c r="G680" s="842"/>
      <c r="H680" s="247"/>
      <c r="I680" s="128"/>
    </row>
    <row r="681" spans="1:9" ht="18">
      <c r="A681" s="83"/>
      <c r="B681" s="975"/>
      <c r="C681" s="871"/>
      <c r="D681" s="871"/>
      <c r="E681" s="871"/>
      <c r="F681" s="871"/>
      <c r="G681" s="871"/>
      <c r="H681" s="871"/>
      <c r="I681" s="339"/>
    </row>
    <row r="682" spans="1:9" ht="12.75">
      <c r="A682" s="83"/>
      <c r="B682" s="227"/>
      <c r="C682" s="227"/>
      <c r="D682" s="237"/>
      <c r="E682" s="759"/>
      <c r="F682" s="86"/>
      <c r="G682" s="148"/>
      <c r="H682" s="86"/>
      <c r="I682" s="86"/>
    </row>
    <row r="683" spans="1:9" ht="12.75">
      <c r="A683" s="83"/>
      <c r="B683" s="227"/>
      <c r="C683" s="227"/>
      <c r="D683" s="843"/>
      <c r="E683" s="759"/>
      <c r="F683" s="86"/>
      <c r="G683" s="148"/>
      <c r="H683" s="86"/>
      <c r="I683" s="86"/>
    </row>
    <row r="684" spans="1:9" ht="12.75">
      <c r="A684" s="83"/>
      <c r="B684" s="227"/>
      <c r="C684" s="227"/>
      <c r="D684" s="237"/>
      <c r="E684" s="759"/>
      <c r="F684" s="86"/>
      <c r="G684" s="86"/>
      <c r="H684" s="86"/>
      <c r="I684" s="86"/>
    </row>
    <row r="685" spans="1:9" ht="12.75">
      <c r="A685" s="83"/>
      <c r="B685" s="977"/>
      <c r="C685" s="871"/>
      <c r="D685" s="871"/>
      <c r="E685" s="871"/>
      <c r="F685" s="871"/>
      <c r="G685" s="871"/>
      <c r="H685" s="871"/>
      <c r="I685" s="231"/>
    </row>
    <row r="686" spans="1:9" ht="12.75">
      <c r="A686" s="83"/>
      <c r="B686" s="972"/>
      <c r="C686" s="972"/>
      <c r="D686" s="237"/>
      <c r="E686" s="754"/>
      <c r="F686" s="237"/>
      <c r="G686" s="237"/>
      <c r="H686" s="237"/>
      <c r="I686" s="86"/>
    </row>
    <row r="687" spans="1:9" ht="12.75">
      <c r="A687" s="83"/>
      <c r="B687" s="871"/>
      <c r="C687" s="871"/>
      <c r="D687" s="237"/>
      <c r="E687" s="759"/>
      <c r="F687" s="237"/>
      <c r="G687" s="229"/>
      <c r="H687" s="237"/>
      <c r="I687" s="86"/>
    </row>
    <row r="688" spans="1:9" ht="12.75">
      <c r="A688" s="83"/>
      <c r="B688" s="871"/>
      <c r="C688" s="871"/>
      <c r="D688" s="237"/>
      <c r="E688" s="759"/>
      <c r="F688" s="237"/>
      <c r="G688" s="229"/>
      <c r="H688" s="237"/>
      <c r="I688" s="86"/>
    </row>
    <row r="689" spans="1:9" ht="12.75">
      <c r="A689" s="83"/>
      <c r="B689" s="227"/>
      <c r="C689" s="227"/>
      <c r="D689" s="237"/>
      <c r="E689" s="759"/>
      <c r="F689" s="237"/>
      <c r="G689" s="237"/>
      <c r="H689" s="237"/>
      <c r="I689" s="86"/>
    </row>
    <row r="690" spans="1:9" ht="12.75">
      <c r="A690" s="83"/>
      <c r="B690" s="558"/>
      <c r="C690" s="227"/>
      <c r="D690" s="237"/>
      <c r="E690" s="561"/>
      <c r="F690" s="843"/>
      <c r="G690" s="229"/>
      <c r="H690" s="237"/>
      <c r="I690" s="86"/>
    </row>
    <row r="691" spans="1:9" ht="12.75">
      <c r="A691" s="83"/>
      <c r="B691" s="227"/>
      <c r="C691" s="227"/>
      <c r="D691" s="561"/>
      <c r="E691" s="823"/>
      <c r="F691" s="237"/>
      <c r="G691" s="237"/>
      <c r="H691" s="237"/>
      <c r="I691" s="86"/>
    </row>
    <row r="692" spans="1:9" ht="23.25">
      <c r="A692" s="83"/>
      <c r="B692" s="978"/>
      <c r="C692" s="871"/>
      <c r="D692" s="871"/>
      <c r="E692" s="871"/>
      <c r="F692" s="871"/>
      <c r="G692" s="871"/>
      <c r="H692" s="871"/>
      <c r="I692" s="1"/>
    </row>
    <row r="693" spans="1:9" ht="18">
      <c r="A693" s="83"/>
      <c r="B693" s="979"/>
      <c r="C693" s="871"/>
      <c r="D693" s="871"/>
      <c r="E693" s="871"/>
      <c r="F693" s="871"/>
      <c r="G693" s="871"/>
      <c r="H693" s="871"/>
      <c r="I693" s="16"/>
    </row>
    <row r="694" spans="1:9" ht="12.75">
      <c r="A694" s="83"/>
      <c r="B694" s="227"/>
      <c r="C694" s="227"/>
      <c r="D694" s="227"/>
      <c r="E694" s="433"/>
      <c r="F694" s="227"/>
      <c r="G694" s="227"/>
      <c r="H694" s="227"/>
      <c r="I694" s="21"/>
    </row>
    <row r="695" spans="1:9" ht="12.75">
      <c r="A695" s="83"/>
      <c r="B695" s="227"/>
      <c r="C695" s="227"/>
      <c r="D695" s="561"/>
      <c r="E695" s="126"/>
      <c r="F695" s="88"/>
      <c r="G695" s="540"/>
      <c r="H695" s="561"/>
      <c r="I695" s="88"/>
    </row>
    <row r="696" spans="1:9" ht="12.75">
      <c r="A696" s="83"/>
      <c r="B696" s="972"/>
      <c r="C696" s="972"/>
      <c r="D696" s="114"/>
      <c r="E696" s="126"/>
      <c r="F696" s="25"/>
      <c r="G696" s="25"/>
      <c r="H696" s="228"/>
      <c r="I696" s="25"/>
    </row>
    <row r="697" spans="1:9" ht="12.75">
      <c r="A697" s="83"/>
      <c r="B697" s="871"/>
      <c r="C697" s="871"/>
      <c r="D697" s="228"/>
      <c r="E697" s="754"/>
      <c r="F697" s="228"/>
      <c r="G697" s="228"/>
      <c r="H697" s="228"/>
      <c r="I697" s="25"/>
    </row>
    <row r="698" spans="1:9" ht="12.75">
      <c r="A698" s="83"/>
      <c r="B698" s="871"/>
      <c r="C698" s="871"/>
      <c r="D698" s="228"/>
      <c r="E698" s="759"/>
      <c r="F698" s="228"/>
      <c r="G698" s="228"/>
      <c r="H698" s="228"/>
      <c r="I698" s="25"/>
    </row>
    <row r="699" spans="1:9" ht="12.75">
      <c r="A699" s="83"/>
      <c r="B699" s="227"/>
      <c r="C699" s="227"/>
      <c r="D699" s="237"/>
      <c r="E699" s="754"/>
      <c r="F699" s="228"/>
      <c r="G699" s="168"/>
      <c r="H699" s="228"/>
      <c r="I699" s="25"/>
    </row>
    <row r="700" spans="1:9">
      <c r="A700" s="83"/>
      <c r="B700" s="980"/>
      <c r="C700" s="871"/>
      <c r="D700" s="871"/>
      <c r="E700" s="871"/>
      <c r="F700" s="871"/>
      <c r="G700" s="871"/>
      <c r="H700" s="871"/>
      <c r="I700" s="546"/>
    </row>
    <row r="701" spans="1:9" ht="12.75">
      <c r="A701" s="83"/>
      <c r="B701" s="227"/>
      <c r="C701" s="227"/>
      <c r="D701" s="228"/>
      <c r="E701" s="754"/>
      <c r="F701" s="108"/>
      <c r="G701" s="237"/>
      <c r="H701" s="228"/>
      <c r="I701" s="25"/>
    </row>
    <row r="702" spans="1:9" ht="12.75">
      <c r="A702" s="83"/>
      <c r="B702" s="227"/>
      <c r="C702" s="227"/>
      <c r="D702" s="228"/>
      <c r="E702" s="754"/>
      <c r="F702" s="228"/>
      <c r="G702" s="825"/>
      <c r="H702" s="228"/>
      <c r="I702" s="25"/>
    </row>
    <row r="703" spans="1:9" ht="12.75">
      <c r="A703" s="83"/>
      <c r="B703" s="227"/>
      <c r="C703" s="227"/>
      <c r="D703" s="25"/>
      <c r="E703" s="754"/>
      <c r="F703" s="824"/>
      <c r="G703" s="825"/>
      <c r="H703" s="826"/>
      <c r="I703" s="712"/>
    </row>
    <row r="704" spans="1:9" ht="12.75">
      <c r="A704" s="83"/>
      <c r="B704" s="227"/>
      <c r="C704" s="722"/>
      <c r="D704" s="561"/>
      <c r="E704" s="754"/>
      <c r="F704" s="228"/>
      <c r="G704" s="825"/>
      <c r="H704" s="228"/>
      <c r="I704" s="25"/>
    </row>
    <row r="705" spans="1:9" ht="12.75">
      <c r="A705" s="83"/>
      <c r="B705" s="972"/>
      <c r="C705" s="972"/>
      <c r="D705" s="25"/>
      <c r="E705" s="771"/>
      <c r="F705" s="228"/>
      <c r="G705" s="168"/>
      <c r="H705" s="228"/>
      <c r="I705" s="25"/>
    </row>
    <row r="706" spans="1:9" ht="12.75">
      <c r="A706" s="83"/>
      <c r="B706" s="871"/>
      <c r="C706" s="871"/>
      <c r="D706" s="228"/>
      <c r="E706" s="771"/>
      <c r="F706" s="841"/>
      <c r="G706" s="844"/>
      <c r="H706" s="228"/>
      <c r="I706" s="25"/>
    </row>
    <row r="707" spans="1:9" ht="12.75">
      <c r="A707" s="83"/>
      <c r="B707" s="871"/>
      <c r="C707" s="871"/>
      <c r="D707" s="228"/>
      <c r="E707" s="121"/>
      <c r="F707" s="845"/>
      <c r="G707" s="845"/>
      <c r="H707" s="845"/>
      <c r="I707" s="715"/>
    </row>
    <row r="708" spans="1:9" ht="12.75">
      <c r="A708" s="83"/>
      <c r="B708" s="871"/>
      <c r="C708" s="871"/>
      <c r="D708" s="228"/>
      <c r="E708" s="771"/>
      <c r="F708" s="228"/>
      <c r="G708" s="825"/>
      <c r="H708" s="228"/>
      <c r="I708" s="25"/>
    </row>
    <row r="709" spans="1:9" ht="12.75">
      <c r="A709" s="83"/>
      <c r="B709" s="828"/>
      <c r="C709" s="828"/>
      <c r="D709" s="228"/>
      <c r="E709" s="121"/>
      <c r="F709" s="845"/>
      <c r="G709" s="845"/>
      <c r="H709" s="845"/>
      <c r="I709" s="715"/>
    </row>
    <row r="710" spans="1:9" ht="18">
      <c r="A710" s="83"/>
      <c r="B710" s="979"/>
      <c r="C710" s="871"/>
      <c r="D710" s="871"/>
      <c r="E710" s="871"/>
      <c r="F710" s="871"/>
      <c r="G710" s="871"/>
      <c r="H710" s="871"/>
      <c r="I710" s="16"/>
    </row>
    <row r="711" spans="1:9" ht="12.75">
      <c r="A711" s="83"/>
      <c r="B711" s="227"/>
      <c r="C711" s="227"/>
      <c r="D711" s="237"/>
      <c r="E711" s="759"/>
      <c r="F711" s="237"/>
      <c r="G711" s="229"/>
      <c r="H711" s="237"/>
      <c r="I711" s="86"/>
    </row>
    <row r="712" spans="1:9" ht="12.75">
      <c r="A712" s="83"/>
      <c r="B712" s="227"/>
      <c r="C712" s="227"/>
      <c r="D712" s="237"/>
      <c r="E712" s="759"/>
      <c r="F712" s="237"/>
      <c r="G712" s="229"/>
      <c r="H712" s="237"/>
      <c r="I712" s="86"/>
    </row>
    <row r="713" spans="1:9" ht="12.75">
      <c r="A713" s="83"/>
      <c r="B713" s="972"/>
      <c r="C713" s="972"/>
      <c r="D713" s="228"/>
      <c r="E713" s="434"/>
      <c r="F713" s="237"/>
      <c r="G713" s="229"/>
      <c r="H713" s="237"/>
      <c r="I713" s="86"/>
    </row>
    <row r="714" spans="1:9" ht="12.75">
      <c r="A714" s="83"/>
      <c r="B714" s="871"/>
      <c r="C714" s="871"/>
      <c r="D714" s="206"/>
      <c r="E714" s="775"/>
      <c r="F714" s="237"/>
      <c r="G714" s="237"/>
      <c r="H714" s="237"/>
      <c r="I714" s="86"/>
    </row>
    <row r="715" spans="1:9" ht="12.75">
      <c r="A715" s="83"/>
      <c r="B715" s="871"/>
      <c r="C715" s="871"/>
      <c r="D715" s="206"/>
      <c r="E715" s="807"/>
      <c r="F715" s="237"/>
      <c r="G715" s="237"/>
      <c r="H715" s="237"/>
      <c r="I715" s="86"/>
    </row>
    <row r="716" spans="1:9">
      <c r="A716" s="83"/>
      <c r="B716" s="980"/>
      <c r="C716" s="871"/>
      <c r="D716" s="871"/>
      <c r="E716" s="871"/>
      <c r="F716" s="871"/>
      <c r="G716" s="871"/>
      <c r="H716" s="871"/>
      <c r="I716" s="546"/>
    </row>
    <row r="717" spans="1:9" ht="12.75">
      <c r="A717" s="83"/>
      <c r="B717" s="227"/>
      <c r="C717" s="227"/>
      <c r="D717" s="25"/>
      <c r="E717" s="754"/>
      <c r="F717" s="824"/>
      <c r="G717" s="825"/>
      <c r="H717" s="826"/>
      <c r="I717" s="712"/>
    </row>
    <row r="718" spans="1:9" ht="12.75">
      <c r="A718" s="83"/>
      <c r="B718" s="227"/>
      <c r="C718" s="227"/>
      <c r="D718" s="237"/>
      <c r="E718" s="759"/>
      <c r="F718" s="237"/>
      <c r="G718" s="229"/>
      <c r="H718" s="229"/>
      <c r="I718" s="148"/>
    </row>
    <row r="719" spans="1:9" ht="12.75">
      <c r="A719" s="83"/>
      <c r="B719" s="227"/>
      <c r="C719" s="227"/>
      <c r="D719" s="25"/>
      <c r="E719" s="116"/>
      <c r="F719" s="826"/>
      <c r="G719" s="253"/>
      <c r="H719" s="826"/>
      <c r="I719" s="712"/>
    </row>
    <row r="720" spans="1:9" ht="12.75">
      <c r="A720" s="83"/>
      <c r="B720" s="227"/>
      <c r="C720" s="722"/>
      <c r="D720" s="237"/>
      <c r="E720" s="116"/>
      <c r="F720" s="826"/>
      <c r="G720" s="253"/>
      <c r="H720" s="826"/>
      <c r="I720" s="712"/>
    </row>
    <row r="721" spans="1:9" ht="12.75">
      <c r="A721" s="83"/>
      <c r="B721" s="972"/>
      <c r="C721" s="972"/>
      <c r="D721" s="206"/>
      <c r="E721" s="827"/>
      <c r="F721" s="826"/>
      <c r="G721" s="253"/>
      <c r="H721" s="826"/>
      <c r="I721" s="712"/>
    </row>
    <row r="722" spans="1:9" ht="12.75">
      <c r="A722" s="83"/>
      <c r="B722" s="871"/>
      <c r="C722" s="871"/>
      <c r="D722" s="237"/>
      <c r="E722" s="765"/>
      <c r="F722" s="237"/>
      <c r="G722" s="229"/>
      <c r="H722" s="237"/>
      <c r="I722" s="86"/>
    </row>
    <row r="723" spans="1:9" ht="12.75">
      <c r="A723" s="83"/>
      <c r="B723" s="828"/>
      <c r="C723" s="828"/>
      <c r="D723" s="561"/>
      <c r="E723" s="829"/>
      <c r="F723" s="826"/>
      <c r="G723" s="253"/>
      <c r="H723" s="826"/>
      <c r="I723" s="712"/>
    </row>
    <row r="724" spans="1:9" ht="18">
      <c r="A724" s="83"/>
      <c r="B724" s="981"/>
      <c r="C724" s="871"/>
      <c r="D724" s="871"/>
      <c r="E724" s="871"/>
      <c r="F724" s="871"/>
      <c r="G724" s="871"/>
      <c r="H724" s="871"/>
      <c r="I724" s="708"/>
    </row>
    <row r="725" spans="1:9" ht="12.75">
      <c r="A725" s="83"/>
      <c r="B725" s="227"/>
      <c r="C725" s="227"/>
      <c r="D725" s="830"/>
      <c r="E725" s="126"/>
      <c r="F725" s="831"/>
      <c r="G725" s="96"/>
      <c r="H725" s="434"/>
      <c r="I725" s="25"/>
    </row>
    <row r="726" spans="1:9" ht="12.75">
      <c r="A726" s="83"/>
      <c r="B726" s="227"/>
      <c r="C726" s="227"/>
      <c r="D726" s="228"/>
      <c r="E726" s="754"/>
      <c r="F726" s="25"/>
      <c r="G726" s="168"/>
      <c r="H726" s="25"/>
      <c r="I726" s="25"/>
    </row>
    <row r="727" spans="1:9" ht="12.75">
      <c r="A727" s="83"/>
      <c r="B727" s="227"/>
      <c r="C727" s="227"/>
      <c r="D727" s="25"/>
      <c r="E727" s="754"/>
      <c r="F727" s="25"/>
      <c r="G727" s="25"/>
      <c r="H727" s="25"/>
      <c r="I727" s="25"/>
    </row>
    <row r="728" spans="1:9">
      <c r="A728" s="83"/>
      <c r="B728" s="980"/>
      <c r="C728" s="871"/>
      <c r="D728" s="871"/>
      <c r="E728" s="871"/>
      <c r="F728" s="871"/>
      <c r="G728" s="871"/>
      <c r="H728" s="871"/>
      <c r="I728" s="546"/>
    </row>
    <row r="729" spans="1:9" ht="12.75">
      <c r="A729" s="83"/>
      <c r="B729" s="972"/>
      <c r="C729" s="972"/>
      <c r="D729" s="25"/>
      <c r="E729" s="434"/>
      <c r="F729" s="25"/>
      <c r="G729" s="168"/>
      <c r="H729" s="704"/>
      <c r="I729" s="812"/>
    </row>
    <row r="730" spans="1:9" ht="12.75">
      <c r="A730" s="83"/>
      <c r="B730" s="871"/>
      <c r="C730" s="871"/>
      <c r="D730" s="228"/>
      <c r="E730" s="434"/>
      <c r="F730" s="237"/>
      <c r="G730" s="229"/>
      <c r="H730" s="237"/>
      <c r="I730" s="86"/>
    </row>
    <row r="731" spans="1:9" ht="12.75">
      <c r="A731" s="83"/>
      <c r="B731" s="227"/>
      <c r="C731" s="227"/>
      <c r="D731" s="25"/>
      <c r="E731" s="434"/>
      <c r="F731" s="228"/>
      <c r="G731" s="228"/>
      <c r="H731" s="228"/>
      <c r="I731" s="25"/>
    </row>
    <row r="732" spans="1:9" ht="12.75">
      <c r="A732" s="83"/>
      <c r="B732" s="227"/>
      <c r="C732" s="227"/>
      <c r="D732" s="88"/>
      <c r="E732" s="121"/>
      <c r="F732" s="824"/>
      <c r="G732" s="832"/>
      <c r="H732" s="826"/>
      <c r="I732" s="712"/>
    </row>
    <row r="733" spans="1:9" ht="12.75">
      <c r="A733" s="83"/>
      <c r="B733" s="227"/>
      <c r="C733" s="227"/>
      <c r="D733" s="237"/>
      <c r="E733" s="440"/>
      <c r="F733" s="237"/>
      <c r="G733" s="168"/>
      <c r="H733" s="237"/>
      <c r="I733" s="86"/>
    </row>
    <row r="734" spans="1:9" ht="12.75">
      <c r="A734" s="83"/>
      <c r="B734" s="227"/>
      <c r="C734" s="833"/>
      <c r="D734" s="86"/>
      <c r="E734" s="177"/>
      <c r="F734" s="148"/>
      <c r="G734" s="148"/>
      <c r="H734" s="25"/>
      <c r="I734" s="25"/>
    </row>
    <row r="735" spans="1:9" ht="12.75">
      <c r="A735" s="83"/>
      <c r="B735" s="972"/>
      <c r="C735" s="973"/>
      <c r="D735" s="88"/>
      <c r="E735" s="834"/>
      <c r="F735" s="824"/>
      <c r="G735" s="832"/>
      <c r="H735" s="826"/>
      <c r="I735" s="712"/>
    </row>
    <row r="736" spans="1:9" ht="12.75">
      <c r="A736" s="83"/>
      <c r="B736" s="871"/>
      <c r="C736" s="871"/>
      <c r="D736" s="228"/>
      <c r="E736" s="121"/>
      <c r="F736" s="25"/>
      <c r="G736" s="168"/>
      <c r="H736" s="228"/>
      <c r="I736" s="25"/>
    </row>
    <row r="737" spans="1:9" ht="18">
      <c r="A737" s="83"/>
      <c r="B737" s="975"/>
      <c r="C737" s="871"/>
      <c r="D737" s="871"/>
      <c r="E737" s="871"/>
      <c r="F737" s="871"/>
      <c r="G737" s="871"/>
      <c r="H737" s="871"/>
      <c r="I737" s="339"/>
    </row>
    <row r="738" spans="1:9" ht="12.75">
      <c r="A738" s="83"/>
      <c r="B738" s="227"/>
      <c r="C738" s="227"/>
      <c r="D738" s="237"/>
      <c r="E738" s="86"/>
      <c r="F738" s="57"/>
      <c r="G738" s="237"/>
      <c r="H738" s="156"/>
      <c r="I738" s="156"/>
    </row>
    <row r="739" spans="1:9" ht="12.75">
      <c r="A739" s="83"/>
      <c r="B739" s="227"/>
      <c r="C739" s="828"/>
      <c r="D739" s="237"/>
      <c r="E739" s="440"/>
      <c r="F739" s="237"/>
      <c r="G739" s="168"/>
      <c r="H739" s="237"/>
      <c r="I739" s="86"/>
    </row>
    <row r="740" spans="1:9" ht="12.75">
      <c r="A740" s="83"/>
      <c r="B740" s="227"/>
      <c r="C740" s="227"/>
      <c r="D740" s="237"/>
      <c r="E740" s="759"/>
      <c r="F740" s="237"/>
      <c r="G740" s="229"/>
      <c r="H740" s="237"/>
      <c r="I740" s="86"/>
    </row>
    <row r="741" spans="1:9">
      <c r="A741" s="83"/>
      <c r="B741" s="976"/>
      <c r="C741" s="871"/>
      <c r="D741" s="871"/>
      <c r="E741" s="871"/>
      <c r="F741" s="871"/>
      <c r="G741" s="871"/>
      <c r="H741" s="871"/>
      <c r="I741" s="546"/>
    </row>
    <row r="742" spans="1:9" ht="12.75">
      <c r="A742" s="83"/>
      <c r="B742" s="227"/>
      <c r="C742" s="227"/>
      <c r="D742" s="237"/>
      <c r="E742" s="754"/>
      <c r="F742" s="824"/>
      <c r="G742" s="825"/>
      <c r="H742" s="825"/>
      <c r="I742" s="168"/>
    </row>
    <row r="743" spans="1:9" ht="12.75">
      <c r="A743" s="83"/>
      <c r="B743" s="227"/>
      <c r="C743" s="227"/>
      <c r="D743" s="237"/>
      <c r="E743" s="759"/>
      <c r="F743" s="237"/>
      <c r="G743" s="229"/>
      <c r="H743" s="237"/>
      <c r="I743" s="86"/>
    </row>
    <row r="744" spans="1:9" ht="12.75">
      <c r="A744" s="83"/>
      <c r="B744" s="227"/>
      <c r="C744" s="227"/>
      <c r="D744" s="237"/>
      <c r="E744" s="835"/>
      <c r="F744" s="826"/>
      <c r="G744" s="253"/>
      <c r="H744" s="826"/>
      <c r="I744" s="712"/>
    </row>
    <row r="745" spans="1:9" ht="12.75">
      <c r="A745" s="83"/>
      <c r="B745" s="972"/>
      <c r="C745" s="974"/>
      <c r="D745" s="617"/>
      <c r="E745" s="177"/>
      <c r="F745" s="237"/>
      <c r="G745" s="229"/>
      <c r="H745" s="228"/>
      <c r="I745" s="25"/>
    </row>
    <row r="746" spans="1:9" ht="12.75">
      <c r="A746" s="83"/>
      <c r="B746" s="871"/>
      <c r="C746" s="871"/>
      <c r="D746" s="237"/>
      <c r="E746" s="765"/>
      <c r="F746" s="237"/>
      <c r="G746" s="229"/>
      <c r="H746" s="228"/>
      <c r="I746" s="25"/>
    </row>
    <row r="747" spans="1:9" ht="12.75">
      <c r="A747" s="83"/>
      <c r="B747" s="244"/>
      <c r="C747" s="836"/>
      <c r="D747" s="237"/>
      <c r="E747" s="765"/>
      <c r="F747" s="237"/>
      <c r="G747" s="229"/>
      <c r="H747" s="228"/>
      <c r="I747" s="25"/>
    </row>
    <row r="748" spans="1:9" ht="12.75">
      <c r="A748" s="83"/>
      <c r="B748" s="244"/>
      <c r="C748" s="836"/>
      <c r="D748" s="237"/>
      <c r="E748" s="765"/>
      <c r="F748" s="237"/>
      <c r="G748" s="229"/>
      <c r="H748" s="228"/>
      <c r="I748" s="25"/>
    </row>
    <row r="749" spans="1:9" ht="18">
      <c r="A749" s="83"/>
      <c r="B749" s="975"/>
      <c r="C749" s="871"/>
      <c r="D749" s="871"/>
      <c r="E749" s="871"/>
      <c r="F749" s="871"/>
      <c r="G749" s="871"/>
      <c r="H749" s="871"/>
      <c r="I749" s="339"/>
    </row>
    <row r="750" spans="1:9" ht="12.75">
      <c r="A750" s="83"/>
      <c r="B750" s="227"/>
      <c r="C750" s="227"/>
      <c r="D750" s="237"/>
      <c r="E750" s="837"/>
      <c r="F750" s="838"/>
      <c r="G750" s="270"/>
      <c r="H750" s="156"/>
      <c r="I750" s="156"/>
    </row>
    <row r="751" spans="1:9" ht="12.75">
      <c r="A751" s="83"/>
      <c r="B751" s="227"/>
      <c r="C751" s="227"/>
      <c r="D751" s="237"/>
      <c r="E751" s="759"/>
      <c r="F751" s="237"/>
      <c r="G751" s="237"/>
      <c r="H751" s="237"/>
      <c r="I751" s="86"/>
    </row>
    <row r="752" spans="1:9" ht="12.75">
      <c r="A752" s="83"/>
      <c r="B752" s="227"/>
      <c r="C752" s="227"/>
      <c r="D752" s="237"/>
      <c r="E752" s="754"/>
      <c r="F752" s="824"/>
      <c r="G752" s="157"/>
      <c r="H752" s="826"/>
      <c r="I752" s="712"/>
    </row>
    <row r="753" spans="1:9">
      <c r="A753" s="83"/>
      <c r="B753" s="976"/>
      <c r="C753" s="871"/>
      <c r="D753" s="871"/>
      <c r="E753" s="871"/>
      <c r="F753" s="871"/>
      <c r="G753" s="871"/>
      <c r="H753" s="871"/>
      <c r="I753" s="546"/>
    </row>
    <row r="754" spans="1:9" ht="12.75">
      <c r="A754" s="83"/>
      <c r="B754" s="227"/>
      <c r="C754" s="227"/>
      <c r="D754" s="228"/>
      <c r="E754" s="839"/>
      <c r="F754" s="86"/>
      <c r="G754" s="86"/>
      <c r="H754" s="237"/>
      <c r="I754" s="86"/>
    </row>
    <row r="755" spans="1:9" ht="12.75">
      <c r="A755" s="83"/>
      <c r="B755" s="227"/>
      <c r="C755" s="227"/>
      <c r="D755" s="237"/>
      <c r="E755" s="835"/>
      <c r="F755" s="86"/>
      <c r="G755" s="86"/>
      <c r="H755" s="237"/>
      <c r="I755" s="86"/>
    </row>
    <row r="756" spans="1:9" ht="12.75">
      <c r="A756" s="83"/>
      <c r="B756" s="227"/>
      <c r="C756" s="227"/>
      <c r="D756" s="237"/>
      <c r="E756" s="840"/>
      <c r="F756" s="86"/>
      <c r="G756" s="86"/>
      <c r="H756" s="228"/>
      <c r="I756" s="25"/>
    </row>
    <row r="757" spans="1:9" ht="12.75">
      <c r="A757" s="83"/>
      <c r="B757" s="227"/>
      <c r="C757" s="227"/>
      <c r="D757" s="237"/>
      <c r="E757" s="840"/>
      <c r="F757" s="86"/>
      <c r="G757" s="86"/>
      <c r="H757" s="228"/>
      <c r="I757" s="25"/>
    </row>
    <row r="758" spans="1:9" ht="12.75">
      <c r="A758" s="83"/>
      <c r="B758" s="227"/>
      <c r="C758" s="227"/>
      <c r="D758" s="228"/>
      <c r="E758" s="771"/>
      <c r="F758" s="841"/>
      <c r="G758" s="842"/>
      <c r="H758" s="247"/>
      <c r="I758" s="128"/>
    </row>
    <row r="759" spans="1:9" ht="18">
      <c r="A759" s="83"/>
      <c r="B759" s="975"/>
      <c r="C759" s="871"/>
      <c r="D759" s="871"/>
      <c r="E759" s="871"/>
      <c r="F759" s="871"/>
      <c r="G759" s="871"/>
      <c r="H759" s="871"/>
      <c r="I759" s="339"/>
    </row>
    <row r="760" spans="1:9" ht="12.75">
      <c r="A760" s="83"/>
      <c r="B760" s="227"/>
      <c r="C760" s="227"/>
      <c r="D760" s="237"/>
      <c r="E760" s="759"/>
      <c r="F760" s="86"/>
      <c r="G760" s="148"/>
      <c r="H760" s="86"/>
      <c r="I760" s="86"/>
    </row>
    <row r="761" spans="1:9" ht="12.75">
      <c r="A761" s="83"/>
      <c r="B761" s="227"/>
      <c r="C761" s="227"/>
      <c r="D761" s="843"/>
      <c r="E761" s="759"/>
      <c r="F761" s="86"/>
      <c r="G761" s="148"/>
      <c r="H761" s="86"/>
      <c r="I761" s="86"/>
    </row>
    <row r="762" spans="1:9" ht="12.75">
      <c r="A762" s="83"/>
      <c r="B762" s="227"/>
      <c r="C762" s="227"/>
      <c r="D762" s="237"/>
      <c r="E762" s="759"/>
      <c r="F762" s="86"/>
      <c r="G762" s="86"/>
      <c r="H762" s="86"/>
      <c r="I762" s="86"/>
    </row>
    <row r="763" spans="1:9" ht="12.75">
      <c r="A763" s="83"/>
      <c r="B763" s="977"/>
      <c r="C763" s="871"/>
      <c r="D763" s="871"/>
      <c r="E763" s="871"/>
      <c r="F763" s="871"/>
      <c r="G763" s="871"/>
      <c r="H763" s="871"/>
      <c r="I763" s="231"/>
    </row>
    <row r="764" spans="1:9" ht="12.75">
      <c r="A764" s="83"/>
      <c r="B764" s="972"/>
      <c r="C764" s="972"/>
      <c r="D764" s="237"/>
      <c r="E764" s="754"/>
      <c r="F764" s="237"/>
      <c r="G764" s="237"/>
      <c r="H764" s="237"/>
      <c r="I764" s="86"/>
    </row>
    <row r="765" spans="1:9" ht="12.75">
      <c r="A765" s="83"/>
      <c r="B765" s="871"/>
      <c r="C765" s="871"/>
      <c r="D765" s="237"/>
      <c r="E765" s="759"/>
      <c r="F765" s="237"/>
      <c r="G765" s="229"/>
      <c r="H765" s="237"/>
      <c r="I765" s="86"/>
    </row>
    <row r="766" spans="1:9" ht="12.75">
      <c r="A766" s="83"/>
      <c r="B766" s="871"/>
      <c r="C766" s="871"/>
      <c r="D766" s="237"/>
      <c r="E766" s="759"/>
      <c r="F766" s="237"/>
      <c r="G766" s="229"/>
      <c r="H766" s="237"/>
      <c r="I766" s="86"/>
    </row>
    <row r="767" spans="1:9" ht="12.75">
      <c r="A767" s="83"/>
      <c r="B767" s="227"/>
      <c r="C767" s="227"/>
      <c r="D767" s="237"/>
      <c r="E767" s="759"/>
      <c r="F767" s="237"/>
      <c r="G767" s="237"/>
      <c r="H767" s="237"/>
      <c r="I767" s="86"/>
    </row>
    <row r="768" spans="1:9" ht="12.75">
      <c r="A768" s="83"/>
      <c r="B768" s="558"/>
      <c r="C768" s="227"/>
      <c r="D768" s="237"/>
      <c r="E768" s="561"/>
      <c r="F768" s="843"/>
      <c r="G768" s="229"/>
      <c r="H768" s="237"/>
      <c r="I768" s="86"/>
    </row>
    <row r="769" spans="1:9" ht="12.75">
      <c r="A769" s="83"/>
      <c r="B769" s="227"/>
      <c r="C769" s="227"/>
      <c r="D769" s="561"/>
      <c r="E769" s="823"/>
      <c r="F769" s="237"/>
      <c r="G769" s="237"/>
      <c r="H769" s="237"/>
      <c r="I769" s="86"/>
    </row>
    <row r="770" spans="1:9" ht="23.25">
      <c r="A770" s="83"/>
      <c r="B770" s="978"/>
      <c r="C770" s="871"/>
      <c r="D770" s="871"/>
      <c r="E770" s="871"/>
      <c r="F770" s="871"/>
      <c r="G770" s="871"/>
      <c r="H770" s="871"/>
      <c r="I770" s="1"/>
    </row>
    <row r="771" spans="1:9" ht="18">
      <c r="A771" s="83"/>
      <c r="B771" s="979"/>
      <c r="C771" s="871"/>
      <c r="D771" s="871"/>
      <c r="E771" s="871"/>
      <c r="F771" s="871"/>
      <c r="G771" s="871"/>
      <c r="H771" s="871"/>
      <c r="I771" s="16"/>
    </row>
    <row r="772" spans="1:9" ht="12.75">
      <c r="A772" s="83"/>
      <c r="B772" s="227"/>
      <c r="C772" s="227"/>
      <c r="D772" s="227"/>
      <c r="E772" s="433"/>
      <c r="F772" s="227"/>
      <c r="G772" s="227"/>
      <c r="H772" s="227"/>
      <c r="I772" s="21"/>
    </row>
    <row r="773" spans="1:9" ht="12.75">
      <c r="A773" s="83"/>
      <c r="B773" s="227"/>
      <c r="C773" s="227"/>
      <c r="D773" s="561"/>
      <c r="E773" s="126"/>
      <c r="F773" s="88"/>
      <c r="G773" s="540"/>
      <c r="H773" s="561"/>
      <c r="I773" s="88"/>
    </row>
    <row r="774" spans="1:9" ht="12.75">
      <c r="A774" s="83"/>
      <c r="B774" s="972"/>
      <c r="C774" s="972"/>
      <c r="D774" s="114"/>
      <c r="E774" s="126"/>
      <c r="F774" s="25"/>
      <c r="G774" s="25"/>
      <c r="H774" s="228"/>
      <c r="I774" s="25"/>
    </row>
    <row r="775" spans="1:9" ht="12.75">
      <c r="A775" s="83"/>
      <c r="B775" s="871"/>
      <c r="C775" s="871"/>
      <c r="D775" s="228"/>
      <c r="E775" s="754"/>
      <c r="F775" s="228"/>
      <c r="G775" s="228"/>
      <c r="H775" s="228"/>
      <c r="I775" s="25"/>
    </row>
    <row r="776" spans="1:9" ht="12.75">
      <c r="A776" s="83"/>
      <c r="B776" s="871"/>
      <c r="C776" s="871"/>
      <c r="D776" s="228"/>
      <c r="E776" s="759"/>
      <c r="F776" s="228"/>
      <c r="G776" s="228"/>
      <c r="H776" s="228"/>
      <c r="I776" s="25"/>
    </row>
    <row r="777" spans="1:9" ht="12.75">
      <c r="A777" s="83"/>
      <c r="B777" s="227"/>
      <c r="C777" s="227"/>
      <c r="D777" s="237"/>
      <c r="E777" s="754"/>
      <c r="F777" s="228"/>
      <c r="G777" s="168"/>
      <c r="H777" s="228"/>
      <c r="I777" s="25"/>
    </row>
    <row r="778" spans="1:9">
      <c r="A778" s="83"/>
      <c r="B778" s="980"/>
      <c r="C778" s="871"/>
      <c r="D778" s="871"/>
      <c r="E778" s="871"/>
      <c r="F778" s="871"/>
      <c r="G778" s="871"/>
      <c r="H778" s="871"/>
      <c r="I778" s="546"/>
    </row>
    <row r="779" spans="1:9" ht="12.75">
      <c r="A779" s="83"/>
      <c r="B779" s="227"/>
      <c r="C779" s="227"/>
      <c r="D779" s="228"/>
      <c r="E779" s="754"/>
      <c r="F779" s="108"/>
      <c r="G779" s="237"/>
      <c r="H779" s="228"/>
      <c r="I779" s="25"/>
    </row>
    <row r="780" spans="1:9" ht="12.75">
      <c r="A780" s="83"/>
      <c r="B780" s="227"/>
      <c r="C780" s="227"/>
      <c r="D780" s="228"/>
      <c r="E780" s="754"/>
      <c r="F780" s="228"/>
      <c r="G780" s="825"/>
      <c r="H780" s="228"/>
      <c r="I780" s="25"/>
    </row>
    <row r="781" spans="1:9" ht="12.75">
      <c r="A781" s="83"/>
      <c r="B781" s="227"/>
      <c r="C781" s="227"/>
      <c r="D781" s="25"/>
      <c r="E781" s="754"/>
      <c r="F781" s="824"/>
      <c r="G781" s="825"/>
      <c r="H781" s="826"/>
      <c r="I781" s="712"/>
    </row>
    <row r="782" spans="1:9" ht="12.75">
      <c r="A782" s="83"/>
      <c r="B782" s="227"/>
      <c r="C782" s="722"/>
      <c r="D782" s="561"/>
      <c r="E782" s="754"/>
      <c r="F782" s="228"/>
      <c r="G782" s="825"/>
      <c r="H782" s="228"/>
      <c r="I782" s="25"/>
    </row>
    <row r="783" spans="1:9" ht="12.75">
      <c r="A783" s="83"/>
      <c r="B783" s="972"/>
      <c r="C783" s="972"/>
      <c r="D783" s="25"/>
      <c r="E783" s="771"/>
      <c r="F783" s="228"/>
      <c r="G783" s="168"/>
      <c r="H783" s="228"/>
      <c r="I783" s="25"/>
    </row>
    <row r="784" spans="1:9" ht="12.75">
      <c r="A784" s="83"/>
      <c r="B784" s="871"/>
      <c r="C784" s="871"/>
      <c r="D784" s="228"/>
      <c r="E784" s="771"/>
      <c r="F784" s="841"/>
      <c r="G784" s="844"/>
      <c r="H784" s="228"/>
      <c r="I784" s="25"/>
    </row>
    <row r="785" spans="1:9" ht="12.75">
      <c r="A785" s="83"/>
      <c r="B785" s="871"/>
      <c r="C785" s="871"/>
      <c r="D785" s="228"/>
      <c r="E785" s="121"/>
      <c r="F785" s="845"/>
      <c r="G785" s="845"/>
      <c r="H785" s="845"/>
      <c r="I785" s="715"/>
    </row>
    <row r="786" spans="1:9" ht="12.75">
      <c r="A786" s="83"/>
      <c r="B786" s="871"/>
      <c r="C786" s="871"/>
      <c r="D786" s="228"/>
      <c r="E786" s="771"/>
      <c r="F786" s="228"/>
      <c r="G786" s="825"/>
      <c r="H786" s="228"/>
      <c r="I786" s="25"/>
    </row>
    <row r="787" spans="1:9" ht="12.75">
      <c r="A787" s="83"/>
      <c r="B787" s="828"/>
      <c r="C787" s="828"/>
      <c r="D787" s="228"/>
      <c r="E787" s="121"/>
      <c r="F787" s="845"/>
      <c r="G787" s="845"/>
      <c r="H787" s="845"/>
      <c r="I787" s="715"/>
    </row>
    <row r="788" spans="1:9" ht="18">
      <c r="A788" s="83"/>
      <c r="B788" s="979"/>
      <c r="C788" s="871"/>
      <c r="D788" s="871"/>
      <c r="E788" s="871"/>
      <c r="F788" s="871"/>
      <c r="G788" s="871"/>
      <c r="H788" s="871"/>
      <c r="I788" s="16"/>
    </row>
    <row r="789" spans="1:9" ht="12.75">
      <c r="A789" s="83"/>
      <c r="B789" s="227"/>
      <c r="C789" s="227"/>
      <c r="D789" s="237"/>
      <c r="E789" s="759"/>
      <c r="F789" s="237"/>
      <c r="G789" s="229"/>
      <c r="H789" s="237"/>
      <c r="I789" s="86"/>
    </row>
    <row r="790" spans="1:9" ht="12.75">
      <c r="A790" s="83"/>
      <c r="B790" s="227"/>
      <c r="C790" s="227"/>
      <c r="D790" s="237"/>
      <c r="E790" s="759"/>
      <c r="F790" s="237"/>
      <c r="G790" s="229"/>
      <c r="H790" s="237"/>
      <c r="I790" s="86"/>
    </row>
    <row r="791" spans="1:9" ht="12.75">
      <c r="A791" s="83"/>
      <c r="B791" s="972"/>
      <c r="C791" s="972"/>
      <c r="D791" s="228"/>
      <c r="E791" s="434"/>
      <c r="F791" s="237"/>
      <c r="G791" s="229"/>
      <c r="H791" s="237"/>
      <c r="I791" s="86"/>
    </row>
    <row r="792" spans="1:9" ht="12.75">
      <c r="A792" s="83"/>
      <c r="B792" s="871"/>
      <c r="C792" s="871"/>
      <c r="D792" s="206"/>
      <c r="E792" s="775"/>
      <c r="F792" s="237"/>
      <c r="G792" s="237"/>
      <c r="H792" s="237"/>
      <c r="I792" s="86"/>
    </row>
    <row r="793" spans="1:9" ht="12.75">
      <c r="A793" s="83"/>
      <c r="B793" s="871"/>
      <c r="C793" s="871"/>
      <c r="D793" s="206"/>
      <c r="E793" s="807"/>
      <c r="F793" s="237"/>
      <c r="G793" s="237"/>
      <c r="H793" s="237"/>
      <c r="I793" s="86"/>
    </row>
    <row r="794" spans="1:9">
      <c r="A794" s="83"/>
      <c r="B794" s="980"/>
      <c r="C794" s="871"/>
      <c r="D794" s="871"/>
      <c r="E794" s="871"/>
      <c r="F794" s="871"/>
      <c r="G794" s="871"/>
      <c r="H794" s="871"/>
      <c r="I794" s="546"/>
    </row>
    <row r="795" spans="1:9" ht="12.75">
      <c r="A795" s="83"/>
      <c r="B795" s="227"/>
      <c r="C795" s="227"/>
      <c r="D795" s="25"/>
      <c r="E795" s="754"/>
      <c r="F795" s="824"/>
      <c r="G795" s="825"/>
      <c r="H795" s="826"/>
      <c r="I795" s="712"/>
    </row>
    <row r="796" spans="1:9" ht="12.75">
      <c r="A796" s="83"/>
      <c r="B796" s="227"/>
      <c r="C796" s="227"/>
      <c r="D796" s="237"/>
      <c r="E796" s="759"/>
      <c r="F796" s="237"/>
      <c r="G796" s="229"/>
      <c r="H796" s="229"/>
      <c r="I796" s="148"/>
    </row>
    <row r="797" spans="1:9" ht="12.75">
      <c r="A797" s="83"/>
      <c r="B797" s="227"/>
      <c r="C797" s="227"/>
      <c r="D797" s="25"/>
      <c r="E797" s="116"/>
      <c r="F797" s="826"/>
      <c r="G797" s="253"/>
      <c r="H797" s="826"/>
      <c r="I797" s="712"/>
    </row>
    <row r="798" spans="1:9" ht="12.75">
      <c r="A798" s="83"/>
      <c r="B798" s="227"/>
      <c r="C798" s="722"/>
      <c r="D798" s="237"/>
      <c r="E798" s="116"/>
      <c r="F798" s="826"/>
      <c r="G798" s="253"/>
      <c r="H798" s="826"/>
      <c r="I798" s="712"/>
    </row>
    <row r="799" spans="1:9" ht="12.75">
      <c r="A799" s="83"/>
      <c r="B799" s="972"/>
      <c r="C799" s="972"/>
      <c r="D799" s="206"/>
      <c r="E799" s="827"/>
      <c r="F799" s="826"/>
      <c r="G799" s="253"/>
      <c r="H799" s="826"/>
      <c r="I799" s="712"/>
    </row>
    <row r="800" spans="1:9" ht="12.75">
      <c r="A800" s="83"/>
      <c r="B800" s="871"/>
      <c r="C800" s="871"/>
      <c r="D800" s="237"/>
      <c r="E800" s="765"/>
      <c r="F800" s="237"/>
      <c r="G800" s="229"/>
      <c r="H800" s="237"/>
      <c r="I800" s="86"/>
    </row>
    <row r="801" spans="1:9" ht="12.75">
      <c r="A801" s="83"/>
      <c r="B801" s="828"/>
      <c r="C801" s="828"/>
      <c r="D801" s="561"/>
      <c r="E801" s="829"/>
      <c r="F801" s="826"/>
      <c r="G801" s="253"/>
      <c r="H801" s="826"/>
      <c r="I801" s="712"/>
    </row>
    <row r="802" spans="1:9" ht="18">
      <c r="A802" s="83"/>
      <c r="B802" s="981"/>
      <c r="C802" s="871"/>
      <c r="D802" s="871"/>
      <c r="E802" s="871"/>
      <c r="F802" s="871"/>
      <c r="G802" s="871"/>
      <c r="H802" s="871"/>
      <c r="I802" s="708"/>
    </row>
    <row r="803" spans="1:9" ht="12.75">
      <c r="A803" s="83"/>
      <c r="B803" s="227"/>
      <c r="C803" s="227"/>
      <c r="D803" s="830"/>
      <c r="E803" s="126"/>
      <c r="F803" s="831"/>
      <c r="G803" s="96"/>
      <c r="H803" s="434"/>
      <c r="I803" s="25"/>
    </row>
    <row r="804" spans="1:9" ht="12.75">
      <c r="A804" s="83"/>
      <c r="B804" s="227"/>
      <c r="C804" s="227"/>
      <c r="D804" s="228"/>
      <c r="E804" s="754"/>
      <c r="F804" s="25"/>
      <c r="G804" s="168"/>
      <c r="H804" s="25"/>
      <c r="I804" s="25"/>
    </row>
    <row r="805" spans="1:9" ht="12.75">
      <c r="A805" s="83"/>
      <c r="B805" s="227"/>
      <c r="C805" s="227"/>
      <c r="D805" s="25"/>
      <c r="E805" s="754"/>
      <c r="F805" s="25"/>
      <c r="G805" s="25"/>
      <c r="H805" s="25"/>
      <c r="I805" s="25"/>
    </row>
    <row r="806" spans="1:9">
      <c r="A806" s="83"/>
      <c r="B806" s="980"/>
      <c r="C806" s="871"/>
      <c r="D806" s="871"/>
      <c r="E806" s="871"/>
      <c r="F806" s="871"/>
      <c r="G806" s="871"/>
      <c r="H806" s="871"/>
      <c r="I806" s="546"/>
    </row>
    <row r="807" spans="1:9" ht="12.75">
      <c r="A807" s="83"/>
      <c r="B807" s="972"/>
      <c r="C807" s="972"/>
      <c r="D807" s="25"/>
      <c r="E807" s="434"/>
      <c r="F807" s="25"/>
      <c r="G807" s="168"/>
      <c r="H807" s="704"/>
      <c r="I807" s="812"/>
    </row>
    <row r="808" spans="1:9" ht="12.75">
      <c r="A808" s="83"/>
      <c r="B808" s="871"/>
      <c r="C808" s="871"/>
      <c r="D808" s="228"/>
      <c r="E808" s="434"/>
      <c r="F808" s="237"/>
      <c r="G808" s="229"/>
      <c r="H808" s="237"/>
      <c r="I808" s="86"/>
    </row>
    <row r="809" spans="1:9" ht="12.75">
      <c r="A809" s="83"/>
      <c r="B809" s="227"/>
      <c r="C809" s="227"/>
      <c r="D809" s="25"/>
      <c r="E809" s="434"/>
      <c r="F809" s="228"/>
      <c r="G809" s="228"/>
      <c r="H809" s="228"/>
      <c r="I809" s="25"/>
    </row>
    <row r="810" spans="1:9" ht="12.75">
      <c r="A810" s="83"/>
      <c r="B810" s="227"/>
      <c r="C810" s="227"/>
      <c r="D810" s="88"/>
      <c r="E810" s="121"/>
      <c r="F810" s="824"/>
      <c r="G810" s="832"/>
      <c r="H810" s="826"/>
      <c r="I810" s="712"/>
    </row>
    <row r="811" spans="1:9" ht="12.75">
      <c r="A811" s="83"/>
      <c r="B811" s="227"/>
      <c r="C811" s="227"/>
      <c r="D811" s="237"/>
      <c r="E811" s="440"/>
      <c r="F811" s="237"/>
      <c r="G811" s="168"/>
      <c r="H811" s="237"/>
      <c r="I811" s="86"/>
    </row>
    <row r="812" spans="1:9" ht="12.75">
      <c r="A812" s="83"/>
      <c r="B812" s="227"/>
      <c r="C812" s="833"/>
      <c r="D812" s="86"/>
      <c r="E812" s="177"/>
      <c r="F812" s="148"/>
      <c r="G812" s="148"/>
      <c r="H812" s="25"/>
      <c r="I812" s="25"/>
    </row>
    <row r="813" spans="1:9" ht="12.75">
      <c r="A813" s="83"/>
      <c r="B813" s="972"/>
      <c r="C813" s="973"/>
      <c r="D813" s="88"/>
      <c r="E813" s="834"/>
      <c r="F813" s="824"/>
      <c r="G813" s="832"/>
      <c r="H813" s="826"/>
      <c r="I813" s="712"/>
    </row>
    <row r="814" spans="1:9" ht="12.75">
      <c r="A814" s="83"/>
      <c r="B814" s="871"/>
      <c r="C814" s="871"/>
      <c r="D814" s="228"/>
      <c r="E814" s="121"/>
      <c r="F814" s="25"/>
      <c r="G814" s="168"/>
      <c r="H814" s="228"/>
      <c r="I814" s="25"/>
    </row>
    <row r="815" spans="1:9" ht="18">
      <c r="A815" s="83"/>
      <c r="B815" s="975"/>
      <c r="C815" s="871"/>
      <c r="D815" s="871"/>
      <c r="E815" s="871"/>
      <c r="F815" s="871"/>
      <c r="G815" s="871"/>
      <c r="H815" s="871"/>
      <c r="I815" s="339"/>
    </row>
    <row r="816" spans="1:9" ht="12.75">
      <c r="A816" s="83"/>
      <c r="B816" s="227"/>
      <c r="C816" s="227"/>
      <c r="D816" s="237"/>
      <c r="E816" s="86"/>
      <c r="F816" s="57"/>
      <c r="G816" s="237"/>
      <c r="H816" s="156"/>
      <c r="I816" s="156"/>
    </row>
    <row r="817" spans="1:9" ht="12.75">
      <c r="A817" s="83"/>
      <c r="B817" s="227"/>
      <c r="C817" s="828"/>
      <c r="D817" s="237"/>
      <c r="E817" s="440"/>
      <c r="F817" s="237"/>
      <c r="G817" s="168"/>
      <c r="H817" s="237"/>
      <c r="I817" s="86"/>
    </row>
    <row r="818" spans="1:9" ht="12.75">
      <c r="A818" s="83"/>
      <c r="B818" s="227"/>
      <c r="C818" s="227"/>
      <c r="D818" s="237"/>
      <c r="E818" s="759"/>
      <c r="F818" s="237"/>
      <c r="G818" s="229"/>
      <c r="H818" s="237"/>
      <c r="I818" s="86"/>
    </row>
    <row r="819" spans="1:9">
      <c r="A819" s="83"/>
      <c r="B819" s="976"/>
      <c r="C819" s="871"/>
      <c r="D819" s="871"/>
      <c r="E819" s="871"/>
      <c r="F819" s="871"/>
      <c r="G819" s="871"/>
      <c r="H819" s="871"/>
      <c r="I819" s="546"/>
    </row>
    <row r="820" spans="1:9" ht="12.75">
      <c r="A820" s="83"/>
      <c r="B820" s="227"/>
      <c r="C820" s="227"/>
      <c r="D820" s="237"/>
      <c r="E820" s="754"/>
      <c r="F820" s="824"/>
      <c r="G820" s="825"/>
      <c r="H820" s="825"/>
      <c r="I820" s="168"/>
    </row>
    <row r="821" spans="1:9" ht="12.75">
      <c r="A821" s="83"/>
      <c r="B821" s="227"/>
      <c r="C821" s="227"/>
      <c r="D821" s="237"/>
      <c r="E821" s="759"/>
      <c r="F821" s="237"/>
      <c r="G821" s="229"/>
      <c r="H821" s="237"/>
      <c r="I821" s="86"/>
    </row>
    <row r="822" spans="1:9" ht="12.75">
      <c r="A822" s="83"/>
      <c r="B822" s="227"/>
      <c r="C822" s="227"/>
      <c r="D822" s="237"/>
      <c r="E822" s="835"/>
      <c r="F822" s="826"/>
      <c r="G822" s="253"/>
      <c r="H822" s="826"/>
      <c r="I822" s="712"/>
    </row>
    <row r="823" spans="1:9" ht="12.75">
      <c r="A823" s="83"/>
      <c r="B823" s="972"/>
      <c r="C823" s="974"/>
      <c r="D823" s="617"/>
      <c r="E823" s="177"/>
      <c r="F823" s="237"/>
      <c r="G823" s="229"/>
      <c r="H823" s="228"/>
      <c r="I823" s="25"/>
    </row>
    <row r="824" spans="1:9" ht="12.75">
      <c r="A824" s="83"/>
      <c r="B824" s="871"/>
      <c r="C824" s="871"/>
      <c r="D824" s="237"/>
      <c r="E824" s="765"/>
      <c r="F824" s="237"/>
      <c r="G824" s="229"/>
      <c r="H824" s="228"/>
      <c r="I824" s="25"/>
    </row>
    <row r="825" spans="1:9" ht="12.75">
      <c r="A825" s="83"/>
      <c r="B825" s="244"/>
      <c r="C825" s="836"/>
      <c r="D825" s="237"/>
      <c r="E825" s="765"/>
      <c r="F825" s="237"/>
      <c r="G825" s="229"/>
      <c r="H825" s="228"/>
      <c r="I825" s="25"/>
    </row>
    <row r="826" spans="1:9" ht="12.75">
      <c r="A826" s="83"/>
      <c r="B826" s="244"/>
      <c r="C826" s="836"/>
      <c r="D826" s="237"/>
      <c r="E826" s="765"/>
      <c r="F826" s="237"/>
      <c r="G826" s="229"/>
      <c r="H826" s="228"/>
      <c r="I826" s="25"/>
    </row>
    <row r="827" spans="1:9" ht="18">
      <c r="A827" s="83"/>
      <c r="B827" s="975"/>
      <c r="C827" s="871"/>
      <c r="D827" s="871"/>
      <c r="E827" s="871"/>
      <c r="F827" s="871"/>
      <c r="G827" s="871"/>
      <c r="H827" s="871"/>
      <c r="I827" s="339"/>
    </row>
    <row r="828" spans="1:9" ht="12.75">
      <c r="A828" s="83"/>
      <c r="B828" s="227"/>
      <c r="C828" s="227"/>
      <c r="D828" s="237"/>
      <c r="E828" s="837"/>
      <c r="F828" s="838"/>
      <c r="G828" s="270"/>
      <c r="H828" s="156"/>
      <c r="I828" s="156"/>
    </row>
    <row r="829" spans="1:9" ht="12.75">
      <c r="A829" s="83"/>
      <c r="B829" s="227"/>
      <c r="C829" s="227"/>
      <c r="D829" s="237"/>
      <c r="E829" s="759"/>
      <c r="F829" s="237"/>
      <c r="G829" s="237"/>
      <c r="H829" s="237"/>
      <c r="I829" s="86"/>
    </row>
    <row r="830" spans="1:9" ht="12.75">
      <c r="A830" s="83"/>
      <c r="B830" s="227"/>
      <c r="C830" s="227"/>
      <c r="D830" s="237"/>
      <c r="E830" s="754"/>
      <c r="F830" s="824"/>
      <c r="G830" s="157"/>
      <c r="H830" s="826"/>
      <c r="I830" s="712"/>
    </row>
    <row r="831" spans="1:9">
      <c r="A831" s="83"/>
      <c r="B831" s="976"/>
      <c r="C831" s="871"/>
      <c r="D831" s="871"/>
      <c r="E831" s="871"/>
      <c r="F831" s="871"/>
      <c r="G831" s="871"/>
      <c r="H831" s="871"/>
      <c r="I831" s="546"/>
    </row>
    <row r="832" spans="1:9" ht="12.75">
      <c r="A832" s="83"/>
      <c r="B832" s="227"/>
      <c r="C832" s="227"/>
      <c r="D832" s="228"/>
      <c r="E832" s="839"/>
      <c r="F832" s="86"/>
      <c r="G832" s="86"/>
      <c r="H832" s="237"/>
      <c r="I832" s="86"/>
    </row>
    <row r="833" spans="1:9" ht="12.75">
      <c r="A833" s="83"/>
      <c r="B833" s="227"/>
      <c r="C833" s="227"/>
      <c r="D833" s="237"/>
      <c r="E833" s="835"/>
      <c r="F833" s="86"/>
      <c r="G833" s="86"/>
      <c r="H833" s="237"/>
      <c r="I833" s="86"/>
    </row>
    <row r="834" spans="1:9" ht="12.75">
      <c r="A834" s="83"/>
      <c r="B834" s="227"/>
      <c r="C834" s="227"/>
      <c r="D834" s="237"/>
      <c r="E834" s="840"/>
      <c r="F834" s="86"/>
      <c r="G834" s="86"/>
      <c r="H834" s="228"/>
      <c r="I834" s="25"/>
    </row>
    <row r="835" spans="1:9" ht="12.75">
      <c r="A835" s="83"/>
      <c r="B835" s="227"/>
      <c r="C835" s="227"/>
      <c r="D835" s="237"/>
      <c r="E835" s="840"/>
      <c r="F835" s="86"/>
      <c r="G835" s="86"/>
      <c r="H835" s="228"/>
      <c r="I835" s="25"/>
    </row>
    <row r="836" spans="1:9" ht="12.75">
      <c r="A836" s="83"/>
      <c r="B836" s="227"/>
      <c r="C836" s="227"/>
      <c r="D836" s="228"/>
      <c r="E836" s="771"/>
      <c r="F836" s="841"/>
      <c r="G836" s="842"/>
      <c r="H836" s="247"/>
      <c r="I836" s="128"/>
    </row>
    <row r="837" spans="1:9" ht="18">
      <c r="A837" s="83"/>
      <c r="B837" s="975"/>
      <c r="C837" s="871"/>
      <c r="D837" s="871"/>
      <c r="E837" s="871"/>
      <c r="F837" s="871"/>
      <c r="G837" s="871"/>
      <c r="H837" s="871"/>
      <c r="I837" s="339"/>
    </row>
    <row r="838" spans="1:9" ht="12.75">
      <c r="A838" s="83"/>
      <c r="B838" s="227"/>
      <c r="C838" s="227"/>
      <c r="D838" s="237"/>
      <c r="E838" s="759"/>
      <c r="F838" s="86"/>
      <c r="G838" s="148"/>
      <c r="H838" s="86"/>
      <c r="I838" s="86"/>
    </row>
    <row r="839" spans="1:9" ht="12.75">
      <c r="A839" s="83"/>
      <c r="B839" s="227"/>
      <c r="C839" s="227"/>
      <c r="D839" s="843"/>
      <c r="E839" s="759"/>
      <c r="F839" s="86"/>
      <c r="G839" s="148"/>
      <c r="H839" s="86"/>
      <c r="I839" s="86"/>
    </row>
    <row r="840" spans="1:9" ht="12.75">
      <c r="A840" s="83"/>
      <c r="B840" s="227"/>
      <c r="C840" s="227"/>
      <c r="D840" s="237"/>
      <c r="E840" s="759"/>
      <c r="F840" s="86"/>
      <c r="G840" s="86"/>
      <c r="H840" s="86"/>
      <c r="I840" s="86"/>
    </row>
    <row r="841" spans="1:9" ht="12.75">
      <c r="A841" s="83"/>
      <c r="B841" s="977"/>
      <c r="C841" s="871"/>
      <c r="D841" s="871"/>
      <c r="E841" s="871"/>
      <c r="F841" s="871"/>
      <c r="G841" s="871"/>
      <c r="H841" s="871"/>
      <c r="I841" s="231"/>
    </row>
    <row r="842" spans="1:9" ht="12.75">
      <c r="A842" s="83"/>
      <c r="B842" s="972"/>
      <c r="C842" s="972"/>
      <c r="D842" s="237"/>
      <c r="E842" s="754"/>
      <c r="F842" s="237"/>
      <c r="G842" s="237"/>
      <c r="H842" s="237"/>
      <c r="I842" s="86"/>
    </row>
    <row r="843" spans="1:9" ht="12.75">
      <c r="A843" s="83"/>
      <c r="B843" s="871"/>
      <c r="C843" s="871"/>
      <c r="D843" s="237"/>
      <c r="E843" s="759"/>
      <c r="F843" s="237"/>
      <c r="G843" s="229"/>
      <c r="H843" s="237"/>
      <c r="I843" s="86"/>
    </row>
    <row r="844" spans="1:9" ht="12.75">
      <c r="A844" s="83"/>
      <c r="B844" s="871"/>
      <c r="C844" s="871"/>
      <c r="D844" s="237"/>
      <c r="E844" s="759"/>
      <c r="F844" s="237"/>
      <c r="G844" s="229"/>
      <c r="H844" s="237"/>
      <c r="I844" s="86"/>
    </row>
    <row r="845" spans="1:9" ht="12.75">
      <c r="A845" s="83"/>
      <c r="B845" s="227"/>
      <c r="C845" s="227"/>
      <c r="D845" s="237"/>
      <c r="E845" s="759"/>
      <c r="F845" s="237"/>
      <c r="G845" s="237"/>
      <c r="H845" s="237"/>
      <c r="I845" s="86"/>
    </row>
    <row r="846" spans="1:9" ht="12.75">
      <c r="A846" s="83"/>
      <c r="B846" s="558"/>
      <c r="C846" s="227"/>
      <c r="D846" s="237"/>
      <c r="E846" s="561"/>
      <c r="F846" s="843"/>
      <c r="G846" s="229"/>
      <c r="H846" s="237"/>
      <c r="I846" s="86"/>
    </row>
    <row r="847" spans="1:9" ht="12.75">
      <c r="A847" s="83"/>
      <c r="B847" s="227"/>
      <c r="C847" s="227"/>
      <c r="D847" s="561"/>
      <c r="E847" s="823"/>
      <c r="F847" s="237"/>
      <c r="G847" s="237"/>
      <c r="H847" s="237"/>
      <c r="I847" s="86"/>
    </row>
    <row r="848" spans="1:9" ht="23.25">
      <c r="A848" s="83"/>
      <c r="B848" s="978"/>
      <c r="C848" s="871"/>
      <c r="D848" s="871"/>
      <c r="E848" s="871"/>
      <c r="F848" s="871"/>
      <c r="G848" s="871"/>
      <c r="H848" s="871"/>
      <c r="I848" s="1"/>
    </row>
    <row r="849" spans="1:9" ht="18">
      <c r="A849" s="83"/>
      <c r="B849" s="979"/>
      <c r="C849" s="871"/>
      <c r="D849" s="871"/>
      <c r="E849" s="871"/>
      <c r="F849" s="871"/>
      <c r="G849" s="871"/>
      <c r="H849" s="871"/>
      <c r="I849" s="16"/>
    </row>
    <row r="850" spans="1:9" ht="12.75">
      <c r="A850" s="83"/>
      <c r="B850" s="227"/>
      <c r="C850" s="227"/>
      <c r="D850" s="227"/>
      <c r="E850" s="433"/>
      <c r="F850" s="227"/>
      <c r="G850" s="227"/>
      <c r="H850" s="227"/>
      <c r="I850" s="21"/>
    </row>
    <row r="851" spans="1:9" ht="12.75">
      <c r="A851" s="83"/>
      <c r="B851" s="227"/>
      <c r="C851" s="227"/>
      <c r="D851" s="561"/>
      <c r="E851" s="126"/>
      <c r="F851" s="88"/>
      <c r="G851" s="540"/>
      <c r="H851" s="561"/>
      <c r="I851" s="88"/>
    </row>
    <row r="852" spans="1:9" ht="12.75">
      <c r="A852" s="83"/>
      <c r="B852" s="972"/>
      <c r="C852" s="972"/>
      <c r="D852" s="114"/>
      <c r="E852" s="126"/>
      <c r="F852" s="25"/>
      <c r="G852" s="25"/>
      <c r="H852" s="228"/>
      <c r="I852" s="25"/>
    </row>
    <row r="853" spans="1:9" ht="12.75">
      <c r="A853" s="83"/>
      <c r="B853" s="871"/>
      <c r="C853" s="871"/>
      <c r="D853" s="228"/>
      <c r="E853" s="754"/>
      <c r="F853" s="228"/>
      <c r="G853" s="228"/>
      <c r="H853" s="228"/>
      <c r="I853" s="25"/>
    </row>
    <row r="854" spans="1:9" ht="12.75">
      <c r="A854" s="83"/>
      <c r="B854" s="871"/>
      <c r="C854" s="871"/>
      <c r="D854" s="228"/>
      <c r="E854" s="759"/>
      <c r="F854" s="228"/>
      <c r="G854" s="228"/>
      <c r="H854" s="228"/>
      <c r="I854" s="25"/>
    </row>
    <row r="855" spans="1:9" ht="12.75">
      <c r="A855" s="83"/>
      <c r="B855" s="227"/>
      <c r="C855" s="227"/>
      <c r="D855" s="237"/>
      <c r="E855" s="754"/>
      <c r="F855" s="228"/>
      <c r="G855" s="168"/>
      <c r="H855" s="228"/>
      <c r="I855" s="25"/>
    </row>
    <row r="856" spans="1:9">
      <c r="A856" s="83"/>
      <c r="B856" s="980"/>
      <c r="C856" s="871"/>
      <c r="D856" s="871"/>
      <c r="E856" s="871"/>
      <c r="F856" s="871"/>
      <c r="G856" s="871"/>
      <c r="H856" s="871"/>
      <c r="I856" s="546"/>
    </row>
    <row r="857" spans="1:9" ht="12.75">
      <c r="A857" s="83"/>
      <c r="B857" s="227"/>
      <c r="C857" s="227"/>
      <c r="D857" s="228"/>
      <c r="E857" s="754"/>
      <c r="F857" s="108"/>
      <c r="G857" s="237"/>
      <c r="H857" s="228"/>
      <c r="I857" s="25"/>
    </row>
    <row r="858" spans="1:9" ht="12.75">
      <c r="A858" s="83"/>
      <c r="B858" s="227"/>
      <c r="C858" s="227"/>
      <c r="D858" s="228"/>
      <c r="E858" s="754"/>
      <c r="F858" s="228"/>
      <c r="G858" s="825"/>
      <c r="H858" s="228"/>
      <c r="I858" s="25"/>
    </row>
    <row r="859" spans="1:9" ht="12.75">
      <c r="A859" s="83"/>
      <c r="B859" s="227"/>
      <c r="C859" s="227"/>
      <c r="D859" s="25"/>
      <c r="E859" s="754"/>
      <c r="F859" s="824"/>
      <c r="G859" s="825"/>
      <c r="H859" s="826"/>
      <c r="I859" s="712"/>
    </row>
    <row r="860" spans="1:9" ht="12.75">
      <c r="A860" s="83"/>
      <c r="B860" s="227"/>
      <c r="C860" s="722"/>
      <c r="D860" s="561"/>
      <c r="E860" s="754"/>
      <c r="F860" s="228"/>
      <c r="G860" s="825"/>
      <c r="H860" s="228"/>
      <c r="I860" s="25"/>
    </row>
    <row r="861" spans="1:9" ht="12.75">
      <c r="A861" s="83"/>
      <c r="B861" s="972"/>
      <c r="C861" s="972"/>
      <c r="D861" s="25"/>
      <c r="E861" s="771"/>
      <c r="F861" s="228"/>
      <c r="G861" s="168"/>
      <c r="H861" s="228"/>
      <c r="I861" s="25"/>
    </row>
    <row r="862" spans="1:9" ht="12.75">
      <c r="A862" s="83"/>
      <c r="B862" s="871"/>
      <c r="C862" s="871"/>
      <c r="D862" s="228"/>
      <c r="E862" s="771"/>
      <c r="F862" s="841"/>
      <c r="G862" s="844"/>
      <c r="H862" s="228"/>
      <c r="I862" s="25"/>
    </row>
    <row r="863" spans="1:9" ht="12.75">
      <c r="A863" s="83"/>
      <c r="B863" s="871"/>
      <c r="C863" s="871"/>
      <c r="D863" s="228"/>
      <c r="E863" s="121"/>
      <c r="F863" s="845"/>
      <c r="G863" s="845"/>
      <c r="H863" s="845"/>
      <c r="I863" s="715"/>
    </row>
    <row r="864" spans="1:9" ht="12.75">
      <c r="A864" s="83"/>
      <c r="B864" s="871"/>
      <c r="C864" s="871"/>
      <c r="D864" s="228"/>
      <c r="E864" s="771"/>
      <c r="F864" s="228"/>
      <c r="G864" s="825"/>
      <c r="H864" s="228"/>
      <c r="I864" s="25"/>
    </row>
    <row r="865" spans="1:9" ht="12.75">
      <c r="A865" s="83"/>
      <c r="B865" s="828"/>
      <c r="C865" s="828"/>
      <c r="D865" s="228"/>
      <c r="E865" s="121"/>
      <c r="F865" s="845"/>
      <c r="G865" s="845"/>
      <c r="H865" s="845"/>
      <c r="I865" s="715"/>
    </row>
    <row r="866" spans="1:9" ht="18">
      <c r="A866" s="83"/>
      <c r="B866" s="979"/>
      <c r="C866" s="871"/>
      <c r="D866" s="871"/>
      <c r="E866" s="871"/>
      <c r="F866" s="871"/>
      <c r="G866" s="871"/>
      <c r="H866" s="871"/>
      <c r="I866" s="16"/>
    </row>
    <row r="867" spans="1:9" ht="12.75">
      <c r="A867" s="83"/>
      <c r="B867" s="227"/>
      <c r="C867" s="227"/>
      <c r="D867" s="237"/>
      <c r="E867" s="759"/>
      <c r="F867" s="237"/>
      <c r="G867" s="229"/>
      <c r="H867" s="237"/>
      <c r="I867" s="86"/>
    </row>
    <row r="868" spans="1:9" ht="12.75">
      <c r="A868" s="83"/>
      <c r="B868" s="227"/>
      <c r="C868" s="227"/>
      <c r="D868" s="237"/>
      <c r="E868" s="759"/>
      <c r="F868" s="237"/>
      <c r="G868" s="229"/>
      <c r="H868" s="237"/>
      <c r="I868" s="86"/>
    </row>
    <row r="869" spans="1:9" ht="12.75">
      <c r="A869" s="83"/>
      <c r="B869" s="972"/>
      <c r="C869" s="972"/>
      <c r="D869" s="228"/>
      <c r="E869" s="434"/>
      <c r="F869" s="237"/>
      <c r="G869" s="229"/>
      <c r="H869" s="237"/>
      <c r="I869" s="86"/>
    </row>
    <row r="870" spans="1:9" ht="12.75">
      <c r="A870" s="83"/>
      <c r="B870" s="871"/>
      <c r="C870" s="871"/>
      <c r="D870" s="206"/>
      <c r="E870" s="775"/>
      <c r="F870" s="237"/>
      <c r="G870" s="237"/>
      <c r="H870" s="237"/>
      <c r="I870" s="86"/>
    </row>
    <row r="871" spans="1:9" ht="12.75">
      <c r="A871" s="83"/>
      <c r="B871" s="871"/>
      <c r="C871" s="871"/>
      <c r="D871" s="206"/>
      <c r="E871" s="807"/>
      <c r="F871" s="237"/>
      <c r="G871" s="237"/>
      <c r="H871" s="237"/>
      <c r="I871" s="86"/>
    </row>
    <row r="872" spans="1:9">
      <c r="A872" s="83"/>
      <c r="B872" s="980"/>
      <c r="C872" s="871"/>
      <c r="D872" s="871"/>
      <c r="E872" s="871"/>
      <c r="F872" s="871"/>
      <c r="G872" s="871"/>
      <c r="H872" s="871"/>
      <c r="I872" s="546"/>
    </row>
    <row r="873" spans="1:9" ht="12.75">
      <c r="A873" s="83"/>
      <c r="B873" s="227"/>
      <c r="C873" s="227"/>
      <c r="D873" s="25"/>
      <c r="E873" s="754"/>
      <c r="F873" s="824"/>
      <c r="G873" s="825"/>
      <c r="H873" s="826"/>
      <c r="I873" s="712"/>
    </row>
    <row r="874" spans="1:9" ht="12.75">
      <c r="A874" s="83"/>
      <c r="B874" s="227"/>
      <c r="C874" s="227"/>
      <c r="D874" s="237"/>
      <c r="E874" s="759"/>
      <c r="F874" s="237"/>
      <c r="G874" s="229"/>
      <c r="H874" s="229"/>
      <c r="I874" s="148"/>
    </row>
    <row r="875" spans="1:9" ht="12.75">
      <c r="A875" s="83"/>
      <c r="B875" s="227"/>
      <c r="C875" s="227"/>
      <c r="D875" s="25"/>
      <c r="E875" s="116"/>
      <c r="F875" s="826"/>
      <c r="G875" s="253"/>
      <c r="H875" s="826"/>
      <c r="I875" s="712"/>
    </row>
    <row r="876" spans="1:9" ht="12.75">
      <c r="A876" s="83"/>
      <c r="B876" s="227"/>
      <c r="C876" s="722"/>
      <c r="D876" s="237"/>
      <c r="E876" s="116"/>
      <c r="F876" s="826"/>
      <c r="G876" s="253"/>
      <c r="H876" s="826"/>
      <c r="I876" s="712"/>
    </row>
    <row r="877" spans="1:9" ht="12.75">
      <c r="A877" s="83"/>
      <c r="B877" s="972"/>
      <c r="C877" s="972"/>
      <c r="D877" s="206"/>
      <c r="E877" s="827"/>
      <c r="F877" s="826"/>
      <c r="G877" s="253"/>
      <c r="H877" s="826"/>
      <c r="I877" s="712"/>
    </row>
    <row r="878" spans="1:9" ht="12.75">
      <c r="A878" s="83"/>
      <c r="B878" s="871"/>
      <c r="C878" s="871"/>
      <c r="D878" s="237"/>
      <c r="E878" s="765"/>
      <c r="F878" s="237"/>
      <c r="G878" s="229"/>
      <c r="H878" s="237"/>
      <c r="I878" s="86"/>
    </row>
    <row r="879" spans="1:9" ht="12.75">
      <c r="A879" s="83"/>
      <c r="B879" s="828"/>
      <c r="C879" s="828"/>
      <c r="D879" s="561"/>
      <c r="E879" s="829"/>
      <c r="F879" s="826"/>
      <c r="G879" s="253"/>
      <c r="H879" s="826"/>
      <c r="I879" s="712"/>
    </row>
    <row r="880" spans="1:9" ht="18">
      <c r="A880" s="83"/>
      <c r="B880" s="981"/>
      <c r="C880" s="871"/>
      <c r="D880" s="871"/>
      <c r="E880" s="871"/>
      <c r="F880" s="871"/>
      <c r="G880" s="871"/>
      <c r="H880" s="871"/>
      <c r="I880" s="708"/>
    </row>
    <row r="881" spans="1:9" ht="12.75">
      <c r="A881" s="83"/>
      <c r="B881" s="227"/>
      <c r="C881" s="227"/>
      <c r="D881" s="830"/>
      <c r="E881" s="126"/>
      <c r="F881" s="831"/>
      <c r="G881" s="96"/>
      <c r="H881" s="434"/>
      <c r="I881" s="25"/>
    </row>
    <row r="882" spans="1:9" ht="12.75">
      <c r="A882" s="83"/>
      <c r="B882" s="227"/>
      <c r="C882" s="227"/>
      <c r="D882" s="228"/>
      <c r="E882" s="754"/>
      <c r="F882" s="25"/>
      <c r="G882" s="168"/>
      <c r="H882" s="25"/>
      <c r="I882" s="25"/>
    </row>
    <row r="883" spans="1:9" ht="12.75">
      <c r="A883" s="83"/>
      <c r="B883" s="227"/>
      <c r="C883" s="227"/>
      <c r="D883" s="25"/>
      <c r="E883" s="754"/>
      <c r="F883" s="25"/>
      <c r="G883" s="25"/>
      <c r="H883" s="25"/>
      <c r="I883" s="25"/>
    </row>
    <row r="884" spans="1:9">
      <c r="A884" s="83"/>
      <c r="B884" s="980"/>
      <c r="C884" s="871"/>
      <c r="D884" s="871"/>
      <c r="E884" s="871"/>
      <c r="F884" s="871"/>
      <c r="G884" s="871"/>
      <c r="H884" s="871"/>
      <c r="I884" s="546"/>
    </row>
    <row r="885" spans="1:9" ht="12.75">
      <c r="A885" s="83"/>
      <c r="B885" s="972"/>
      <c r="C885" s="972"/>
      <c r="D885" s="25"/>
      <c r="E885" s="434"/>
      <c r="F885" s="25"/>
      <c r="G885" s="168"/>
      <c r="H885" s="704"/>
      <c r="I885" s="812"/>
    </row>
    <row r="886" spans="1:9" ht="12.75">
      <c r="A886" s="83"/>
      <c r="B886" s="871"/>
      <c r="C886" s="871"/>
      <c r="D886" s="228"/>
      <c r="E886" s="434"/>
      <c r="F886" s="237"/>
      <c r="G886" s="229"/>
      <c r="H886" s="237"/>
      <c r="I886" s="86"/>
    </row>
    <row r="887" spans="1:9" ht="12.75">
      <c r="A887" s="83"/>
      <c r="B887" s="227"/>
      <c r="C887" s="227"/>
      <c r="D887" s="25"/>
      <c r="E887" s="434"/>
      <c r="F887" s="228"/>
      <c r="G887" s="228"/>
      <c r="H887" s="228"/>
      <c r="I887" s="25"/>
    </row>
    <row r="888" spans="1:9" ht="12.75">
      <c r="A888" s="83"/>
      <c r="B888" s="227"/>
      <c r="C888" s="227"/>
      <c r="D888" s="88"/>
      <c r="E888" s="121"/>
      <c r="F888" s="824"/>
      <c r="G888" s="832"/>
      <c r="H888" s="826"/>
      <c r="I888" s="712"/>
    </row>
    <row r="889" spans="1:9" ht="12.75">
      <c r="A889" s="83"/>
      <c r="B889" s="227"/>
      <c r="C889" s="227"/>
      <c r="D889" s="237"/>
      <c r="E889" s="440"/>
      <c r="F889" s="237"/>
      <c r="G889" s="168"/>
      <c r="H889" s="237"/>
      <c r="I889" s="86"/>
    </row>
    <row r="890" spans="1:9" ht="12.75">
      <c r="A890" s="83"/>
      <c r="B890" s="227"/>
      <c r="C890" s="833"/>
      <c r="D890" s="86"/>
      <c r="E890" s="177"/>
      <c r="F890" s="148"/>
      <c r="G890" s="148"/>
      <c r="H890" s="25"/>
      <c r="I890" s="25"/>
    </row>
    <row r="891" spans="1:9" ht="12.75">
      <c r="A891" s="83"/>
      <c r="B891" s="972"/>
      <c r="C891" s="973"/>
      <c r="D891" s="88"/>
      <c r="E891" s="834"/>
      <c r="F891" s="824"/>
      <c r="G891" s="832"/>
      <c r="H891" s="826"/>
      <c r="I891" s="712"/>
    </row>
    <row r="892" spans="1:9" ht="12.75">
      <c r="A892" s="83"/>
      <c r="B892" s="871"/>
      <c r="C892" s="871"/>
      <c r="D892" s="228"/>
      <c r="E892" s="121"/>
      <c r="F892" s="25"/>
      <c r="G892" s="168"/>
      <c r="H892" s="228"/>
      <c r="I892" s="25"/>
    </row>
    <row r="893" spans="1:9" ht="18">
      <c r="A893" s="83"/>
      <c r="B893" s="975"/>
      <c r="C893" s="871"/>
      <c r="D893" s="871"/>
      <c r="E893" s="871"/>
      <c r="F893" s="871"/>
      <c r="G893" s="871"/>
      <c r="H893" s="871"/>
      <c r="I893" s="339"/>
    </row>
    <row r="894" spans="1:9" ht="12.75">
      <c r="A894" s="83"/>
      <c r="B894" s="227"/>
      <c r="C894" s="227"/>
      <c r="D894" s="237"/>
      <c r="E894" s="86"/>
      <c r="F894" s="57"/>
      <c r="G894" s="237"/>
      <c r="H894" s="156"/>
      <c r="I894" s="156"/>
    </row>
    <row r="895" spans="1:9" ht="12.75">
      <c r="A895" s="83"/>
      <c r="B895" s="227"/>
      <c r="C895" s="828"/>
      <c r="D895" s="237"/>
      <c r="E895" s="440"/>
      <c r="F895" s="237"/>
      <c r="G895" s="168"/>
      <c r="H895" s="237"/>
      <c r="I895" s="86"/>
    </row>
    <row r="896" spans="1:9" ht="12.75">
      <c r="A896" s="83"/>
      <c r="B896" s="227"/>
      <c r="C896" s="227"/>
      <c r="D896" s="237"/>
      <c r="E896" s="759"/>
      <c r="F896" s="237"/>
      <c r="G896" s="229"/>
      <c r="H896" s="237"/>
      <c r="I896" s="86"/>
    </row>
    <row r="897" spans="1:9">
      <c r="A897" s="83"/>
      <c r="B897" s="976"/>
      <c r="C897" s="871"/>
      <c r="D897" s="871"/>
      <c r="E897" s="871"/>
      <c r="F897" s="871"/>
      <c r="G897" s="871"/>
      <c r="H897" s="871"/>
      <c r="I897" s="546"/>
    </row>
    <row r="898" spans="1:9" ht="12.75">
      <c r="A898" s="83"/>
      <c r="B898" s="227"/>
      <c r="C898" s="227"/>
      <c r="D898" s="237"/>
      <c r="E898" s="754"/>
      <c r="F898" s="824"/>
      <c r="G898" s="825"/>
      <c r="H898" s="825"/>
      <c r="I898" s="168"/>
    </row>
    <row r="899" spans="1:9" ht="12.75">
      <c r="A899" s="83"/>
      <c r="B899" s="227"/>
      <c r="C899" s="227"/>
      <c r="D899" s="237"/>
      <c r="E899" s="759"/>
      <c r="F899" s="237"/>
      <c r="G899" s="229"/>
      <c r="H899" s="237"/>
      <c r="I899" s="86"/>
    </row>
    <row r="900" spans="1:9" ht="12.75">
      <c r="A900" s="83"/>
      <c r="B900" s="227"/>
      <c r="C900" s="227"/>
      <c r="D900" s="237"/>
      <c r="E900" s="835"/>
      <c r="F900" s="826"/>
      <c r="G900" s="253"/>
      <c r="H900" s="826"/>
      <c r="I900" s="712"/>
    </row>
    <row r="901" spans="1:9" ht="12.75">
      <c r="A901" s="83"/>
      <c r="B901" s="972"/>
      <c r="C901" s="974"/>
      <c r="D901" s="617"/>
      <c r="E901" s="177"/>
      <c r="F901" s="237"/>
      <c r="G901" s="229"/>
      <c r="H901" s="228"/>
      <c r="I901" s="25"/>
    </row>
    <row r="902" spans="1:9" ht="12.75">
      <c r="A902" s="83"/>
      <c r="B902" s="871"/>
      <c r="C902" s="871"/>
      <c r="D902" s="237"/>
      <c r="E902" s="765"/>
      <c r="F902" s="237"/>
      <c r="G902" s="229"/>
      <c r="H902" s="228"/>
      <c r="I902" s="25"/>
    </row>
    <row r="903" spans="1:9" ht="12.75">
      <c r="A903" s="83"/>
      <c r="B903" s="244"/>
      <c r="C903" s="836"/>
      <c r="D903" s="237"/>
      <c r="E903" s="765"/>
      <c r="F903" s="237"/>
      <c r="G903" s="229"/>
      <c r="H903" s="228"/>
      <c r="I903" s="25"/>
    </row>
    <row r="904" spans="1:9" ht="12.75">
      <c r="A904" s="83"/>
      <c r="B904" s="244"/>
      <c r="C904" s="836"/>
      <c r="D904" s="237"/>
      <c r="E904" s="765"/>
      <c r="F904" s="237"/>
      <c r="G904" s="229"/>
      <c r="H904" s="228"/>
      <c r="I904" s="25"/>
    </row>
    <row r="905" spans="1:9" ht="18">
      <c r="A905" s="83"/>
      <c r="B905" s="975"/>
      <c r="C905" s="871"/>
      <c r="D905" s="871"/>
      <c r="E905" s="871"/>
      <c r="F905" s="871"/>
      <c r="G905" s="871"/>
      <c r="H905" s="871"/>
      <c r="I905" s="339"/>
    </row>
    <row r="906" spans="1:9" ht="12.75">
      <c r="A906" s="83"/>
      <c r="B906" s="227"/>
      <c r="C906" s="227"/>
      <c r="D906" s="237"/>
      <c r="E906" s="837"/>
      <c r="F906" s="838"/>
      <c r="G906" s="270"/>
      <c r="H906" s="156"/>
      <c r="I906" s="156"/>
    </row>
    <row r="907" spans="1:9" ht="12.75">
      <c r="A907" s="83"/>
      <c r="B907" s="227"/>
      <c r="C907" s="227"/>
      <c r="D907" s="237"/>
      <c r="E907" s="759"/>
      <c r="F907" s="237"/>
      <c r="G907" s="237"/>
      <c r="H907" s="237"/>
      <c r="I907" s="86"/>
    </row>
    <row r="908" spans="1:9" ht="12.75">
      <c r="A908" s="83"/>
      <c r="B908" s="227"/>
      <c r="C908" s="227"/>
      <c r="D908" s="237"/>
      <c r="E908" s="754"/>
      <c r="F908" s="824"/>
      <c r="G908" s="157"/>
      <c r="H908" s="826"/>
      <c r="I908" s="712"/>
    </row>
    <row r="909" spans="1:9">
      <c r="A909" s="83"/>
      <c r="B909" s="976"/>
      <c r="C909" s="871"/>
      <c r="D909" s="871"/>
      <c r="E909" s="871"/>
      <c r="F909" s="871"/>
      <c r="G909" s="871"/>
      <c r="H909" s="871"/>
      <c r="I909" s="546"/>
    </row>
    <row r="910" spans="1:9" ht="12.75">
      <c r="A910" s="83"/>
      <c r="B910" s="227"/>
      <c r="C910" s="227"/>
      <c r="D910" s="228"/>
      <c r="E910" s="839"/>
      <c r="F910" s="86"/>
      <c r="G910" s="86"/>
      <c r="H910" s="237"/>
      <c r="I910" s="86"/>
    </row>
    <row r="911" spans="1:9" ht="12.75">
      <c r="A911" s="83"/>
      <c r="B911" s="227"/>
      <c r="C911" s="227"/>
      <c r="D911" s="237"/>
      <c r="E911" s="835"/>
      <c r="F911" s="86"/>
      <c r="G911" s="86"/>
      <c r="H911" s="237"/>
      <c r="I911" s="86"/>
    </row>
    <row r="912" spans="1:9" ht="12.75">
      <c r="A912" s="83"/>
      <c r="B912" s="227"/>
      <c r="C912" s="227"/>
      <c r="D912" s="237"/>
      <c r="E912" s="840"/>
      <c r="F912" s="86"/>
      <c r="G912" s="86"/>
      <c r="H912" s="228"/>
      <c r="I912" s="25"/>
    </row>
    <row r="913" spans="1:9" ht="12.75">
      <c r="A913" s="83"/>
      <c r="B913" s="227"/>
      <c r="C913" s="227"/>
      <c r="D913" s="237"/>
      <c r="E913" s="840"/>
      <c r="F913" s="86"/>
      <c r="G913" s="86"/>
      <c r="H913" s="228"/>
      <c r="I913" s="25"/>
    </row>
    <row r="914" spans="1:9" ht="12.75">
      <c r="A914" s="83"/>
      <c r="B914" s="227"/>
      <c r="C914" s="227"/>
      <c r="D914" s="228"/>
      <c r="E914" s="771"/>
      <c r="F914" s="841"/>
      <c r="G914" s="842"/>
      <c r="H914" s="247"/>
      <c r="I914" s="128"/>
    </row>
    <row r="915" spans="1:9" ht="18">
      <c r="A915" s="83"/>
      <c r="B915" s="975"/>
      <c r="C915" s="871"/>
      <c r="D915" s="871"/>
      <c r="E915" s="871"/>
      <c r="F915" s="871"/>
      <c r="G915" s="871"/>
      <c r="H915" s="871"/>
      <c r="I915" s="339"/>
    </row>
    <row r="916" spans="1:9" ht="12.75">
      <c r="A916" s="83"/>
      <c r="B916" s="227"/>
      <c r="C916" s="227"/>
      <c r="D916" s="237"/>
      <c r="E916" s="759"/>
      <c r="F916" s="86"/>
      <c r="G916" s="148"/>
      <c r="H916" s="86"/>
      <c r="I916" s="86"/>
    </row>
    <row r="917" spans="1:9" ht="12.75">
      <c r="A917" s="83"/>
      <c r="B917" s="227"/>
      <c r="C917" s="227"/>
      <c r="D917" s="843"/>
      <c r="E917" s="759"/>
      <c r="F917" s="86"/>
      <c r="G917" s="148"/>
      <c r="H917" s="86"/>
      <c r="I917" s="86"/>
    </row>
    <row r="918" spans="1:9" ht="12.75">
      <c r="A918" s="83"/>
      <c r="B918" s="227"/>
      <c r="C918" s="227"/>
      <c r="D918" s="237"/>
      <c r="E918" s="759"/>
      <c r="F918" s="86"/>
      <c r="G918" s="86"/>
      <c r="H918" s="86"/>
      <c r="I918" s="86"/>
    </row>
    <row r="919" spans="1:9" ht="12.75">
      <c r="A919" s="83"/>
      <c r="B919" s="977"/>
      <c r="C919" s="871"/>
      <c r="D919" s="871"/>
      <c r="E919" s="871"/>
      <c r="F919" s="871"/>
      <c r="G919" s="871"/>
      <c r="H919" s="871"/>
      <c r="I919" s="231"/>
    </row>
    <row r="920" spans="1:9" ht="12.75">
      <c r="A920" s="83"/>
      <c r="B920" s="972"/>
      <c r="C920" s="972"/>
      <c r="D920" s="237"/>
      <c r="E920" s="754"/>
      <c r="F920" s="237"/>
      <c r="G920" s="237"/>
      <c r="H920" s="237"/>
      <c r="I920" s="86"/>
    </row>
    <row r="921" spans="1:9" ht="12.75">
      <c r="A921" s="83"/>
      <c r="B921" s="871"/>
      <c r="C921" s="871"/>
      <c r="D921" s="237"/>
      <c r="E921" s="759"/>
      <c r="F921" s="237"/>
      <c r="G921" s="229"/>
      <c r="H921" s="237"/>
      <c r="I921" s="86"/>
    </row>
    <row r="922" spans="1:9" ht="12.75">
      <c r="A922" s="83"/>
      <c r="B922" s="871"/>
      <c r="C922" s="871"/>
      <c r="D922" s="237"/>
      <c r="E922" s="759"/>
      <c r="F922" s="237"/>
      <c r="G922" s="229"/>
      <c r="H922" s="237"/>
      <c r="I922" s="86"/>
    </row>
    <row r="923" spans="1:9" ht="12.75">
      <c r="A923" s="83"/>
      <c r="B923" s="227"/>
      <c r="C923" s="227"/>
      <c r="D923" s="237"/>
      <c r="E923" s="759"/>
      <c r="F923" s="237"/>
      <c r="G923" s="237"/>
      <c r="H923" s="237"/>
      <c r="I923" s="86"/>
    </row>
    <row r="924" spans="1:9" ht="12.75">
      <c r="A924" s="83"/>
      <c r="B924" s="558"/>
      <c r="C924" s="227"/>
      <c r="D924" s="237"/>
      <c r="E924" s="561"/>
      <c r="F924" s="843"/>
      <c r="G924" s="229"/>
      <c r="H924" s="237"/>
      <c r="I924" s="86"/>
    </row>
    <row r="925" spans="1:9" ht="12.75">
      <c r="A925" s="83"/>
      <c r="B925" s="227"/>
      <c r="C925" s="227"/>
      <c r="D925" s="561"/>
      <c r="E925" s="823"/>
      <c r="F925" s="237"/>
      <c r="G925" s="237"/>
      <c r="H925" s="237"/>
      <c r="I925" s="86"/>
    </row>
    <row r="926" spans="1:9" ht="12.75">
      <c r="A926" s="8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8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8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8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8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8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8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8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8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8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8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8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8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8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8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8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8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8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8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8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8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8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8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8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8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8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8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8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83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83"/>
      <c r="B955" s="63"/>
      <c r="C955" s="63"/>
      <c r="D955" s="63"/>
      <c r="E955" s="63"/>
      <c r="F955" s="63"/>
      <c r="G955" s="63"/>
      <c r="H955" s="63"/>
      <c r="I955" s="83"/>
    </row>
    <row r="956" spans="1:9" ht="12.75">
      <c r="A956" s="83"/>
      <c r="B956" s="63"/>
      <c r="C956" s="63"/>
      <c r="D956" s="63"/>
      <c r="E956" s="63"/>
      <c r="F956" s="63"/>
      <c r="G956" s="63"/>
      <c r="H956" s="63"/>
      <c r="I956" s="83"/>
    </row>
    <row r="957" spans="1:9" ht="12.75">
      <c r="A957" s="83"/>
      <c r="B957" s="63"/>
      <c r="C957" s="63"/>
      <c r="D957" s="63"/>
      <c r="E957" s="63"/>
      <c r="F957" s="63"/>
      <c r="G957" s="63"/>
      <c r="H957" s="63"/>
      <c r="I957" s="83"/>
    </row>
    <row r="958" spans="1:9" ht="12.75">
      <c r="A958" s="83"/>
      <c r="B958" s="63"/>
      <c r="C958" s="63"/>
      <c r="D958" s="63"/>
      <c r="E958" s="63"/>
      <c r="F958" s="63"/>
      <c r="G958" s="63"/>
      <c r="H958" s="63"/>
      <c r="I958" s="83"/>
    </row>
    <row r="959" spans="1:9" ht="12.75">
      <c r="A959" s="83"/>
      <c r="B959" s="63"/>
      <c r="C959" s="63"/>
      <c r="D959" s="63"/>
      <c r="E959" s="63"/>
      <c r="F959" s="63"/>
      <c r="G959" s="63"/>
      <c r="H959" s="63"/>
      <c r="I959" s="83"/>
    </row>
    <row r="960" spans="1:9" ht="12.75">
      <c r="A960" s="83"/>
      <c r="B960" s="63"/>
      <c r="C960" s="63"/>
      <c r="D960" s="63"/>
      <c r="E960" s="63"/>
      <c r="F960" s="63"/>
      <c r="G960" s="63"/>
      <c r="H960" s="63"/>
      <c r="I960" s="83"/>
    </row>
    <row r="961" spans="1:9" ht="12.75">
      <c r="A961" s="83"/>
      <c r="B961" s="63"/>
      <c r="C961" s="63"/>
      <c r="D961" s="63"/>
      <c r="E961" s="63"/>
      <c r="F961" s="63"/>
      <c r="G961" s="63"/>
      <c r="H961" s="63"/>
      <c r="I961" s="83"/>
    </row>
    <row r="962" spans="1:9" ht="12.75">
      <c r="A962" s="83"/>
      <c r="B962" s="63"/>
      <c r="C962" s="63"/>
      <c r="D962" s="63"/>
      <c r="E962" s="63"/>
      <c r="F962" s="63"/>
      <c r="G962" s="63"/>
      <c r="H962" s="63"/>
      <c r="I962" s="83"/>
    </row>
    <row r="963" spans="1:9" ht="12.75">
      <c r="A963" s="83"/>
      <c r="B963" s="63"/>
      <c r="C963" s="63"/>
      <c r="D963" s="63"/>
      <c r="E963" s="63"/>
      <c r="F963" s="63"/>
      <c r="G963" s="63"/>
      <c r="H963" s="63"/>
      <c r="I963" s="83"/>
    </row>
    <row r="964" spans="1:9" ht="12.75">
      <c r="A964" s="83"/>
      <c r="B964" s="63"/>
      <c r="C964" s="63"/>
      <c r="D964" s="63"/>
      <c r="E964" s="63"/>
      <c r="F964" s="63"/>
      <c r="G964" s="63"/>
      <c r="H964" s="63"/>
      <c r="I964" s="83"/>
    </row>
    <row r="965" spans="1:9" ht="12.75">
      <c r="A965" s="83"/>
      <c r="B965" s="63"/>
      <c r="C965" s="63"/>
      <c r="D965" s="63"/>
      <c r="E965" s="63"/>
      <c r="F965" s="63"/>
      <c r="G965" s="63"/>
      <c r="H965" s="63"/>
      <c r="I965" s="83"/>
    </row>
    <row r="966" spans="1:9" ht="12.75">
      <c r="A966" s="83"/>
      <c r="B966" s="63"/>
      <c r="C966" s="63"/>
      <c r="D966" s="63"/>
      <c r="E966" s="63"/>
      <c r="F966" s="63"/>
      <c r="G966" s="63"/>
      <c r="H966" s="63"/>
      <c r="I966" s="83"/>
    </row>
    <row r="967" spans="1:9" ht="12.75">
      <c r="A967" s="83"/>
      <c r="B967" s="63"/>
      <c r="C967" s="63"/>
      <c r="D967" s="63"/>
      <c r="E967" s="63"/>
      <c r="F967" s="63"/>
      <c r="G967" s="63"/>
      <c r="H967" s="63"/>
      <c r="I967" s="83"/>
    </row>
    <row r="968" spans="1:9" ht="12.75">
      <c r="A968" s="83"/>
      <c r="B968" s="63"/>
      <c r="C968" s="63"/>
      <c r="D968" s="63"/>
      <c r="E968" s="63"/>
      <c r="F968" s="63"/>
      <c r="G968" s="63"/>
      <c r="H968" s="63"/>
      <c r="I968" s="83"/>
    </row>
    <row r="969" spans="1:9" ht="12.75">
      <c r="A969" s="83"/>
      <c r="B969" s="63"/>
      <c r="C969" s="63"/>
      <c r="D969" s="63"/>
      <c r="E969" s="63"/>
      <c r="F969" s="63"/>
      <c r="G969" s="63"/>
      <c r="H969" s="63"/>
      <c r="I969" s="83"/>
    </row>
    <row r="970" spans="1:9" ht="12.75">
      <c r="A970" s="83"/>
      <c r="B970" s="63"/>
      <c r="C970" s="63"/>
      <c r="D970" s="63"/>
      <c r="E970" s="63"/>
      <c r="F970" s="63"/>
      <c r="G970" s="63"/>
      <c r="H970" s="63"/>
      <c r="I970" s="83"/>
    </row>
    <row r="971" spans="1:9" ht="12.75">
      <c r="A971" s="83"/>
      <c r="B971" s="63"/>
      <c r="C971" s="63"/>
      <c r="D971" s="63"/>
      <c r="E971" s="63"/>
      <c r="F971" s="63"/>
      <c r="G971" s="63"/>
      <c r="H971" s="63"/>
      <c r="I971" s="83"/>
    </row>
    <row r="972" spans="1:9" ht="12.75">
      <c r="A972" s="83"/>
      <c r="B972" s="63"/>
      <c r="C972" s="63"/>
      <c r="D972" s="63"/>
      <c r="E972" s="63"/>
      <c r="F972" s="63"/>
      <c r="G972" s="63"/>
      <c r="H972" s="63"/>
      <c r="I972" s="83"/>
    </row>
    <row r="973" spans="1:9" ht="12.75">
      <c r="A973" s="83"/>
      <c r="B973" s="63"/>
      <c r="C973" s="63"/>
      <c r="D973" s="63"/>
      <c r="E973" s="63"/>
      <c r="F973" s="63"/>
      <c r="G973" s="63"/>
      <c r="H973" s="63"/>
      <c r="I973" s="83"/>
    </row>
    <row r="974" spans="1:9" ht="12.75">
      <c r="A974" s="83"/>
      <c r="B974" s="63"/>
      <c r="C974" s="63"/>
      <c r="D974" s="63"/>
      <c r="E974" s="63"/>
      <c r="F974" s="63"/>
      <c r="G974" s="63"/>
      <c r="H974" s="63"/>
      <c r="I974" s="83"/>
    </row>
    <row r="975" spans="1:9" ht="12.75">
      <c r="A975" s="83"/>
      <c r="B975" s="63"/>
      <c r="C975" s="63"/>
      <c r="D975" s="63"/>
      <c r="E975" s="63"/>
      <c r="F975" s="63"/>
      <c r="G975" s="63"/>
      <c r="H975" s="63"/>
      <c r="I975" s="83"/>
    </row>
    <row r="976" spans="1:9" ht="12.75">
      <c r="A976" s="83"/>
      <c r="B976" s="63"/>
      <c r="C976" s="63"/>
      <c r="D976" s="63"/>
      <c r="E976" s="63"/>
      <c r="F976" s="63"/>
      <c r="G976" s="63"/>
      <c r="H976" s="63"/>
      <c r="I976" s="83"/>
    </row>
  </sheetData>
  <mergeCells count="312">
    <mergeCell ref="B359:H359"/>
    <mergeCell ref="B363:H363"/>
    <mergeCell ref="B369:H369"/>
    <mergeCell ref="B373:H373"/>
    <mergeCell ref="C374:C376"/>
    <mergeCell ref="B380:H380"/>
    <mergeCell ref="B381:H381"/>
    <mergeCell ref="B388:H388"/>
    <mergeCell ref="B398:H398"/>
    <mergeCell ref="B326:H326"/>
    <mergeCell ref="B331:B332"/>
    <mergeCell ref="C331:C332"/>
    <mergeCell ref="B345:B346"/>
    <mergeCell ref="B355:B356"/>
    <mergeCell ref="C355:C356"/>
    <mergeCell ref="B334:H334"/>
    <mergeCell ref="B338:H338"/>
    <mergeCell ref="B339:B340"/>
    <mergeCell ref="C339:C340"/>
    <mergeCell ref="C345:C346"/>
    <mergeCell ref="B347:H347"/>
    <mergeCell ref="B351:H351"/>
    <mergeCell ref="B303:H303"/>
    <mergeCell ref="B306:B308"/>
    <mergeCell ref="C306:C308"/>
    <mergeCell ref="B310:H310"/>
    <mergeCell ref="B315:B318"/>
    <mergeCell ref="C315:C318"/>
    <mergeCell ref="B320:H320"/>
    <mergeCell ref="B323:B325"/>
    <mergeCell ref="C323:C325"/>
    <mergeCell ref="B277:B278"/>
    <mergeCell ref="C277:C278"/>
    <mergeCell ref="B281:H281"/>
    <mergeCell ref="B285:H285"/>
    <mergeCell ref="B291:H291"/>
    <mergeCell ref="B295:H295"/>
    <mergeCell ref="B296:B298"/>
    <mergeCell ref="C296:C298"/>
    <mergeCell ref="B302:H302"/>
    <mergeCell ref="B409:B410"/>
    <mergeCell ref="C409:C410"/>
    <mergeCell ref="B423:B424"/>
    <mergeCell ref="C423:C424"/>
    <mergeCell ref="B433:B434"/>
    <mergeCell ref="C433:C434"/>
    <mergeCell ref="B374:B376"/>
    <mergeCell ref="B384:B386"/>
    <mergeCell ref="C384:C386"/>
    <mergeCell ref="B393:B396"/>
    <mergeCell ref="C393:C396"/>
    <mergeCell ref="B401:B403"/>
    <mergeCell ref="C401:C403"/>
    <mergeCell ref="B404:H404"/>
    <mergeCell ref="B412:H412"/>
    <mergeCell ref="B416:H416"/>
    <mergeCell ref="B417:B418"/>
    <mergeCell ref="C417:C418"/>
    <mergeCell ref="B269:H269"/>
    <mergeCell ref="B273:H273"/>
    <mergeCell ref="B237:B240"/>
    <mergeCell ref="B245:B247"/>
    <mergeCell ref="C245:C247"/>
    <mergeCell ref="B253:B254"/>
    <mergeCell ref="C253:C254"/>
    <mergeCell ref="B267:B268"/>
    <mergeCell ref="C267:C268"/>
    <mergeCell ref="B189:B190"/>
    <mergeCell ref="C189:C190"/>
    <mergeCell ref="B191:H191"/>
    <mergeCell ref="B195:H195"/>
    <mergeCell ref="B199:B200"/>
    <mergeCell ref="B248:H248"/>
    <mergeCell ref="B256:H256"/>
    <mergeCell ref="B260:H260"/>
    <mergeCell ref="B261:B262"/>
    <mergeCell ref="C261:C262"/>
    <mergeCell ref="B228:B230"/>
    <mergeCell ref="C228:C230"/>
    <mergeCell ref="B232:H232"/>
    <mergeCell ref="C237:C240"/>
    <mergeCell ref="B242:H242"/>
    <mergeCell ref="B30:B32"/>
    <mergeCell ref="B41:B43"/>
    <mergeCell ref="C41:C43"/>
    <mergeCell ref="B53:B54"/>
    <mergeCell ref="C53:C54"/>
    <mergeCell ref="B46:H46"/>
    <mergeCell ref="B50:H50"/>
    <mergeCell ref="C30:C32"/>
    <mergeCell ref="B33:H33"/>
    <mergeCell ref="B37:H37"/>
    <mergeCell ref="B165:H165"/>
    <mergeCell ref="B168:B170"/>
    <mergeCell ref="C168:C170"/>
    <mergeCell ref="B171:H171"/>
    <mergeCell ref="B176:B177"/>
    <mergeCell ref="C176:C177"/>
    <mergeCell ref="B182:H182"/>
    <mergeCell ref="B183:B184"/>
    <mergeCell ref="C183:C184"/>
    <mergeCell ref="C199:C200"/>
    <mergeCell ref="B203:H203"/>
    <mergeCell ref="B207:H207"/>
    <mergeCell ref="B213:H213"/>
    <mergeCell ref="B217:H217"/>
    <mergeCell ref="B218:B220"/>
    <mergeCell ref="C218:C220"/>
    <mergeCell ref="B224:H224"/>
    <mergeCell ref="B225:H225"/>
    <mergeCell ref="C65:C67"/>
    <mergeCell ref="B18:H18"/>
    <mergeCell ref="B22:H22"/>
    <mergeCell ref="C23:C24"/>
    <mergeCell ref="B23:B24"/>
    <mergeCell ref="B26:B27"/>
    <mergeCell ref="C26:C27"/>
    <mergeCell ref="D26:D27"/>
    <mergeCell ref="B15:B16"/>
    <mergeCell ref="C15:C16"/>
    <mergeCell ref="B1:H1"/>
    <mergeCell ref="B2:H3"/>
    <mergeCell ref="B7:B9"/>
    <mergeCell ref="C7:C9"/>
    <mergeCell ref="B10:H10"/>
    <mergeCell ref="B64:H64"/>
    <mergeCell ref="B57:B58"/>
    <mergeCell ref="C57:C58"/>
    <mergeCell ref="B60:H60"/>
    <mergeCell ref="B65:B67"/>
    <mergeCell ref="B905:H905"/>
    <mergeCell ref="B909:H909"/>
    <mergeCell ref="B915:H915"/>
    <mergeCell ref="B919:H919"/>
    <mergeCell ref="B920:B922"/>
    <mergeCell ref="C920:C922"/>
    <mergeCell ref="B856:H856"/>
    <mergeCell ref="B866:H866"/>
    <mergeCell ref="B872:H872"/>
    <mergeCell ref="B880:H880"/>
    <mergeCell ref="B884:H884"/>
    <mergeCell ref="B885:B886"/>
    <mergeCell ref="C885:C886"/>
    <mergeCell ref="B827:H827"/>
    <mergeCell ref="B831:H831"/>
    <mergeCell ref="B837:H837"/>
    <mergeCell ref="B841:H841"/>
    <mergeCell ref="C842:C844"/>
    <mergeCell ref="B848:H848"/>
    <mergeCell ref="B849:H849"/>
    <mergeCell ref="B893:H893"/>
    <mergeCell ref="B897:H897"/>
    <mergeCell ref="B813:B814"/>
    <mergeCell ref="B823:B824"/>
    <mergeCell ref="C823:C824"/>
    <mergeCell ref="B802:H802"/>
    <mergeCell ref="B806:H806"/>
    <mergeCell ref="B807:B808"/>
    <mergeCell ref="C807:C808"/>
    <mergeCell ref="C813:C814"/>
    <mergeCell ref="B815:H815"/>
    <mergeCell ref="B819:H819"/>
    <mergeCell ref="B778:H778"/>
    <mergeCell ref="B783:B786"/>
    <mergeCell ref="C783:C786"/>
    <mergeCell ref="B788:H788"/>
    <mergeCell ref="B791:B793"/>
    <mergeCell ref="C791:C793"/>
    <mergeCell ref="B794:H794"/>
    <mergeCell ref="B799:B800"/>
    <mergeCell ref="C799:C800"/>
    <mergeCell ref="B749:H749"/>
    <mergeCell ref="B753:H753"/>
    <mergeCell ref="B759:H759"/>
    <mergeCell ref="B763:H763"/>
    <mergeCell ref="B764:B766"/>
    <mergeCell ref="C764:C766"/>
    <mergeCell ref="B770:H770"/>
    <mergeCell ref="B771:H771"/>
    <mergeCell ref="B774:B776"/>
    <mergeCell ref="C774:C776"/>
    <mergeCell ref="B877:B878"/>
    <mergeCell ref="C877:C878"/>
    <mergeCell ref="B891:B892"/>
    <mergeCell ref="C891:C892"/>
    <mergeCell ref="B901:B902"/>
    <mergeCell ref="C901:C902"/>
    <mergeCell ref="B842:B844"/>
    <mergeCell ref="B852:B854"/>
    <mergeCell ref="C852:C854"/>
    <mergeCell ref="B861:B864"/>
    <mergeCell ref="C861:C864"/>
    <mergeCell ref="B869:B871"/>
    <mergeCell ref="C869:C871"/>
    <mergeCell ref="B671:H671"/>
    <mergeCell ref="B675:H675"/>
    <mergeCell ref="B681:H681"/>
    <mergeCell ref="B685:H685"/>
    <mergeCell ref="C686:C688"/>
    <mergeCell ref="B692:H692"/>
    <mergeCell ref="B693:H693"/>
    <mergeCell ref="B700:H700"/>
    <mergeCell ref="B710:H710"/>
    <mergeCell ref="B657:B658"/>
    <mergeCell ref="B667:B668"/>
    <mergeCell ref="C667:C668"/>
    <mergeCell ref="B646:H646"/>
    <mergeCell ref="B650:H650"/>
    <mergeCell ref="B651:B652"/>
    <mergeCell ref="C651:C652"/>
    <mergeCell ref="C657:C658"/>
    <mergeCell ref="B659:H659"/>
    <mergeCell ref="B663:H663"/>
    <mergeCell ref="B622:H622"/>
    <mergeCell ref="B627:B630"/>
    <mergeCell ref="C627:C630"/>
    <mergeCell ref="B632:H632"/>
    <mergeCell ref="B635:B637"/>
    <mergeCell ref="C635:C637"/>
    <mergeCell ref="B638:H638"/>
    <mergeCell ref="B643:B644"/>
    <mergeCell ref="C643:C644"/>
    <mergeCell ref="B593:H593"/>
    <mergeCell ref="B597:H597"/>
    <mergeCell ref="B603:H603"/>
    <mergeCell ref="B607:H607"/>
    <mergeCell ref="B608:B610"/>
    <mergeCell ref="C608:C610"/>
    <mergeCell ref="B614:H614"/>
    <mergeCell ref="B615:H615"/>
    <mergeCell ref="B618:B620"/>
    <mergeCell ref="C618:C620"/>
    <mergeCell ref="B721:B722"/>
    <mergeCell ref="C721:C722"/>
    <mergeCell ref="B735:B736"/>
    <mergeCell ref="C735:C736"/>
    <mergeCell ref="B745:B746"/>
    <mergeCell ref="C745:C746"/>
    <mergeCell ref="B686:B688"/>
    <mergeCell ref="B696:B698"/>
    <mergeCell ref="C696:C698"/>
    <mergeCell ref="B705:B708"/>
    <mergeCell ref="C705:C708"/>
    <mergeCell ref="B713:B715"/>
    <mergeCell ref="C713:C715"/>
    <mergeCell ref="B716:H716"/>
    <mergeCell ref="B724:H724"/>
    <mergeCell ref="B728:H728"/>
    <mergeCell ref="B729:B730"/>
    <mergeCell ref="C729:C730"/>
    <mergeCell ref="B737:H737"/>
    <mergeCell ref="B741:H741"/>
    <mergeCell ref="B515:H515"/>
    <mergeCell ref="B519:H519"/>
    <mergeCell ref="B525:H525"/>
    <mergeCell ref="B529:H529"/>
    <mergeCell ref="C530:C532"/>
    <mergeCell ref="B536:H536"/>
    <mergeCell ref="B537:H537"/>
    <mergeCell ref="B544:H544"/>
    <mergeCell ref="B554:H554"/>
    <mergeCell ref="B482:H482"/>
    <mergeCell ref="B487:B488"/>
    <mergeCell ref="C487:C488"/>
    <mergeCell ref="B501:B502"/>
    <mergeCell ref="B511:B512"/>
    <mergeCell ref="C511:C512"/>
    <mergeCell ref="B490:H490"/>
    <mergeCell ref="B494:H494"/>
    <mergeCell ref="B495:B496"/>
    <mergeCell ref="C495:C496"/>
    <mergeCell ref="C501:C502"/>
    <mergeCell ref="B503:H503"/>
    <mergeCell ref="B507:H507"/>
    <mergeCell ref="B459:H459"/>
    <mergeCell ref="B462:B464"/>
    <mergeCell ref="C462:C464"/>
    <mergeCell ref="B466:H466"/>
    <mergeCell ref="B471:B474"/>
    <mergeCell ref="C471:C474"/>
    <mergeCell ref="B476:H476"/>
    <mergeCell ref="B479:B481"/>
    <mergeCell ref="C479:C481"/>
    <mergeCell ref="B425:H425"/>
    <mergeCell ref="B429:H429"/>
    <mergeCell ref="B437:H437"/>
    <mergeCell ref="B441:H441"/>
    <mergeCell ref="B447:H447"/>
    <mergeCell ref="B451:H451"/>
    <mergeCell ref="B452:B454"/>
    <mergeCell ref="C452:C454"/>
    <mergeCell ref="B458:H458"/>
    <mergeCell ref="B565:B566"/>
    <mergeCell ref="C565:C566"/>
    <mergeCell ref="B579:B580"/>
    <mergeCell ref="C579:C580"/>
    <mergeCell ref="B589:B590"/>
    <mergeCell ref="C589:C590"/>
    <mergeCell ref="B530:B532"/>
    <mergeCell ref="B540:B542"/>
    <mergeCell ref="C540:C542"/>
    <mergeCell ref="B549:B552"/>
    <mergeCell ref="C549:C552"/>
    <mergeCell ref="B557:B559"/>
    <mergeCell ref="C557:C559"/>
    <mergeCell ref="B560:H560"/>
    <mergeCell ref="B568:H568"/>
    <mergeCell ref="B572:H572"/>
    <mergeCell ref="B573:B574"/>
    <mergeCell ref="C573:C574"/>
    <mergeCell ref="B581:H581"/>
    <mergeCell ref="B585:H585"/>
  </mergeCells>
  <hyperlinks>
    <hyperlink ref="G23" r:id="rId1"/>
    <hyperlink ref="G31" r:id="rId2"/>
    <hyperlink ref="G38" r:id="rId3"/>
    <hyperlink ref="G49" r:id="rId4"/>
    <hyperlink ref="G51" r:id="rId5"/>
    <hyperlink ref="H51" r:id="rId6"/>
    <hyperlink ref="G68" r:id="rId7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55CC"/>
    <outlinePr summaryBelow="0" summaryRight="0"/>
  </sheetPr>
  <dimension ref="A1:I972"/>
  <sheetViews>
    <sheetView topLeftCell="H1" workbookViewId="0">
      <selection activeCell="J4" sqref="J1:X1048576"/>
    </sheetView>
  </sheetViews>
  <sheetFormatPr defaultColWidth="14.42578125" defaultRowHeight="15.75" customHeight="1"/>
  <cols>
    <col min="1" max="1" width="12.7109375" customWidth="1"/>
    <col min="2" max="2" width="12.28515625" customWidth="1"/>
    <col min="3" max="3" width="16" customWidth="1"/>
    <col min="4" max="4" width="20.85546875" customWidth="1"/>
    <col min="5" max="5" width="25.5703125" customWidth="1"/>
    <col min="6" max="6" width="32.28515625" customWidth="1"/>
    <col min="7" max="7" width="56.5703125" customWidth="1"/>
    <col min="8" max="8" width="36.42578125" customWidth="1"/>
    <col min="9" max="9" width="14.85546875" customWidth="1"/>
  </cols>
  <sheetData>
    <row r="1" spans="1:9" ht="33" customHeight="1">
      <c r="A1" s="648"/>
      <c r="B1" s="929" t="s">
        <v>3863</v>
      </c>
      <c r="C1" s="864"/>
      <c r="D1" s="864"/>
      <c r="E1" s="864"/>
      <c r="F1" s="864"/>
      <c r="G1" s="864"/>
      <c r="H1" s="865"/>
      <c r="I1" s="648"/>
    </row>
    <row r="2" spans="1:9" ht="18" customHeight="1">
      <c r="A2" s="16"/>
      <c r="B2" s="942" t="s">
        <v>37</v>
      </c>
      <c r="C2" s="943"/>
      <c r="D2" s="943"/>
      <c r="E2" s="943"/>
      <c r="F2" s="943"/>
      <c r="G2" s="943"/>
      <c r="H2" s="944"/>
      <c r="I2" s="85"/>
    </row>
    <row r="3" spans="1:9" ht="18">
      <c r="A3" s="49"/>
      <c r="B3" s="945"/>
      <c r="C3" s="905"/>
      <c r="D3" s="905"/>
      <c r="E3" s="905"/>
      <c r="F3" s="905"/>
      <c r="G3" s="905"/>
      <c r="H3" s="903"/>
      <c r="I3" s="85"/>
    </row>
    <row r="4" spans="1:9" ht="25.5">
      <c r="A4" s="49"/>
      <c r="B4" s="190" t="s">
        <v>61</v>
      </c>
      <c r="C4" s="190" t="s">
        <v>65</v>
      </c>
      <c r="D4" s="190" t="s">
        <v>67</v>
      </c>
      <c r="E4" s="846" t="s">
        <v>2511</v>
      </c>
      <c r="F4" s="190" t="s">
        <v>72</v>
      </c>
      <c r="G4" s="190" t="s">
        <v>704</v>
      </c>
      <c r="H4" s="190" t="s">
        <v>75</v>
      </c>
      <c r="I4" s="49"/>
    </row>
    <row r="5" spans="1:9" ht="51">
      <c r="A5" s="88"/>
      <c r="B5" s="467" t="s">
        <v>16</v>
      </c>
      <c r="C5" s="467" t="s">
        <v>17</v>
      </c>
      <c r="D5" s="91" t="s">
        <v>174</v>
      </c>
      <c r="E5" s="477" t="s">
        <v>3864</v>
      </c>
      <c r="F5" s="612" t="s">
        <v>3865</v>
      </c>
      <c r="G5" s="97" t="str">
        <f>HYPERLINK("https://math-ege.sdamgia.ru/","На сайте ""Решу ЕГЭ"" выполнить индивидуальную проверочную работу на тему ""Простейшие текстовые задачи"".
Если нет технической возможности: решить карточку (подробности в ВК)")</f>
        <v>На сайте "Решу ЕГЭ" выполнить индивидуальную проверочную работу на тему "Простейшие текстовые задачи".
Если нет технической возможности: решить карточку (подробности в ВК)</v>
      </c>
      <c r="H5" s="462" t="s">
        <v>3740</v>
      </c>
      <c r="I5" s="88"/>
    </row>
    <row r="6" spans="1:9" ht="38.25">
      <c r="A6" s="88"/>
      <c r="B6" s="467" t="s">
        <v>31</v>
      </c>
      <c r="C6" s="467" t="s">
        <v>34</v>
      </c>
      <c r="D6" s="91" t="s">
        <v>3866</v>
      </c>
      <c r="E6" s="477" t="s">
        <v>3867</v>
      </c>
      <c r="F6" s="20" t="s">
        <v>3868</v>
      </c>
      <c r="G6" s="92" t="s">
        <v>3869</v>
      </c>
      <c r="H6" s="20" t="s">
        <v>3870</v>
      </c>
      <c r="I6" s="88"/>
    </row>
    <row r="7" spans="1:9" ht="25.5">
      <c r="A7" s="25"/>
      <c r="B7" s="985" t="s">
        <v>146</v>
      </c>
      <c r="C7" s="985" t="s">
        <v>148</v>
      </c>
      <c r="D7" s="20" t="s">
        <v>174</v>
      </c>
      <c r="E7" s="20" t="s">
        <v>3871</v>
      </c>
      <c r="F7" s="124" t="s">
        <v>2226</v>
      </c>
      <c r="G7" s="352" t="str">
        <f>HYPERLINK("https://m.vk.com/video32791554_456239023","Посмотрите видео-урок: Личная безопастность")</f>
        <v>Посмотрите видео-урок: Личная безопастность</v>
      </c>
      <c r="H7" s="251" t="s">
        <v>97</v>
      </c>
      <c r="I7" s="25"/>
    </row>
    <row r="8" spans="1:9" ht="25.5">
      <c r="A8" s="25"/>
      <c r="B8" s="887"/>
      <c r="C8" s="887"/>
      <c r="D8" s="20" t="s">
        <v>174</v>
      </c>
      <c r="E8" s="477" t="s">
        <v>3872</v>
      </c>
      <c r="F8" s="10" t="s">
        <v>3733</v>
      </c>
      <c r="G8" s="332" t="s">
        <v>3873</v>
      </c>
      <c r="H8" s="10" t="s">
        <v>3734</v>
      </c>
      <c r="I8" s="25"/>
    </row>
    <row r="9" spans="1:9" ht="25.5">
      <c r="A9" s="25"/>
      <c r="B9" s="868"/>
      <c r="C9" s="868"/>
      <c r="D9" s="20" t="s">
        <v>174</v>
      </c>
      <c r="E9" s="477" t="s">
        <v>3874</v>
      </c>
      <c r="F9" s="10" t="s">
        <v>3736</v>
      </c>
      <c r="G9" s="332" t="s">
        <v>3875</v>
      </c>
      <c r="H9" s="10" t="s">
        <v>3737</v>
      </c>
      <c r="I9" s="25"/>
    </row>
    <row r="10" spans="1:9" ht="15.75" customHeight="1">
      <c r="A10" s="546"/>
      <c r="B10" s="940" t="s">
        <v>160</v>
      </c>
      <c r="C10" s="864"/>
      <c r="D10" s="864"/>
      <c r="E10" s="864"/>
      <c r="F10" s="864"/>
      <c r="G10" s="864"/>
      <c r="H10" s="865"/>
      <c r="I10" s="546"/>
    </row>
    <row r="11" spans="1:9" ht="38.25">
      <c r="A11" s="25"/>
      <c r="B11" s="467" t="s">
        <v>170</v>
      </c>
      <c r="C11" s="467" t="s">
        <v>173</v>
      </c>
      <c r="D11" s="20" t="s">
        <v>174</v>
      </c>
      <c r="E11" s="477" t="s">
        <v>3876</v>
      </c>
      <c r="F11" s="20" t="s">
        <v>3877</v>
      </c>
      <c r="G11" s="352" t="str">
        <f>HYPERLINK("https://resh.edu.ru/subject/lesson/5555/start/213179/","Изучить материал, выполнить контрольные задания В1 и В2 и прислать в ВК")</f>
        <v>Изучить материал, выполнить контрольные задания В1 и В2 и прислать в ВК</v>
      </c>
      <c r="H11" s="20" t="s">
        <v>97</v>
      </c>
      <c r="I11" s="25"/>
    </row>
    <row r="12" spans="1:9" ht="38.25">
      <c r="A12" s="168"/>
      <c r="B12" s="467" t="s">
        <v>202</v>
      </c>
      <c r="C12" s="467" t="s">
        <v>203</v>
      </c>
      <c r="D12" s="20" t="s">
        <v>174</v>
      </c>
      <c r="E12" s="477" t="s">
        <v>3878</v>
      </c>
      <c r="F12" s="20" t="s">
        <v>3742</v>
      </c>
      <c r="G12" s="622" t="s">
        <v>3743</v>
      </c>
      <c r="H12" s="251" t="s">
        <v>97</v>
      </c>
      <c r="I12" s="168"/>
    </row>
    <row r="13" spans="1:9" ht="63.75">
      <c r="A13" s="540"/>
      <c r="B13" s="467" t="s">
        <v>214</v>
      </c>
      <c r="C13" s="467" t="s">
        <v>215</v>
      </c>
      <c r="D13" s="91" t="s">
        <v>174</v>
      </c>
      <c r="E13" s="43" t="s">
        <v>3879</v>
      </c>
      <c r="F13" s="462" t="s">
        <v>3746</v>
      </c>
      <c r="G13" s="97" t="str">
        <f>HYPERLINK("https://math-ege.sdamgia.ru/","На сайте ""Решу ЕГЭ"" выполнить индивидуальную практическую работу на тему ""Площадь поверхности и объём составного многогранника"".
Если нет технической возможности: решить карточку (подробности в ВК)")</f>
        <v>На сайте "Решу ЕГЭ" выполнить индивидуальную практическую работу на тему "Площадь поверхности и объём составного многогранника".
Если нет технической возможности: решить карточку (подробности в ВК)</v>
      </c>
      <c r="H13" s="462" t="s">
        <v>97</v>
      </c>
      <c r="I13" s="540"/>
    </row>
    <row r="14" spans="1:9" ht="51">
      <c r="A14" s="715"/>
      <c r="B14" s="467" t="s">
        <v>239</v>
      </c>
      <c r="C14" s="847" t="s">
        <v>240</v>
      </c>
      <c r="D14" s="20" t="s">
        <v>174</v>
      </c>
      <c r="E14" s="43" t="s">
        <v>3881</v>
      </c>
      <c r="F14" s="462" t="s">
        <v>3882</v>
      </c>
      <c r="G14" s="97" t="str">
        <f>HYPERLINK("https://math-ege.sdamgia.ru/","На сайте ""Решу ЕГЭ"" выполнить индивидуальную проверочную работу на тему ""Анализ графиков и диаграмм"".
Если нет технической возможности: решить карточку (подробности в ВК)")</f>
        <v>На сайте "Решу ЕГЭ" выполнить индивидуальную проверочную работу на тему "Анализ графиков и диаграмм".
Если нет технической возможности: решить карточку (подробности в ВК)</v>
      </c>
      <c r="H14" s="462" t="s">
        <v>3740</v>
      </c>
      <c r="I14" s="715"/>
    </row>
    <row r="15" spans="1:9" ht="38.25">
      <c r="A15" s="88"/>
      <c r="B15" s="985">
        <v>8</v>
      </c>
      <c r="C15" s="985" t="s">
        <v>1167</v>
      </c>
      <c r="D15" s="20" t="s">
        <v>174</v>
      </c>
      <c r="E15" s="481" t="s">
        <v>3883</v>
      </c>
      <c r="F15" s="462" t="s">
        <v>3749</v>
      </c>
      <c r="G15" s="352" t="str">
        <f>HYPERLINK("https://math-ege.sdamgia.ru/","Решить индивидуальное задание (сайт ""Решу ЕГЭ"")")</f>
        <v>Решить индивидуальное задание (сайт "Решу ЕГЭ")</v>
      </c>
      <c r="H15" s="20" t="s">
        <v>104</v>
      </c>
      <c r="I15" s="88"/>
    </row>
    <row r="16" spans="1:9" ht="37.5" customHeight="1">
      <c r="A16" s="25"/>
      <c r="B16" s="868"/>
      <c r="C16" s="868"/>
      <c r="D16" s="20" t="s">
        <v>174</v>
      </c>
      <c r="E16" s="548" t="s">
        <v>3886</v>
      </c>
      <c r="F16" s="18" t="s">
        <v>3751</v>
      </c>
      <c r="G16" s="19" t="s">
        <v>3752</v>
      </c>
      <c r="H16" s="20" t="s">
        <v>104</v>
      </c>
      <c r="I16" s="25"/>
    </row>
    <row r="17" spans="1:9" ht="38.25">
      <c r="A17" s="25"/>
      <c r="B17" s="467" t="s">
        <v>1530</v>
      </c>
      <c r="C17" s="467" t="s">
        <v>1532</v>
      </c>
      <c r="D17" s="20" t="s">
        <v>174</v>
      </c>
      <c r="E17" s="481" t="s">
        <v>3890</v>
      </c>
      <c r="F17" s="462" t="s">
        <v>3749</v>
      </c>
      <c r="G17" s="352" t="str">
        <f>HYPERLINK("https://math-ege.sdamgia.ru/","Решить индивидуальное задание (сайт ""Решу ЕГЭ"")")</f>
        <v>Решить индивидуальное задание (сайт "Решу ЕГЭ")</v>
      </c>
      <c r="H17" s="20" t="s">
        <v>104</v>
      </c>
      <c r="I17" s="25"/>
    </row>
    <row r="18" spans="1:9" ht="42" customHeight="1">
      <c r="A18" s="715"/>
      <c r="B18" s="907" t="s">
        <v>3892</v>
      </c>
      <c r="C18" s="864"/>
      <c r="D18" s="864"/>
      <c r="E18" s="864"/>
      <c r="F18" s="864"/>
      <c r="G18" s="864"/>
      <c r="H18" s="865"/>
      <c r="I18" s="715"/>
    </row>
    <row r="19" spans="1:9" ht="42" customHeight="1">
      <c r="A19" s="715"/>
      <c r="B19" s="467" t="s">
        <v>16</v>
      </c>
      <c r="C19" s="467" t="s">
        <v>17</v>
      </c>
      <c r="D19" s="20" t="s">
        <v>174</v>
      </c>
      <c r="E19" s="477" t="s">
        <v>3894</v>
      </c>
      <c r="F19" s="20" t="s">
        <v>3895</v>
      </c>
      <c r="G19" s="251" t="s">
        <v>3896</v>
      </c>
      <c r="H19" s="20" t="s">
        <v>3897</v>
      </c>
      <c r="I19" s="715"/>
    </row>
    <row r="20" spans="1:9" ht="51" customHeight="1">
      <c r="A20" s="339"/>
      <c r="B20" s="467" t="s">
        <v>31</v>
      </c>
      <c r="C20" s="467" t="s">
        <v>34</v>
      </c>
      <c r="D20" s="20" t="s">
        <v>174</v>
      </c>
      <c r="E20" s="848" t="s">
        <v>3899</v>
      </c>
      <c r="F20" s="462" t="s">
        <v>3823</v>
      </c>
      <c r="G20" s="97" t="str">
        <f>HYPERLINK("https://math-ege.sdamgia.ru/","На сайте ""Решу ЕГЭ"" выполнить индивидуальную проверочную работу на тему ""Начала теории вероятностей"".
Если нет технической возможности: решить карточку (подробности в ВК)")</f>
        <v>На сайте "Решу ЕГЭ" выполнить индивидуальную проверочную работу на тему "Начала теории вероятностей".
Если нет технической возможности: решить карточку (подробности в ВК)</v>
      </c>
      <c r="H20" s="462" t="s">
        <v>3740</v>
      </c>
      <c r="I20" s="339"/>
    </row>
    <row r="21" spans="1:9" ht="70.5" customHeight="1">
      <c r="A21" s="168"/>
      <c r="B21" s="467" t="s">
        <v>146</v>
      </c>
      <c r="C21" s="467" t="s">
        <v>148</v>
      </c>
      <c r="D21" s="20" t="s">
        <v>3901</v>
      </c>
      <c r="E21" s="477" t="s">
        <v>3902</v>
      </c>
      <c r="F21" s="20" t="s">
        <v>3903</v>
      </c>
      <c r="G21" s="251" t="s">
        <v>3904</v>
      </c>
      <c r="H21" s="20" t="s">
        <v>3797</v>
      </c>
      <c r="I21" s="168"/>
    </row>
    <row r="22" spans="1:9" ht="49.5" customHeight="1">
      <c r="A22" s="88"/>
      <c r="B22" s="940" t="s">
        <v>160</v>
      </c>
      <c r="C22" s="864"/>
      <c r="D22" s="864"/>
      <c r="E22" s="864"/>
      <c r="F22" s="864"/>
      <c r="G22" s="864"/>
      <c r="H22" s="865"/>
      <c r="I22" s="88"/>
    </row>
    <row r="23" spans="1:9" ht="38.25">
      <c r="A23" s="25"/>
      <c r="B23" s="985" t="s">
        <v>170</v>
      </c>
      <c r="C23" s="985" t="s">
        <v>173</v>
      </c>
      <c r="D23" s="20" t="s">
        <v>174</v>
      </c>
      <c r="E23" s="435" t="s">
        <v>3906</v>
      </c>
      <c r="F23" s="91" t="s">
        <v>3733</v>
      </c>
      <c r="G23" s="285" t="s">
        <v>3763</v>
      </c>
      <c r="H23" s="91" t="s">
        <v>3764</v>
      </c>
      <c r="I23" s="25"/>
    </row>
    <row r="24" spans="1:9" ht="25.5" customHeight="1">
      <c r="A24" s="25"/>
      <c r="B24" s="868"/>
      <c r="C24" s="868"/>
      <c r="D24" s="10" t="s">
        <v>174</v>
      </c>
      <c r="E24" s="437" t="s">
        <v>3908</v>
      </c>
      <c r="F24" s="18" t="s">
        <v>2249</v>
      </c>
      <c r="G24" s="97" t="str">
        <f>HYPERLINK("https://inf-ege.sdamgia.ru/user_stat","Решить вариант назначенный на портале Решу ЕГЭ")</f>
        <v>Решить вариант назначенный на портале Решу ЕГЭ</v>
      </c>
      <c r="H24" s="18" t="s">
        <v>97</v>
      </c>
      <c r="I24" s="25"/>
    </row>
    <row r="25" spans="1:9" ht="25.5">
      <c r="A25" s="25"/>
      <c r="B25" s="467" t="s">
        <v>202</v>
      </c>
      <c r="C25" s="467" t="s">
        <v>203</v>
      </c>
      <c r="D25" s="31" t="s">
        <v>255</v>
      </c>
      <c r="E25" s="437" t="s">
        <v>3910</v>
      </c>
      <c r="F25" s="10" t="s">
        <v>3767</v>
      </c>
      <c r="G25" s="10" t="s">
        <v>3768</v>
      </c>
      <c r="H25" s="10" t="s">
        <v>3769</v>
      </c>
      <c r="I25" s="25"/>
    </row>
    <row r="26" spans="1:9" ht="38.25" customHeight="1">
      <c r="A26" s="546"/>
      <c r="B26" s="467" t="s">
        <v>214</v>
      </c>
      <c r="C26" s="467" t="s">
        <v>215</v>
      </c>
      <c r="D26" s="805" t="s">
        <v>684</v>
      </c>
      <c r="E26" s="43" t="s">
        <v>3912</v>
      </c>
      <c r="F26" s="608" t="s">
        <v>3755</v>
      </c>
      <c r="G26" s="806" t="str">
        <f>HYPERLINK("https://resh.edu.ru/subject/lesson/6402/start/282379/","Изучить материал ")</f>
        <v xml:space="preserve">Изучить материал </v>
      </c>
      <c r="H26" s="437" t="s">
        <v>3756</v>
      </c>
      <c r="I26" s="546"/>
    </row>
    <row r="27" spans="1:9" ht="38.25">
      <c r="A27" s="88"/>
      <c r="B27" s="467">
        <v>7</v>
      </c>
      <c r="C27" s="467" t="s">
        <v>240</v>
      </c>
      <c r="D27" s="10" t="s">
        <v>3775</v>
      </c>
      <c r="E27" s="437" t="s">
        <v>3913</v>
      </c>
      <c r="F27" s="149" t="s">
        <v>3793</v>
      </c>
      <c r="G27" s="709" t="s">
        <v>3777</v>
      </c>
      <c r="H27" s="485" t="s">
        <v>97</v>
      </c>
      <c r="I27" s="88"/>
    </row>
    <row r="28" spans="1:9" ht="38.25">
      <c r="A28" s="540"/>
      <c r="B28" s="985">
        <v>8</v>
      </c>
      <c r="C28" s="986" t="s">
        <v>1167</v>
      </c>
      <c r="D28" s="10" t="s">
        <v>174</v>
      </c>
      <c r="E28" s="548" t="s">
        <v>3916</v>
      </c>
      <c r="F28" s="612" t="s">
        <v>3782</v>
      </c>
      <c r="G28" s="462" t="s">
        <v>3783</v>
      </c>
      <c r="H28" s="462" t="s">
        <v>104</v>
      </c>
      <c r="I28" s="540"/>
    </row>
    <row r="29" spans="1:9" ht="38.25">
      <c r="A29" s="715"/>
      <c r="B29" s="868"/>
      <c r="C29" s="868"/>
      <c r="D29" s="10" t="s">
        <v>174</v>
      </c>
      <c r="E29" s="603" t="s">
        <v>3918</v>
      </c>
      <c r="F29" s="91" t="s">
        <v>3919</v>
      </c>
      <c r="G29" s="850" t="str">
        <f t="shared" ref="G29:G30" si="0">HYPERLINK("https://resh.edu.ru/subject/lesson/6155/start/86886/","Изучить материал ")</f>
        <v xml:space="preserve">Изучить материал </v>
      </c>
      <c r="H29" s="462" t="s">
        <v>104</v>
      </c>
      <c r="I29" s="715"/>
    </row>
    <row r="30" spans="1:9" ht="38.25">
      <c r="A30" s="715"/>
      <c r="B30" s="985">
        <v>9</v>
      </c>
      <c r="C30" s="986" t="s">
        <v>1532</v>
      </c>
      <c r="D30" s="20" t="s">
        <v>174</v>
      </c>
      <c r="E30" s="603" t="s">
        <v>3922</v>
      </c>
      <c r="F30" s="91" t="s">
        <v>3919</v>
      </c>
      <c r="G30" s="850" t="str">
        <f t="shared" si="0"/>
        <v xml:space="preserve">Изучить материал </v>
      </c>
      <c r="H30" s="91" t="s">
        <v>104</v>
      </c>
      <c r="I30" s="715"/>
    </row>
    <row r="31" spans="1:9" ht="38.25">
      <c r="A31" s="715"/>
      <c r="B31" s="868"/>
      <c r="C31" s="868"/>
      <c r="D31" s="20" t="s">
        <v>174</v>
      </c>
      <c r="E31" s="811" t="s">
        <v>3926</v>
      </c>
      <c r="F31" s="91" t="s">
        <v>3785</v>
      </c>
      <c r="G31" s="196" t="s">
        <v>3786</v>
      </c>
      <c r="H31" s="91" t="s">
        <v>104</v>
      </c>
      <c r="I31" s="715"/>
    </row>
    <row r="32" spans="1:9" ht="12.75">
      <c r="A32" s="715"/>
      <c r="B32" s="907" t="s">
        <v>3928</v>
      </c>
      <c r="C32" s="864"/>
      <c r="D32" s="864"/>
      <c r="E32" s="864"/>
      <c r="F32" s="864"/>
      <c r="G32" s="864"/>
      <c r="H32" s="865"/>
      <c r="I32" s="715"/>
    </row>
    <row r="33" spans="1:9" ht="89.25">
      <c r="A33" s="88"/>
      <c r="B33" s="467" t="s">
        <v>16</v>
      </c>
      <c r="C33" s="467" t="s">
        <v>17</v>
      </c>
      <c r="D33" s="18" t="s">
        <v>255</v>
      </c>
      <c r="E33" s="38" t="s">
        <v>3930</v>
      </c>
      <c r="F33" s="58" t="s">
        <v>3791</v>
      </c>
      <c r="G33" s="18" t="s">
        <v>3032</v>
      </c>
      <c r="H33" s="155" t="s">
        <v>104</v>
      </c>
      <c r="I33" s="88"/>
    </row>
    <row r="34" spans="1:9" ht="52.5" customHeight="1">
      <c r="A34" s="715"/>
      <c r="B34" s="467" t="s">
        <v>31</v>
      </c>
      <c r="C34" s="467" t="s">
        <v>34</v>
      </c>
      <c r="D34" s="10" t="s">
        <v>3775</v>
      </c>
      <c r="E34" s="437" t="s">
        <v>3932</v>
      </c>
      <c r="F34" s="149" t="s">
        <v>3793</v>
      </c>
      <c r="G34" s="721" t="s">
        <v>3794</v>
      </c>
      <c r="H34" s="485" t="s">
        <v>97</v>
      </c>
      <c r="I34" s="715"/>
    </row>
    <row r="35" spans="1:9" ht="60.75" customHeight="1">
      <c r="A35" s="339"/>
      <c r="B35" s="467" t="s">
        <v>146</v>
      </c>
      <c r="C35" s="467" t="s">
        <v>148</v>
      </c>
      <c r="D35" s="10" t="s">
        <v>3269</v>
      </c>
      <c r="E35" s="477" t="s">
        <v>3934</v>
      </c>
      <c r="F35" s="20" t="s">
        <v>3935</v>
      </c>
      <c r="G35" s="472" t="s">
        <v>3936</v>
      </c>
      <c r="H35" s="20" t="s">
        <v>97</v>
      </c>
      <c r="I35" s="339"/>
    </row>
    <row r="36" spans="1:9" ht="12.75">
      <c r="A36" s="88"/>
      <c r="B36" s="940" t="s">
        <v>160</v>
      </c>
      <c r="C36" s="864"/>
      <c r="D36" s="864"/>
      <c r="E36" s="864"/>
      <c r="F36" s="864"/>
      <c r="G36" s="864"/>
      <c r="H36" s="865"/>
      <c r="I36" s="88"/>
    </row>
    <row r="37" spans="1:9" ht="25.5">
      <c r="A37" s="540"/>
      <c r="B37" s="467" t="s">
        <v>170</v>
      </c>
      <c r="C37" s="467" t="s">
        <v>173</v>
      </c>
      <c r="D37" s="20" t="s">
        <v>174</v>
      </c>
      <c r="E37" s="477" t="s">
        <v>3938</v>
      </c>
      <c r="F37" s="20" t="s">
        <v>3939</v>
      </c>
      <c r="G37" s="251" t="s">
        <v>2186</v>
      </c>
      <c r="H37" s="20"/>
      <c r="I37" s="540"/>
    </row>
    <row r="38" spans="1:9" ht="63.75">
      <c r="A38" s="88"/>
      <c r="B38" s="467" t="s">
        <v>202</v>
      </c>
      <c r="C38" s="467" t="s">
        <v>203</v>
      </c>
      <c r="D38" s="20" t="s">
        <v>1905</v>
      </c>
      <c r="E38" s="435" t="s">
        <v>3940</v>
      </c>
      <c r="F38" s="10" t="s">
        <v>3802</v>
      </c>
      <c r="G38" s="251" t="s">
        <v>3803</v>
      </c>
      <c r="H38" s="20"/>
      <c r="I38" s="88"/>
    </row>
    <row r="39" spans="1:9" ht="63" customHeight="1">
      <c r="A39" s="546"/>
      <c r="B39" s="467" t="s">
        <v>214</v>
      </c>
      <c r="C39" s="467" t="s">
        <v>215</v>
      </c>
      <c r="D39" s="20" t="s">
        <v>174</v>
      </c>
      <c r="E39" s="852" t="s">
        <v>3941</v>
      </c>
      <c r="F39" s="91" t="s">
        <v>3919</v>
      </c>
      <c r="G39" s="850" t="str">
        <f>HYPERLINK("https://resh.edu.ru/subject/lesson/6155/start/86886/","Изучить материал ")</f>
        <v xml:space="preserve">Изучить материал </v>
      </c>
      <c r="H39" s="91" t="s">
        <v>104</v>
      </c>
      <c r="I39" s="546"/>
    </row>
    <row r="40" spans="1:9" ht="47.25" customHeight="1">
      <c r="A40" s="88"/>
      <c r="B40" s="883">
        <v>7</v>
      </c>
      <c r="C40" s="954" t="s">
        <v>240</v>
      </c>
      <c r="D40" s="20" t="s">
        <v>174</v>
      </c>
      <c r="E40" s="852" t="s">
        <v>3942</v>
      </c>
      <c r="F40" s="91" t="s">
        <v>3943</v>
      </c>
      <c r="G40" s="412" t="s">
        <v>3146</v>
      </c>
      <c r="H40" s="91" t="s">
        <v>104</v>
      </c>
      <c r="I40" s="88"/>
    </row>
    <row r="41" spans="1:9" ht="38.25">
      <c r="A41" s="25"/>
      <c r="B41" s="887"/>
      <c r="C41" s="887"/>
      <c r="D41" s="10" t="s">
        <v>174</v>
      </c>
      <c r="E41" s="82" t="s">
        <v>3944</v>
      </c>
      <c r="F41" s="91" t="s">
        <v>3811</v>
      </c>
      <c r="G41" s="285" t="s">
        <v>3945</v>
      </c>
      <c r="H41" s="91" t="s">
        <v>104</v>
      </c>
      <c r="I41" s="25"/>
    </row>
    <row r="42" spans="1:9" ht="38.25">
      <c r="A42" s="88"/>
      <c r="B42" s="868"/>
      <c r="C42" s="868"/>
      <c r="D42" s="20" t="s">
        <v>1905</v>
      </c>
      <c r="E42" s="603" t="s">
        <v>3946</v>
      </c>
      <c r="F42" s="91" t="s">
        <v>3806</v>
      </c>
      <c r="G42" s="91" t="s">
        <v>3813</v>
      </c>
      <c r="H42" s="91" t="s">
        <v>104</v>
      </c>
      <c r="I42" s="88"/>
    </row>
    <row r="43" spans="1:9" ht="38.25">
      <c r="A43" s="88"/>
      <c r="B43" s="988">
        <v>8</v>
      </c>
      <c r="C43" s="954" t="s">
        <v>1167</v>
      </c>
      <c r="D43" s="10" t="s">
        <v>174</v>
      </c>
      <c r="E43" s="603" t="s">
        <v>3947</v>
      </c>
      <c r="F43" s="437" t="s">
        <v>3948</v>
      </c>
      <c r="G43" s="412" t="s">
        <v>3146</v>
      </c>
      <c r="H43" s="435" t="s">
        <v>104</v>
      </c>
      <c r="I43" s="88"/>
    </row>
    <row r="44" spans="1:9" ht="44.25" customHeight="1">
      <c r="A44" s="25"/>
      <c r="B44" s="868"/>
      <c r="C44" s="868"/>
      <c r="D44" s="854" t="s">
        <v>255</v>
      </c>
      <c r="E44" s="660" t="s">
        <v>3949</v>
      </c>
      <c r="F44" s="437" t="s">
        <v>3806</v>
      </c>
      <c r="G44" s="437" t="s">
        <v>3807</v>
      </c>
      <c r="H44" s="435" t="s">
        <v>746</v>
      </c>
      <c r="I44" s="25"/>
    </row>
    <row r="45" spans="1:9" ht="68.25" customHeight="1">
      <c r="A45" s="25"/>
      <c r="B45" s="907" t="s">
        <v>441</v>
      </c>
      <c r="C45" s="864"/>
      <c r="D45" s="864"/>
      <c r="E45" s="864"/>
      <c r="F45" s="864"/>
      <c r="G45" s="864"/>
      <c r="H45" s="865"/>
      <c r="I45" s="156"/>
    </row>
    <row r="46" spans="1:9" ht="25.5" customHeight="1">
      <c r="A46" s="715"/>
      <c r="B46" s="467" t="s">
        <v>16</v>
      </c>
      <c r="C46" s="467" t="s">
        <v>17</v>
      </c>
      <c r="D46" s="20"/>
      <c r="E46" s="601" t="s">
        <v>3950</v>
      </c>
      <c r="F46" s="91"/>
      <c r="G46" s="92"/>
      <c r="H46" s="91"/>
      <c r="I46" s="715"/>
    </row>
    <row r="47" spans="1:9" ht="25.5">
      <c r="A47" s="715"/>
      <c r="B47" s="467" t="s">
        <v>31</v>
      </c>
      <c r="C47" s="467" t="s">
        <v>34</v>
      </c>
      <c r="D47" s="18" t="s">
        <v>255</v>
      </c>
      <c r="E47" s="719" t="s">
        <v>3951</v>
      </c>
      <c r="F47" s="58" t="s">
        <v>3818</v>
      </c>
      <c r="G47" s="149" t="s">
        <v>3032</v>
      </c>
      <c r="H47" s="155" t="s">
        <v>104</v>
      </c>
      <c r="I47" s="715"/>
    </row>
    <row r="48" spans="1:9" ht="38.25">
      <c r="A48" s="88"/>
      <c r="B48" s="467" t="s">
        <v>146</v>
      </c>
      <c r="C48" s="467" t="s">
        <v>148</v>
      </c>
      <c r="D48" s="10" t="s">
        <v>255</v>
      </c>
      <c r="E48" s="167" t="s">
        <v>3952</v>
      </c>
      <c r="F48" s="206" t="s">
        <v>3820</v>
      </c>
      <c r="G48" s="10" t="s">
        <v>3821</v>
      </c>
      <c r="H48" s="10" t="s">
        <v>97</v>
      </c>
      <c r="I48" s="88"/>
    </row>
    <row r="49" spans="1:9" ht="12.75">
      <c r="A49" s="88"/>
      <c r="B49" s="940" t="s">
        <v>160</v>
      </c>
      <c r="C49" s="864"/>
      <c r="D49" s="864"/>
      <c r="E49" s="864"/>
      <c r="F49" s="864"/>
      <c r="G49" s="864"/>
      <c r="H49" s="865"/>
      <c r="I49" s="88"/>
    </row>
    <row r="50" spans="1:9" ht="51">
      <c r="A50" s="88"/>
      <c r="B50" s="467" t="s">
        <v>170</v>
      </c>
      <c r="C50" s="467" t="s">
        <v>173</v>
      </c>
      <c r="D50" s="20" t="s">
        <v>174</v>
      </c>
      <c r="E50" s="601" t="s">
        <v>3953</v>
      </c>
      <c r="F50" s="91" t="s">
        <v>3954</v>
      </c>
      <c r="G50" s="412" t="s">
        <v>3955</v>
      </c>
      <c r="H50" s="91" t="s">
        <v>97</v>
      </c>
      <c r="I50" s="88"/>
    </row>
    <row r="51" spans="1:9" ht="38.25" customHeight="1">
      <c r="A51" s="88"/>
      <c r="B51" s="467" t="s">
        <v>202</v>
      </c>
      <c r="C51" s="467" t="s">
        <v>203</v>
      </c>
      <c r="D51" s="10" t="s">
        <v>3825</v>
      </c>
      <c r="E51" s="601" t="s">
        <v>3956</v>
      </c>
      <c r="F51" s="38" t="s">
        <v>3827</v>
      </c>
      <c r="G51" s="160" t="s">
        <v>3957</v>
      </c>
      <c r="H51" s="214" t="s">
        <v>3829</v>
      </c>
      <c r="I51" s="88"/>
    </row>
    <row r="52" spans="1:9" ht="38.25">
      <c r="A52" s="339"/>
      <c r="B52" s="467" t="s">
        <v>214</v>
      </c>
      <c r="C52" s="467" t="s">
        <v>215</v>
      </c>
      <c r="D52" s="471" t="s">
        <v>2314</v>
      </c>
      <c r="E52" s="548" t="s">
        <v>3958</v>
      </c>
      <c r="F52" s="203" t="s">
        <v>3959</v>
      </c>
      <c r="G52" s="544" t="s">
        <v>3960</v>
      </c>
      <c r="H52" s="20" t="s">
        <v>104</v>
      </c>
      <c r="I52" s="339"/>
    </row>
    <row r="53" spans="1:9" ht="38.25">
      <c r="A53" s="132"/>
      <c r="B53" s="467" t="s">
        <v>239</v>
      </c>
      <c r="C53" s="467" t="s">
        <v>240</v>
      </c>
      <c r="D53" s="471" t="s">
        <v>2314</v>
      </c>
      <c r="E53" s="548" t="s">
        <v>3961</v>
      </c>
      <c r="F53" s="203" t="s">
        <v>3959</v>
      </c>
      <c r="G53" s="203" t="s">
        <v>3962</v>
      </c>
      <c r="H53" s="20" t="s">
        <v>104</v>
      </c>
      <c r="I53" s="132"/>
    </row>
    <row r="54" spans="1:9" ht="54.75" customHeight="1">
      <c r="A54" s="25"/>
      <c r="B54" s="985" t="s">
        <v>1166</v>
      </c>
      <c r="C54" s="987" t="s">
        <v>1167</v>
      </c>
      <c r="D54" s="20" t="s">
        <v>174</v>
      </c>
      <c r="E54" s="603" t="s">
        <v>3963</v>
      </c>
      <c r="F54" s="91" t="s">
        <v>3948</v>
      </c>
      <c r="G54" s="412" t="s">
        <v>3146</v>
      </c>
      <c r="H54" s="91" t="s">
        <v>104</v>
      </c>
      <c r="I54" s="156"/>
    </row>
    <row r="55" spans="1:9" ht="38.25" customHeight="1">
      <c r="A55" s="88"/>
      <c r="B55" s="887"/>
      <c r="C55" s="887"/>
      <c r="D55" s="10"/>
      <c r="E55" s="660" t="s">
        <v>3964</v>
      </c>
      <c r="F55" s="304"/>
      <c r="G55" s="818"/>
      <c r="H55" s="10"/>
      <c r="I55" s="88"/>
    </row>
    <row r="56" spans="1:9" ht="38.25">
      <c r="A56" s="546"/>
      <c r="B56" s="868"/>
      <c r="C56" s="868"/>
      <c r="D56" s="10"/>
      <c r="E56" s="661" t="s">
        <v>3965</v>
      </c>
      <c r="F56" s="304"/>
      <c r="G56" s="818"/>
      <c r="H56" s="10" t="s">
        <v>1107</v>
      </c>
      <c r="I56" s="546"/>
    </row>
    <row r="57" spans="1:9" ht="12.75">
      <c r="A57" s="88"/>
      <c r="B57" s="907" t="s">
        <v>346</v>
      </c>
      <c r="C57" s="864"/>
      <c r="D57" s="864"/>
      <c r="E57" s="864"/>
      <c r="F57" s="864"/>
      <c r="G57" s="864"/>
      <c r="H57" s="865"/>
      <c r="I57" s="88"/>
    </row>
    <row r="58" spans="1:9" ht="25.5">
      <c r="A58" s="88"/>
      <c r="B58" s="467">
        <v>1</v>
      </c>
      <c r="C58" s="467" t="s">
        <v>17</v>
      </c>
      <c r="D58" s="471" t="s">
        <v>2314</v>
      </c>
      <c r="E58" s="477" t="s">
        <v>3969</v>
      </c>
      <c r="F58" s="471" t="s">
        <v>3939</v>
      </c>
      <c r="G58" s="479" t="s">
        <v>3970</v>
      </c>
      <c r="H58" s="20"/>
      <c r="I58" s="88"/>
    </row>
    <row r="59" spans="1:9" ht="25.5">
      <c r="A59" s="715"/>
      <c r="B59" s="467" t="s">
        <v>31</v>
      </c>
      <c r="C59" s="467" t="s">
        <v>34</v>
      </c>
      <c r="D59" s="471" t="s">
        <v>2314</v>
      </c>
      <c r="E59" s="477" t="s">
        <v>3973</v>
      </c>
      <c r="F59" s="471" t="s">
        <v>3974</v>
      </c>
      <c r="G59" s="472" t="s">
        <v>3975</v>
      </c>
      <c r="H59" s="20"/>
      <c r="I59" s="715"/>
    </row>
    <row r="60" spans="1:9" ht="42" customHeight="1">
      <c r="A60" s="88"/>
      <c r="B60" s="190" t="s">
        <v>146</v>
      </c>
      <c r="C60" s="190" t="s">
        <v>148</v>
      </c>
      <c r="D60" s="10" t="s">
        <v>113</v>
      </c>
      <c r="E60" s="660" t="s">
        <v>3978</v>
      </c>
      <c r="F60" s="10" t="s">
        <v>3979</v>
      </c>
      <c r="G60" s="10" t="s">
        <v>3980</v>
      </c>
      <c r="H60" s="10" t="s">
        <v>3981</v>
      </c>
      <c r="I60" s="88"/>
    </row>
    <row r="61" spans="1:9" ht="42" customHeight="1">
      <c r="A61" s="88"/>
      <c r="B61" s="940" t="s">
        <v>160</v>
      </c>
      <c r="C61" s="864"/>
      <c r="D61" s="864"/>
      <c r="E61" s="864"/>
      <c r="F61" s="864"/>
      <c r="G61" s="864"/>
      <c r="H61" s="865"/>
      <c r="I61" s="88"/>
    </row>
    <row r="62" spans="1:9" ht="42" customHeight="1">
      <c r="A62" s="88"/>
      <c r="B62" s="890" t="s">
        <v>170</v>
      </c>
      <c r="C62" s="890" t="s">
        <v>173</v>
      </c>
      <c r="D62" s="10" t="s">
        <v>684</v>
      </c>
      <c r="E62" s="660" t="s">
        <v>3983</v>
      </c>
      <c r="F62" s="10" t="s">
        <v>3847</v>
      </c>
      <c r="G62" s="10" t="s">
        <v>3848</v>
      </c>
      <c r="H62" s="10" t="s">
        <v>3849</v>
      </c>
      <c r="I62" s="88"/>
    </row>
    <row r="63" spans="1:9" ht="43.5" customHeight="1">
      <c r="A63" s="88"/>
      <c r="B63" s="887"/>
      <c r="C63" s="887"/>
      <c r="D63" s="10" t="s">
        <v>684</v>
      </c>
      <c r="E63" s="660" t="s">
        <v>3985</v>
      </c>
      <c r="F63" s="31" t="s">
        <v>3851</v>
      </c>
      <c r="G63" s="34" t="s">
        <v>3852</v>
      </c>
      <c r="H63" s="31" t="s">
        <v>97</v>
      </c>
      <c r="I63" s="88"/>
    </row>
    <row r="64" spans="1:9" ht="63.75">
      <c r="A64" s="88"/>
      <c r="B64" s="868"/>
      <c r="C64" s="868"/>
      <c r="D64" s="10" t="s">
        <v>174</v>
      </c>
      <c r="E64" s="660" t="s">
        <v>3986</v>
      </c>
      <c r="F64" s="31" t="s">
        <v>3854</v>
      </c>
      <c r="G64" s="850" t="str">
        <f>HYPERLINK("https://yandex.ru/video/preview/?filmId=157179794929906226&amp;text=Пренцлау%20и%20Похвистнево%20на%20ютубе&amp;path=wizard&amp;parent-reqid=1589209135499966-1149343694015431435200251-production-app-host-sas-web-yp-203&amp;redircnt=1589209152.1","https://yandex.ru/video/preview/?filmId=157179794929906226&amp;text=Пренцлау%20и%20Похвистнево%20на%20ютубе&amp;path=wizard&amp;parent-reqid=1589209135499966-1149343694015431435200251-production-app-host-sas-web-yp-203&amp;redircnt=1589209152.1")</f>
        <v>https://yandex.ru/video/preview/?filmId=157179794929906226&amp;text=Пренцлау%20и%20Похвистнево%20на%20ютубе&amp;path=wizard&amp;parent-reqid=1589209135499966-1149343694015431435200251-production-app-host-sas-web-yp-203&amp;redircnt=1589209152.1</v>
      </c>
      <c r="H64" s="31" t="s">
        <v>97</v>
      </c>
      <c r="I64" s="88"/>
    </row>
    <row r="65" spans="1:9" ht="31.5" customHeight="1">
      <c r="A65" s="88"/>
      <c r="B65" s="190" t="s">
        <v>202</v>
      </c>
      <c r="C65" s="190" t="s">
        <v>203</v>
      </c>
      <c r="D65" s="192" t="s">
        <v>174</v>
      </c>
      <c r="E65" s="660" t="s">
        <v>3987</v>
      </c>
      <c r="F65" s="192" t="s">
        <v>3856</v>
      </c>
      <c r="G65" s="332" t="s">
        <v>3988</v>
      </c>
      <c r="H65" s="192" t="s">
        <v>97</v>
      </c>
      <c r="I65" s="88"/>
    </row>
    <row r="66" spans="1:9" ht="25.5">
      <c r="A66" s="88"/>
      <c r="B66" s="527" t="s">
        <v>214</v>
      </c>
      <c r="C66" s="190" t="s">
        <v>3858</v>
      </c>
      <c r="D66" s="10"/>
      <c r="E66" s="20" t="s">
        <v>3991</v>
      </c>
      <c r="F66" s="407"/>
      <c r="G66" s="15"/>
      <c r="H66" s="10"/>
      <c r="I66" s="110"/>
    </row>
    <row r="67" spans="1:9" ht="25.5">
      <c r="A67" s="339"/>
      <c r="B67" s="190" t="s">
        <v>239</v>
      </c>
      <c r="C67" s="190" t="s">
        <v>2524</v>
      </c>
      <c r="D67" s="20"/>
      <c r="E67" s="437" t="s">
        <v>3995</v>
      </c>
      <c r="F67" s="10"/>
      <c r="G67" s="10"/>
      <c r="H67" s="10"/>
      <c r="I67" s="339"/>
    </row>
    <row r="68" spans="1:9" ht="38.25" customHeight="1">
      <c r="A68" s="88"/>
      <c r="B68" s="172">
        <v>8</v>
      </c>
      <c r="C68" s="172" t="s">
        <v>3996</v>
      </c>
      <c r="D68" s="209" t="s">
        <v>174</v>
      </c>
      <c r="E68" s="724" t="s">
        <v>3997</v>
      </c>
      <c r="F68" s="286" t="s">
        <v>3834</v>
      </c>
      <c r="G68" s="286" t="s">
        <v>3835</v>
      </c>
      <c r="H68" s="209" t="s">
        <v>97</v>
      </c>
      <c r="I68" s="88"/>
    </row>
    <row r="69" spans="1:9" ht="12.75">
      <c r="A69" s="132"/>
      <c r="I69" s="132"/>
    </row>
    <row r="70" spans="1:9" ht="25.5" customHeight="1">
      <c r="A70" s="88"/>
      <c r="I70" s="88"/>
    </row>
    <row r="71" spans="1:9">
      <c r="A71" s="546"/>
      <c r="I71" s="546"/>
    </row>
    <row r="72" spans="1:9">
      <c r="A72" s="546"/>
      <c r="I72" s="546"/>
    </row>
    <row r="73" spans="1:9" ht="12.75">
      <c r="A73" s="88"/>
      <c r="I73" s="88"/>
    </row>
    <row r="74" spans="1:9" ht="38.25" customHeight="1">
      <c r="A74" s="88"/>
      <c r="I74" s="88"/>
    </row>
    <row r="75" spans="1:9" ht="12.75">
      <c r="A75" s="25"/>
      <c r="I75" s="25"/>
    </row>
    <row r="76" spans="1:9" ht="25.5" customHeight="1">
      <c r="A76" s="88"/>
      <c r="I76" s="88"/>
    </row>
    <row r="77" spans="1:9" ht="12.75">
      <c r="A77" s="88"/>
      <c r="I77" s="88"/>
    </row>
    <row r="78" spans="1:9" ht="12.75">
      <c r="A78" s="88"/>
      <c r="I78" s="88"/>
    </row>
    <row r="79" spans="1:9" ht="12.75">
      <c r="A79" s="25"/>
      <c r="I79" s="25"/>
    </row>
    <row r="80" spans="1:9" ht="25.5" customHeight="1">
      <c r="A80" s="25"/>
      <c r="I80" s="25"/>
    </row>
    <row r="81" spans="1:9" ht="18">
      <c r="A81" s="339"/>
      <c r="I81" s="339"/>
    </row>
    <row r="82" spans="1:9" ht="12.75">
      <c r="A82" s="88"/>
      <c r="I82" s="88"/>
    </row>
    <row r="83" spans="1:9" ht="12.75">
      <c r="A83" s="88"/>
      <c r="I83" s="88"/>
    </row>
    <row r="84" spans="1:9" ht="12.75">
      <c r="A84" s="25"/>
      <c r="I84" s="25"/>
    </row>
    <row r="85" spans="1:9">
      <c r="A85" s="546"/>
      <c r="I85" s="546"/>
    </row>
    <row r="86" spans="1:9" ht="12.75">
      <c r="A86" s="25"/>
      <c r="I86" s="25"/>
    </row>
    <row r="87" spans="1:9" ht="12.75">
      <c r="A87" s="25"/>
      <c r="I87" s="25"/>
    </row>
    <row r="88" spans="1:9" ht="12.75">
      <c r="A88" s="25"/>
      <c r="I88" s="25"/>
    </row>
    <row r="89" spans="1:9" ht="12.75">
      <c r="A89" s="25"/>
      <c r="I89" s="25"/>
    </row>
    <row r="90" spans="1:9" ht="12.75">
      <c r="A90" s="25"/>
      <c r="I90" s="25"/>
    </row>
    <row r="91" spans="1:9" ht="12.75">
      <c r="A91" s="25"/>
      <c r="I91" s="25"/>
    </row>
    <row r="92" spans="1:9" ht="12.75">
      <c r="A92" s="120"/>
      <c r="I92" s="120"/>
    </row>
    <row r="93" spans="1:9" ht="12.75">
      <c r="A93" s="120"/>
      <c r="I93" s="120"/>
    </row>
    <row r="94" spans="1:9" ht="12.75">
      <c r="A94" s="120"/>
      <c r="I94" s="120"/>
    </row>
    <row r="95" spans="1:9" ht="12.75">
      <c r="A95" s="120"/>
      <c r="I95" s="120"/>
    </row>
    <row r="96" spans="1:9" ht="12.75">
      <c r="A96" s="120"/>
      <c r="I96" s="120"/>
    </row>
    <row r="97" spans="1:9" ht="12.75">
      <c r="A97" s="120"/>
      <c r="I97" s="120"/>
    </row>
    <row r="98" spans="1:9" ht="12.75">
      <c r="I98" s="120"/>
    </row>
    <row r="99" spans="1:9" ht="12.75">
      <c r="I99" s="120"/>
    </row>
    <row r="100" spans="1:9" ht="12.75">
      <c r="I100" s="120"/>
    </row>
    <row r="101" spans="1:9" ht="12.75">
      <c r="I101" s="120"/>
    </row>
    <row r="102" spans="1:9" ht="12.75">
      <c r="I102" s="120"/>
    </row>
    <row r="103" spans="1:9" ht="12.75">
      <c r="I103" s="120"/>
    </row>
    <row r="104" spans="1:9" ht="12.75">
      <c r="I104" s="120"/>
    </row>
    <row r="105" spans="1:9" ht="12.75">
      <c r="I105" s="120"/>
    </row>
    <row r="106" spans="1:9" ht="12.75">
      <c r="I106" s="120"/>
    </row>
    <row r="107" spans="1:9" ht="12.75">
      <c r="I107" s="120"/>
    </row>
    <row r="108" spans="1:9" ht="12.75">
      <c r="I108" s="120"/>
    </row>
    <row r="109" spans="1:9" ht="12.75">
      <c r="I109" s="120"/>
    </row>
    <row r="110" spans="1:9" ht="12.75">
      <c r="I110" s="120"/>
    </row>
    <row r="111" spans="1:9" ht="12.75">
      <c r="I111" s="120"/>
    </row>
    <row r="112" spans="1:9" ht="12.75">
      <c r="I112" s="120"/>
    </row>
    <row r="113" spans="9:9" ht="12.75">
      <c r="I113" s="120"/>
    </row>
    <row r="114" spans="9:9" ht="12.75">
      <c r="I114" s="120"/>
    </row>
    <row r="115" spans="9:9" ht="12.75">
      <c r="I115" s="120"/>
    </row>
    <row r="116" spans="9:9" ht="12.75">
      <c r="I116" s="120"/>
    </row>
    <row r="117" spans="9:9" ht="12.75">
      <c r="I117" s="120"/>
    </row>
    <row r="118" spans="9:9" ht="12.75">
      <c r="I118" s="120"/>
    </row>
    <row r="119" spans="9:9" ht="12.75">
      <c r="I119" s="120"/>
    </row>
    <row r="120" spans="9:9" ht="12.75">
      <c r="I120" s="120"/>
    </row>
    <row r="121" spans="9:9" ht="12.75">
      <c r="I121" s="120"/>
    </row>
    <row r="122" spans="9:9" ht="12.75">
      <c r="I122" s="120"/>
    </row>
    <row r="123" spans="9:9" ht="12.75">
      <c r="I123" s="120"/>
    </row>
    <row r="124" spans="9:9" ht="12.75">
      <c r="I124" s="120"/>
    </row>
    <row r="125" spans="9:9" ht="12.75">
      <c r="I125" s="120"/>
    </row>
    <row r="126" spans="9:9" ht="12.75">
      <c r="I126" s="120"/>
    </row>
    <row r="127" spans="9:9" ht="12.75">
      <c r="I127" s="120"/>
    </row>
    <row r="128" spans="9:9" ht="12.75">
      <c r="I128" s="120"/>
    </row>
    <row r="129" spans="9:9" ht="12.75">
      <c r="I129" s="120"/>
    </row>
    <row r="130" spans="9:9" ht="12.75">
      <c r="I130" s="120"/>
    </row>
    <row r="131" spans="9:9" ht="12.75">
      <c r="I131" s="120"/>
    </row>
    <row r="132" spans="9:9" ht="12.75">
      <c r="I132" s="120"/>
    </row>
    <row r="133" spans="9:9" ht="12.75">
      <c r="I133" s="120"/>
    </row>
    <row r="134" spans="9:9" ht="12.75">
      <c r="I134" s="120"/>
    </row>
    <row r="135" spans="9:9" ht="12.75">
      <c r="I135" s="120"/>
    </row>
    <row r="136" spans="9:9" ht="12.75">
      <c r="I136" s="120"/>
    </row>
    <row r="137" spans="9:9" ht="12.75">
      <c r="I137" s="120"/>
    </row>
    <row r="138" spans="9:9" ht="12.75">
      <c r="I138" s="120"/>
    </row>
    <row r="139" spans="9:9" ht="12.75">
      <c r="I139" s="120"/>
    </row>
    <row r="140" spans="9:9" ht="12.75">
      <c r="I140" s="120"/>
    </row>
    <row r="141" spans="9:9" ht="12.75">
      <c r="I141" s="120"/>
    </row>
    <row r="142" spans="9:9" ht="12.75">
      <c r="I142" s="120"/>
    </row>
    <row r="143" spans="9:9" ht="12.75">
      <c r="I143" s="120"/>
    </row>
    <row r="144" spans="9:9" ht="12.75">
      <c r="I144" s="120"/>
    </row>
    <row r="145" spans="9:9" ht="12.75">
      <c r="I145" s="120"/>
    </row>
    <row r="146" spans="9:9" ht="12.75">
      <c r="I146" s="120"/>
    </row>
    <row r="147" spans="9:9" ht="12.75">
      <c r="I147" s="120"/>
    </row>
    <row r="148" spans="9:9" ht="12.75">
      <c r="I148" s="120"/>
    </row>
    <row r="149" spans="9:9" ht="12.75">
      <c r="I149" s="120"/>
    </row>
    <row r="150" spans="9:9" ht="12.75">
      <c r="I150" s="120"/>
    </row>
    <row r="151" spans="9:9" ht="12.75">
      <c r="I151" s="120"/>
    </row>
    <row r="152" spans="9:9" ht="12.75">
      <c r="I152" s="120"/>
    </row>
    <row r="153" spans="9:9" ht="12.75">
      <c r="I153" s="120"/>
    </row>
    <row r="154" spans="9:9" ht="12.75">
      <c r="I154" s="120"/>
    </row>
    <row r="155" spans="9:9" ht="12.75">
      <c r="I155" s="120"/>
    </row>
    <row r="156" spans="9:9" ht="12.75">
      <c r="I156" s="120"/>
    </row>
    <row r="157" spans="9:9" ht="12.75">
      <c r="I157" s="120"/>
    </row>
    <row r="158" spans="9:9" ht="12.75">
      <c r="I158" s="120"/>
    </row>
    <row r="159" spans="9:9" ht="12.75">
      <c r="I159" s="120"/>
    </row>
    <row r="160" spans="9:9" ht="12.75">
      <c r="I160" s="120"/>
    </row>
    <row r="161" spans="9:9" ht="12.75">
      <c r="I161" s="120"/>
    </row>
    <row r="162" spans="9:9" ht="12.75">
      <c r="I162" s="120"/>
    </row>
    <row r="163" spans="9:9" ht="12.75">
      <c r="I163" s="120"/>
    </row>
    <row r="164" spans="9:9" ht="12.75">
      <c r="I164" s="120"/>
    </row>
    <row r="165" spans="9:9" ht="12.75">
      <c r="I165" s="120"/>
    </row>
    <row r="166" spans="9:9" ht="12.75">
      <c r="I166" s="120"/>
    </row>
    <row r="167" spans="9:9" ht="12.75">
      <c r="I167" s="120"/>
    </row>
    <row r="168" spans="9:9" ht="12.75">
      <c r="I168" s="120"/>
    </row>
    <row r="169" spans="9:9" ht="12.75">
      <c r="I169" s="120"/>
    </row>
    <row r="170" spans="9:9" ht="12.75">
      <c r="I170" s="120"/>
    </row>
    <row r="171" spans="9:9" ht="12.75">
      <c r="I171" s="120"/>
    </row>
    <row r="172" spans="9:9" ht="12.75">
      <c r="I172" s="120"/>
    </row>
    <row r="173" spans="9:9" ht="12.75">
      <c r="I173" s="120"/>
    </row>
    <row r="174" spans="9:9" ht="12.75">
      <c r="I174" s="120"/>
    </row>
    <row r="175" spans="9:9" ht="12.75">
      <c r="I175" s="120"/>
    </row>
    <row r="176" spans="9:9" ht="12.75">
      <c r="I176" s="120"/>
    </row>
    <row r="177" spans="9:9" ht="12.75">
      <c r="I177" s="120"/>
    </row>
    <row r="178" spans="9:9" ht="12.75">
      <c r="I178" s="120"/>
    </row>
    <row r="179" spans="9:9" ht="12.75">
      <c r="I179" s="120"/>
    </row>
    <row r="180" spans="9:9" ht="12.75">
      <c r="I180" s="120"/>
    </row>
    <row r="181" spans="9:9" ht="12.75">
      <c r="I181" s="120"/>
    </row>
    <row r="182" spans="9:9" ht="12.75">
      <c r="I182" s="120"/>
    </row>
    <row r="183" spans="9:9" ht="12.75">
      <c r="I183" s="120"/>
    </row>
    <row r="184" spans="9:9" ht="12.75">
      <c r="I184" s="120"/>
    </row>
    <row r="185" spans="9:9" ht="12.75">
      <c r="I185" s="120"/>
    </row>
    <row r="186" spans="9:9" ht="12.75">
      <c r="I186" s="120"/>
    </row>
    <row r="187" spans="9:9" ht="12.75">
      <c r="I187" s="120"/>
    </row>
    <row r="188" spans="9:9" ht="12.75">
      <c r="I188" s="120"/>
    </row>
    <row r="189" spans="9:9" ht="12.75">
      <c r="I189" s="120"/>
    </row>
    <row r="190" spans="9:9" ht="12.75">
      <c r="I190" s="120"/>
    </row>
    <row r="191" spans="9:9" ht="12.75">
      <c r="I191" s="120"/>
    </row>
    <row r="192" spans="9:9" ht="12.75">
      <c r="I192" s="120"/>
    </row>
    <row r="193" spans="9:9" ht="12.75">
      <c r="I193" s="120"/>
    </row>
    <row r="194" spans="9:9" ht="12.75">
      <c r="I194" s="120"/>
    </row>
    <row r="195" spans="9:9" ht="12.75">
      <c r="I195" s="120"/>
    </row>
    <row r="196" spans="9:9" ht="12.75">
      <c r="I196" s="120"/>
    </row>
    <row r="197" spans="9:9" ht="12.75">
      <c r="I197" s="120"/>
    </row>
    <row r="198" spans="9:9" ht="12.75">
      <c r="I198" s="120"/>
    </row>
    <row r="199" spans="9:9" ht="12.75">
      <c r="I199" s="120"/>
    </row>
    <row r="200" spans="9:9" ht="12.75">
      <c r="I200" s="120"/>
    </row>
    <row r="201" spans="9:9" ht="12.75">
      <c r="I201" s="120"/>
    </row>
    <row r="202" spans="9:9" ht="12.75">
      <c r="I202" s="120"/>
    </row>
    <row r="203" spans="9:9" ht="12.75">
      <c r="I203" s="120"/>
    </row>
    <row r="204" spans="9:9" ht="12.75">
      <c r="I204" s="120"/>
    </row>
    <row r="205" spans="9:9" ht="12.75">
      <c r="I205" s="120"/>
    </row>
    <row r="206" spans="9:9" ht="12.75">
      <c r="I206" s="120"/>
    </row>
    <row r="207" spans="9:9" ht="12.75">
      <c r="I207" s="120"/>
    </row>
    <row r="208" spans="9:9" ht="12.75">
      <c r="I208" s="120"/>
    </row>
    <row r="209" spans="9:9" ht="12.75">
      <c r="I209" s="120"/>
    </row>
    <row r="210" spans="9:9" ht="12.75">
      <c r="I210" s="120"/>
    </row>
    <row r="211" spans="9:9" ht="12.75">
      <c r="I211" s="120"/>
    </row>
    <row r="212" spans="9:9" ht="12.75">
      <c r="I212" s="120"/>
    </row>
    <row r="213" spans="9:9" ht="12.75">
      <c r="I213" s="120"/>
    </row>
    <row r="214" spans="9:9" ht="12.75">
      <c r="I214" s="120"/>
    </row>
    <row r="215" spans="9:9" ht="12.75">
      <c r="I215" s="120"/>
    </row>
    <row r="216" spans="9:9" ht="12.75">
      <c r="I216" s="120"/>
    </row>
    <row r="217" spans="9:9" ht="12.75">
      <c r="I217" s="120"/>
    </row>
    <row r="218" spans="9:9" ht="12.75">
      <c r="I218" s="120"/>
    </row>
    <row r="219" spans="9:9" ht="12.75">
      <c r="I219" s="120"/>
    </row>
    <row r="220" spans="9:9" ht="12.75">
      <c r="I220" s="120"/>
    </row>
    <row r="221" spans="9:9" ht="12.75">
      <c r="I221" s="120"/>
    </row>
    <row r="222" spans="9:9" ht="12.75">
      <c r="I222" s="120"/>
    </row>
    <row r="223" spans="9:9" ht="12.75">
      <c r="I223" s="120"/>
    </row>
    <row r="224" spans="9:9" ht="12.75">
      <c r="I224" s="120"/>
    </row>
    <row r="225" spans="9:9" ht="12.75">
      <c r="I225" s="120"/>
    </row>
    <row r="226" spans="9:9" ht="12.75">
      <c r="I226" s="120"/>
    </row>
    <row r="227" spans="9:9" ht="12.75">
      <c r="I227" s="120"/>
    </row>
    <row r="228" spans="9:9" ht="12.75">
      <c r="I228" s="120"/>
    </row>
    <row r="229" spans="9:9" ht="12.75">
      <c r="I229" s="120"/>
    </row>
    <row r="230" spans="9:9" ht="12.75">
      <c r="I230" s="120"/>
    </row>
    <row r="231" spans="9:9" ht="12.75">
      <c r="I231" s="120"/>
    </row>
    <row r="232" spans="9:9" ht="12.75">
      <c r="I232" s="120"/>
    </row>
    <row r="233" spans="9:9" ht="12.75">
      <c r="I233" s="120"/>
    </row>
    <row r="234" spans="9:9" ht="12.75">
      <c r="I234" s="120"/>
    </row>
    <row r="235" spans="9:9" ht="12.75">
      <c r="I235" s="120"/>
    </row>
    <row r="236" spans="9:9" ht="12.75">
      <c r="I236" s="120"/>
    </row>
    <row r="237" spans="9:9" ht="12.75">
      <c r="I237" s="120"/>
    </row>
    <row r="238" spans="9:9" ht="12.75">
      <c r="I238" s="120"/>
    </row>
    <row r="239" spans="9:9" ht="12.75">
      <c r="I239" s="120"/>
    </row>
    <row r="240" spans="9:9" ht="12.75">
      <c r="I240" s="120"/>
    </row>
    <row r="241" spans="9:9" ht="12.75">
      <c r="I241" s="120"/>
    </row>
    <row r="242" spans="9:9" ht="12.75">
      <c r="I242" s="120"/>
    </row>
    <row r="243" spans="9:9" ht="12.75">
      <c r="I243" s="120"/>
    </row>
    <row r="244" spans="9:9" ht="12.75">
      <c r="I244" s="120"/>
    </row>
    <row r="245" spans="9:9" ht="12.75">
      <c r="I245" s="120"/>
    </row>
    <row r="246" spans="9:9" ht="12.75">
      <c r="I246" s="120"/>
    </row>
    <row r="247" spans="9:9" ht="12.75">
      <c r="I247" s="120"/>
    </row>
    <row r="248" spans="9:9" ht="12.75">
      <c r="I248" s="120"/>
    </row>
    <row r="249" spans="9:9" ht="12.75">
      <c r="I249" s="120"/>
    </row>
    <row r="250" spans="9:9" ht="12.75">
      <c r="I250" s="120"/>
    </row>
    <row r="251" spans="9:9" ht="12.75">
      <c r="I251" s="120"/>
    </row>
    <row r="252" spans="9:9" ht="12.75">
      <c r="I252" s="120"/>
    </row>
    <row r="253" spans="9:9" ht="12.75">
      <c r="I253" s="120"/>
    </row>
    <row r="254" spans="9:9" ht="12.75">
      <c r="I254" s="120"/>
    </row>
    <row r="255" spans="9:9" ht="12.75">
      <c r="I255" s="120"/>
    </row>
    <row r="256" spans="9:9" ht="12.75">
      <c r="I256" s="120"/>
    </row>
    <row r="257" spans="9:9" ht="12.75">
      <c r="I257" s="120"/>
    </row>
    <row r="258" spans="9:9" ht="12.75">
      <c r="I258" s="120"/>
    </row>
    <row r="259" spans="9:9" ht="12.75">
      <c r="I259" s="120"/>
    </row>
    <row r="260" spans="9:9" ht="12.75">
      <c r="I260" s="120"/>
    </row>
    <row r="261" spans="9:9" ht="12.75">
      <c r="I261" s="120"/>
    </row>
    <row r="262" spans="9:9" ht="12.75">
      <c r="I262" s="120"/>
    </row>
    <row r="263" spans="9:9" ht="12.75">
      <c r="I263" s="120"/>
    </row>
    <row r="264" spans="9:9" ht="12.75">
      <c r="I264" s="120"/>
    </row>
    <row r="265" spans="9:9" ht="12.75">
      <c r="I265" s="120"/>
    </row>
    <row r="266" spans="9:9" ht="12.75">
      <c r="I266" s="120"/>
    </row>
    <row r="267" spans="9:9" ht="12.75">
      <c r="I267" s="120"/>
    </row>
    <row r="268" spans="9:9" ht="12.75">
      <c r="I268" s="120"/>
    </row>
    <row r="269" spans="9:9" ht="12.75">
      <c r="I269" s="120"/>
    </row>
    <row r="270" spans="9:9" ht="12.75">
      <c r="I270" s="120"/>
    </row>
    <row r="271" spans="9:9" ht="12.75">
      <c r="I271" s="120"/>
    </row>
    <row r="272" spans="9:9" ht="12.75">
      <c r="I272" s="120"/>
    </row>
    <row r="273" spans="9:9" ht="12.75">
      <c r="I273" s="120"/>
    </row>
    <row r="274" spans="9:9" ht="12.75">
      <c r="I274" s="120"/>
    </row>
    <row r="275" spans="9:9" ht="12.75">
      <c r="I275" s="120"/>
    </row>
    <row r="276" spans="9:9" ht="12.75">
      <c r="I276" s="120"/>
    </row>
    <row r="277" spans="9:9" ht="12.75">
      <c r="I277" s="120"/>
    </row>
    <row r="278" spans="9:9" ht="12.75">
      <c r="I278" s="120"/>
    </row>
    <row r="279" spans="9:9" ht="12.75">
      <c r="I279" s="120"/>
    </row>
    <row r="280" spans="9:9" ht="12.75">
      <c r="I280" s="120"/>
    </row>
    <row r="281" spans="9:9" ht="12.75">
      <c r="I281" s="120"/>
    </row>
    <row r="282" spans="9:9" ht="12.75">
      <c r="I282" s="120"/>
    </row>
    <row r="283" spans="9:9" ht="12.75">
      <c r="I283" s="120"/>
    </row>
    <row r="284" spans="9:9" ht="12.75">
      <c r="I284" s="120"/>
    </row>
    <row r="285" spans="9:9" ht="12.75">
      <c r="I285" s="120"/>
    </row>
    <row r="286" spans="9:9" ht="12.75">
      <c r="I286" s="120"/>
    </row>
    <row r="287" spans="9:9" ht="12.75">
      <c r="I287" s="120"/>
    </row>
    <row r="288" spans="9:9" ht="12.75">
      <c r="I288" s="120"/>
    </row>
    <row r="289" spans="9:9" ht="12.75">
      <c r="I289" s="120"/>
    </row>
    <row r="290" spans="9:9" ht="12.75">
      <c r="I290" s="120"/>
    </row>
    <row r="291" spans="9:9" ht="12.75">
      <c r="I291" s="120"/>
    </row>
    <row r="292" spans="9:9" ht="12.75">
      <c r="I292" s="120"/>
    </row>
    <row r="293" spans="9:9" ht="12.75">
      <c r="I293" s="120"/>
    </row>
    <row r="294" spans="9:9" ht="12.75">
      <c r="I294" s="120"/>
    </row>
    <row r="295" spans="9:9" ht="12.75">
      <c r="I295" s="120"/>
    </row>
    <row r="296" spans="9:9" ht="12.75">
      <c r="I296" s="120"/>
    </row>
    <row r="297" spans="9:9" ht="12.75">
      <c r="I297" s="120"/>
    </row>
    <row r="298" spans="9:9" ht="12.75">
      <c r="I298" s="120"/>
    </row>
    <row r="299" spans="9:9" ht="12.75">
      <c r="I299" s="120"/>
    </row>
    <row r="300" spans="9:9" ht="12.75">
      <c r="I300" s="120"/>
    </row>
    <row r="301" spans="9:9" ht="12.75">
      <c r="I301" s="120"/>
    </row>
    <row r="302" spans="9:9" ht="12.75">
      <c r="I302" s="120"/>
    </row>
    <row r="303" spans="9:9" ht="12.75">
      <c r="I303" s="120"/>
    </row>
    <row r="304" spans="9:9" ht="12.75">
      <c r="I304" s="120"/>
    </row>
    <row r="305" spans="9:9" ht="12.75">
      <c r="I305" s="120"/>
    </row>
    <row r="306" spans="9:9" ht="12.75">
      <c r="I306" s="120"/>
    </row>
    <row r="307" spans="9:9" ht="12.75">
      <c r="I307" s="120"/>
    </row>
    <row r="308" spans="9:9" ht="12.75">
      <c r="I308" s="120"/>
    </row>
    <row r="309" spans="9:9" ht="12.75">
      <c r="I309" s="120"/>
    </row>
    <row r="310" spans="9:9" ht="12.75">
      <c r="I310" s="120"/>
    </row>
    <row r="311" spans="9:9" ht="12.75">
      <c r="I311" s="120"/>
    </row>
    <row r="312" spans="9:9" ht="12.75">
      <c r="I312" s="120"/>
    </row>
    <row r="313" spans="9:9" ht="12.75">
      <c r="I313" s="120"/>
    </row>
    <row r="314" spans="9:9" ht="12.75">
      <c r="I314" s="120"/>
    </row>
    <row r="315" spans="9:9" ht="12.75">
      <c r="I315" s="120"/>
    </row>
    <row r="316" spans="9:9" ht="12.75">
      <c r="I316" s="120"/>
    </row>
    <row r="317" spans="9:9" ht="12.75">
      <c r="I317" s="120"/>
    </row>
    <row r="318" spans="9:9" ht="12.75">
      <c r="I318" s="120"/>
    </row>
    <row r="319" spans="9:9" ht="12.75">
      <c r="I319" s="120"/>
    </row>
    <row r="320" spans="9:9" ht="12.75">
      <c r="I320" s="120"/>
    </row>
    <row r="321" spans="9:9" ht="12.75">
      <c r="I321" s="120"/>
    </row>
    <row r="322" spans="9:9" ht="12.75">
      <c r="I322" s="120"/>
    </row>
    <row r="323" spans="9:9" ht="12.75">
      <c r="I323" s="120"/>
    </row>
    <row r="324" spans="9:9" ht="12.75">
      <c r="I324" s="120"/>
    </row>
    <row r="325" spans="9:9" ht="12.75">
      <c r="I325" s="120"/>
    </row>
    <row r="326" spans="9:9" ht="12.75">
      <c r="I326" s="120"/>
    </row>
    <row r="327" spans="9:9" ht="12.75">
      <c r="I327" s="120"/>
    </row>
    <row r="328" spans="9:9" ht="12.75">
      <c r="I328" s="120"/>
    </row>
    <row r="329" spans="9:9" ht="12.75">
      <c r="I329" s="120"/>
    </row>
    <row r="330" spans="9:9" ht="12.75">
      <c r="I330" s="120"/>
    </row>
    <row r="331" spans="9:9" ht="12.75">
      <c r="I331" s="120"/>
    </row>
    <row r="332" spans="9:9" ht="12.75">
      <c r="I332" s="120"/>
    </row>
    <row r="333" spans="9:9" ht="12.75">
      <c r="I333" s="120"/>
    </row>
    <row r="334" spans="9:9" ht="12.75">
      <c r="I334" s="120"/>
    </row>
    <row r="335" spans="9:9" ht="12.75">
      <c r="I335" s="120"/>
    </row>
    <row r="336" spans="9:9" ht="12.75">
      <c r="I336" s="120"/>
    </row>
    <row r="337" spans="9:9" ht="12.75">
      <c r="I337" s="120"/>
    </row>
    <row r="338" spans="9:9" ht="12.75">
      <c r="I338" s="120"/>
    </row>
    <row r="339" spans="9:9" ht="12.75">
      <c r="I339" s="120"/>
    </row>
    <row r="340" spans="9:9" ht="12.75">
      <c r="I340" s="120"/>
    </row>
    <row r="341" spans="9:9" ht="12.75">
      <c r="I341" s="120"/>
    </row>
    <row r="342" spans="9:9" ht="12.75">
      <c r="I342" s="120"/>
    </row>
    <row r="343" spans="9:9" ht="12.75">
      <c r="I343" s="120"/>
    </row>
    <row r="344" spans="9:9" ht="12.75">
      <c r="I344" s="120"/>
    </row>
    <row r="345" spans="9:9" ht="12.75">
      <c r="I345" s="120"/>
    </row>
    <row r="346" spans="9:9" ht="12.75">
      <c r="I346" s="120"/>
    </row>
    <row r="347" spans="9:9" ht="12.75">
      <c r="I347" s="120"/>
    </row>
    <row r="348" spans="9:9" ht="12.75">
      <c r="I348" s="120"/>
    </row>
    <row r="349" spans="9:9" ht="12.75">
      <c r="I349" s="120"/>
    </row>
    <row r="350" spans="9:9" ht="12.75">
      <c r="I350" s="120"/>
    </row>
    <row r="351" spans="9:9" ht="12.75">
      <c r="I351" s="120"/>
    </row>
    <row r="352" spans="9:9" ht="12.75">
      <c r="I352" s="120"/>
    </row>
    <row r="353" spans="9:9" ht="12.75">
      <c r="I353" s="120"/>
    </row>
    <row r="354" spans="9:9" ht="12.75">
      <c r="I354" s="120"/>
    </row>
    <row r="355" spans="9:9" ht="12.75">
      <c r="I355" s="120"/>
    </row>
    <row r="356" spans="9:9" ht="12.75">
      <c r="I356" s="120"/>
    </row>
    <row r="357" spans="9:9" ht="12.75">
      <c r="I357" s="120"/>
    </row>
    <row r="358" spans="9:9" ht="12.75">
      <c r="I358" s="120"/>
    </row>
    <row r="359" spans="9:9" ht="12.75">
      <c r="I359" s="120"/>
    </row>
    <row r="360" spans="9:9" ht="12.75">
      <c r="I360" s="120"/>
    </row>
    <row r="361" spans="9:9" ht="12.75">
      <c r="I361" s="120"/>
    </row>
    <row r="362" spans="9:9" ht="12.75">
      <c r="I362" s="120"/>
    </row>
    <row r="363" spans="9:9" ht="12.75">
      <c r="I363" s="120"/>
    </row>
    <row r="364" spans="9:9" ht="12.75">
      <c r="I364" s="120"/>
    </row>
    <row r="365" spans="9:9" ht="12.75">
      <c r="I365" s="120"/>
    </row>
    <row r="366" spans="9:9" ht="12.75">
      <c r="I366" s="120"/>
    </row>
    <row r="367" spans="9:9" ht="12.75">
      <c r="I367" s="120"/>
    </row>
    <row r="368" spans="9:9" ht="12.75">
      <c r="I368" s="120"/>
    </row>
    <row r="369" spans="9:9" ht="12.75">
      <c r="I369" s="120"/>
    </row>
    <row r="370" spans="9:9" ht="12.75">
      <c r="I370" s="120"/>
    </row>
    <row r="371" spans="9:9" ht="12.75">
      <c r="I371" s="120"/>
    </row>
    <row r="372" spans="9:9" ht="12.75">
      <c r="I372" s="120"/>
    </row>
    <row r="373" spans="9:9" ht="12.75">
      <c r="I373" s="120"/>
    </row>
    <row r="374" spans="9:9" ht="12.75">
      <c r="I374" s="120"/>
    </row>
    <row r="375" spans="9:9" ht="12.75">
      <c r="I375" s="120"/>
    </row>
    <row r="376" spans="9:9" ht="12.75">
      <c r="I376" s="120"/>
    </row>
    <row r="377" spans="9:9" ht="12.75">
      <c r="I377" s="120"/>
    </row>
    <row r="378" spans="9:9" ht="12.75">
      <c r="I378" s="120"/>
    </row>
    <row r="379" spans="9:9" ht="12.75">
      <c r="I379" s="120"/>
    </row>
    <row r="380" spans="9:9" ht="12.75">
      <c r="I380" s="120"/>
    </row>
    <row r="381" spans="9:9" ht="12.75">
      <c r="I381" s="120"/>
    </row>
    <row r="382" spans="9:9" ht="12.75">
      <c r="I382" s="120"/>
    </row>
    <row r="383" spans="9:9" ht="12.75">
      <c r="I383" s="120"/>
    </row>
    <row r="384" spans="9:9" ht="12.75">
      <c r="I384" s="120"/>
    </row>
    <row r="385" spans="9:9" ht="12.75">
      <c r="I385" s="120"/>
    </row>
    <row r="386" spans="9:9" ht="12.75">
      <c r="I386" s="120"/>
    </row>
    <row r="387" spans="9:9" ht="12.75">
      <c r="I387" s="120"/>
    </row>
    <row r="388" spans="9:9" ht="12.75">
      <c r="I388" s="120"/>
    </row>
    <row r="389" spans="9:9" ht="12.75">
      <c r="I389" s="120"/>
    </row>
    <row r="390" spans="9:9" ht="12.75">
      <c r="I390" s="120"/>
    </row>
    <row r="391" spans="9:9" ht="12.75">
      <c r="I391" s="120"/>
    </row>
    <row r="392" spans="9:9" ht="12.75">
      <c r="I392" s="120"/>
    </row>
    <row r="393" spans="9:9" ht="12.75">
      <c r="I393" s="120"/>
    </row>
    <row r="394" spans="9:9" ht="12.75">
      <c r="I394" s="120"/>
    </row>
    <row r="395" spans="9:9" ht="12.75">
      <c r="I395" s="120"/>
    </row>
    <row r="396" spans="9:9" ht="12.75">
      <c r="I396" s="120"/>
    </row>
    <row r="397" spans="9:9" ht="12.75">
      <c r="I397" s="120"/>
    </row>
    <row r="398" spans="9:9" ht="12.75">
      <c r="I398" s="120"/>
    </row>
    <row r="399" spans="9:9" ht="12.75">
      <c r="I399" s="120"/>
    </row>
    <row r="400" spans="9:9" ht="12.75">
      <c r="I400" s="120"/>
    </row>
    <row r="401" spans="9:9" ht="12.75">
      <c r="I401" s="120"/>
    </row>
    <row r="402" spans="9:9" ht="12.75">
      <c r="I402" s="120"/>
    </row>
    <row r="403" spans="9:9" ht="12.75">
      <c r="I403" s="120"/>
    </row>
    <row r="404" spans="9:9" ht="12.75">
      <c r="I404" s="120"/>
    </row>
    <row r="405" spans="9:9" ht="12.75">
      <c r="I405" s="120"/>
    </row>
    <row r="406" spans="9:9" ht="12.75">
      <c r="I406" s="120"/>
    </row>
    <row r="407" spans="9:9" ht="12.75">
      <c r="I407" s="120"/>
    </row>
    <row r="408" spans="9:9" ht="12.75">
      <c r="I408" s="120"/>
    </row>
    <row r="409" spans="9:9" ht="12.75">
      <c r="I409" s="120"/>
    </row>
    <row r="410" spans="9:9" ht="12.75">
      <c r="I410" s="120"/>
    </row>
    <row r="411" spans="9:9" ht="12.75">
      <c r="I411" s="120"/>
    </row>
    <row r="412" spans="9:9" ht="12.75">
      <c r="I412" s="120"/>
    </row>
    <row r="413" spans="9:9" ht="12.75">
      <c r="I413" s="120"/>
    </row>
    <row r="414" spans="9:9" ht="12.75">
      <c r="I414" s="120"/>
    </row>
    <row r="415" spans="9:9" ht="12.75">
      <c r="I415" s="120"/>
    </row>
    <row r="416" spans="9:9" ht="12.75">
      <c r="I416" s="120"/>
    </row>
    <row r="417" spans="9:9" ht="12.75">
      <c r="I417" s="120"/>
    </row>
    <row r="418" spans="9:9" ht="12.75">
      <c r="I418" s="120"/>
    </row>
    <row r="419" spans="9:9" ht="12.75">
      <c r="I419" s="120"/>
    </row>
    <row r="420" spans="9:9" ht="12.75">
      <c r="I420" s="120"/>
    </row>
    <row r="421" spans="9:9" ht="12.75">
      <c r="I421" s="120"/>
    </row>
    <row r="422" spans="9:9" ht="12.75">
      <c r="I422" s="120"/>
    </row>
    <row r="423" spans="9:9" ht="12.75">
      <c r="I423" s="120"/>
    </row>
    <row r="424" spans="9:9" ht="12.75">
      <c r="I424" s="120"/>
    </row>
    <row r="425" spans="9:9" ht="12.75">
      <c r="I425" s="120"/>
    </row>
    <row r="426" spans="9:9" ht="12.75">
      <c r="I426" s="120"/>
    </row>
    <row r="427" spans="9:9" ht="12.75">
      <c r="I427" s="120"/>
    </row>
    <row r="428" spans="9:9" ht="12.75">
      <c r="I428" s="120"/>
    </row>
    <row r="429" spans="9:9" ht="12.75">
      <c r="I429" s="120"/>
    </row>
    <row r="430" spans="9:9" ht="12.75">
      <c r="I430" s="120"/>
    </row>
    <row r="431" spans="9:9" ht="12.75">
      <c r="I431" s="120"/>
    </row>
    <row r="432" spans="9:9" ht="12.75">
      <c r="I432" s="120"/>
    </row>
    <row r="433" spans="9:9" ht="12.75">
      <c r="I433" s="120"/>
    </row>
    <row r="434" spans="9:9" ht="12.75">
      <c r="I434" s="120"/>
    </row>
    <row r="435" spans="9:9" ht="12.75">
      <c r="I435" s="120"/>
    </row>
    <row r="436" spans="9:9" ht="12.75">
      <c r="I436" s="120"/>
    </row>
    <row r="437" spans="9:9" ht="12.75">
      <c r="I437" s="120"/>
    </row>
    <row r="438" spans="9:9" ht="12.75">
      <c r="I438" s="120"/>
    </row>
    <row r="439" spans="9:9" ht="12.75">
      <c r="I439" s="120"/>
    </row>
    <row r="440" spans="9:9" ht="12.75">
      <c r="I440" s="120"/>
    </row>
    <row r="441" spans="9:9" ht="12.75">
      <c r="I441" s="120"/>
    </row>
    <row r="442" spans="9:9" ht="12.75">
      <c r="I442" s="120"/>
    </row>
    <row r="443" spans="9:9" ht="12.75">
      <c r="I443" s="120"/>
    </row>
    <row r="444" spans="9:9" ht="12.75">
      <c r="I444" s="120"/>
    </row>
    <row r="445" spans="9:9" ht="12.75">
      <c r="I445" s="120"/>
    </row>
    <row r="446" spans="9:9" ht="12.75">
      <c r="I446" s="120"/>
    </row>
    <row r="447" spans="9:9" ht="12.75">
      <c r="I447" s="120"/>
    </row>
    <row r="448" spans="9:9" ht="12.75">
      <c r="I448" s="120"/>
    </row>
    <row r="449" spans="9:9" ht="12.75">
      <c r="I449" s="120"/>
    </row>
    <row r="450" spans="9:9" ht="12.75">
      <c r="I450" s="120"/>
    </row>
    <row r="451" spans="9:9" ht="12.75">
      <c r="I451" s="120"/>
    </row>
    <row r="452" spans="9:9" ht="12.75">
      <c r="I452" s="120"/>
    </row>
    <row r="453" spans="9:9" ht="12.75">
      <c r="I453" s="120"/>
    </row>
    <row r="454" spans="9:9" ht="12.75">
      <c r="I454" s="120"/>
    </row>
    <row r="455" spans="9:9" ht="12.75">
      <c r="I455" s="120"/>
    </row>
    <row r="456" spans="9:9" ht="12.75">
      <c r="I456" s="120"/>
    </row>
    <row r="457" spans="9:9" ht="12.75">
      <c r="I457" s="120"/>
    </row>
    <row r="458" spans="9:9" ht="12.75">
      <c r="I458" s="120"/>
    </row>
    <row r="459" spans="9:9" ht="12.75">
      <c r="I459" s="120"/>
    </row>
    <row r="460" spans="9:9" ht="12.75">
      <c r="I460" s="120"/>
    </row>
    <row r="461" spans="9:9" ht="12.75">
      <c r="I461" s="120"/>
    </row>
    <row r="462" spans="9:9" ht="12.75">
      <c r="I462" s="120"/>
    </row>
    <row r="463" spans="9:9" ht="12.75">
      <c r="I463" s="120"/>
    </row>
    <row r="464" spans="9:9" ht="12.75">
      <c r="I464" s="120"/>
    </row>
    <row r="465" spans="9:9" ht="12.75">
      <c r="I465" s="120"/>
    </row>
    <row r="466" spans="9:9" ht="12.75">
      <c r="I466" s="120"/>
    </row>
    <row r="467" spans="9:9" ht="12.75">
      <c r="I467" s="120"/>
    </row>
    <row r="468" spans="9:9" ht="12.75">
      <c r="I468" s="120"/>
    </row>
    <row r="469" spans="9:9" ht="12.75">
      <c r="I469" s="120"/>
    </row>
    <row r="470" spans="9:9" ht="12.75">
      <c r="I470" s="120"/>
    </row>
    <row r="471" spans="9:9" ht="12.75">
      <c r="I471" s="120"/>
    </row>
    <row r="472" spans="9:9" ht="12.75">
      <c r="I472" s="120"/>
    </row>
    <row r="473" spans="9:9" ht="12.75">
      <c r="I473" s="120"/>
    </row>
    <row r="474" spans="9:9" ht="12.75">
      <c r="I474" s="120"/>
    </row>
    <row r="475" spans="9:9" ht="12.75">
      <c r="I475" s="120"/>
    </row>
    <row r="476" spans="9:9" ht="12.75">
      <c r="I476" s="120"/>
    </row>
    <row r="477" spans="9:9" ht="12.75">
      <c r="I477" s="120"/>
    </row>
    <row r="478" spans="9:9" ht="12.75">
      <c r="I478" s="120"/>
    </row>
    <row r="479" spans="9:9" ht="12.75">
      <c r="I479" s="120"/>
    </row>
    <row r="480" spans="9:9" ht="12.75">
      <c r="I480" s="120"/>
    </row>
    <row r="481" spans="9:9" ht="12.75">
      <c r="I481" s="120"/>
    </row>
    <row r="482" spans="9:9" ht="12.75">
      <c r="I482" s="120"/>
    </row>
    <row r="483" spans="9:9" ht="12.75">
      <c r="I483" s="120"/>
    </row>
    <row r="484" spans="9:9" ht="12.75">
      <c r="I484" s="120"/>
    </row>
    <row r="485" spans="9:9" ht="12.75">
      <c r="I485" s="120"/>
    </row>
    <row r="486" spans="9:9" ht="12.75">
      <c r="I486" s="120"/>
    </row>
    <row r="487" spans="9:9" ht="12.75">
      <c r="I487" s="120"/>
    </row>
    <row r="488" spans="9:9" ht="12.75">
      <c r="I488" s="120"/>
    </row>
    <row r="489" spans="9:9" ht="12.75">
      <c r="I489" s="120"/>
    </row>
    <row r="490" spans="9:9" ht="12.75">
      <c r="I490" s="120"/>
    </row>
    <row r="491" spans="9:9" ht="12.75">
      <c r="I491" s="120"/>
    </row>
    <row r="492" spans="9:9" ht="12.75">
      <c r="I492" s="120"/>
    </row>
    <row r="493" spans="9:9" ht="12.75">
      <c r="I493" s="120"/>
    </row>
    <row r="494" spans="9:9" ht="12.75">
      <c r="I494" s="120"/>
    </row>
    <row r="495" spans="9:9" ht="12.75">
      <c r="I495" s="120"/>
    </row>
    <row r="496" spans="9:9" ht="12.75">
      <c r="I496" s="120"/>
    </row>
    <row r="497" spans="9:9" ht="12.75">
      <c r="I497" s="120"/>
    </row>
    <row r="498" spans="9:9" ht="12.75">
      <c r="I498" s="120"/>
    </row>
    <row r="499" spans="9:9" ht="12.75">
      <c r="I499" s="120"/>
    </row>
    <row r="500" spans="9:9" ht="12.75">
      <c r="I500" s="120"/>
    </row>
    <row r="501" spans="9:9" ht="12.75">
      <c r="I501" s="120"/>
    </row>
    <row r="502" spans="9:9" ht="12.75">
      <c r="I502" s="120"/>
    </row>
    <row r="503" spans="9:9" ht="12.75">
      <c r="I503" s="120"/>
    </row>
    <row r="504" spans="9:9" ht="12.75">
      <c r="I504" s="120"/>
    </row>
    <row r="505" spans="9:9" ht="12.75">
      <c r="I505" s="120"/>
    </row>
    <row r="506" spans="9:9" ht="12.75">
      <c r="I506" s="120"/>
    </row>
    <row r="507" spans="9:9" ht="12.75">
      <c r="I507" s="120"/>
    </row>
    <row r="508" spans="9:9" ht="12.75">
      <c r="I508" s="120"/>
    </row>
    <row r="509" spans="9:9" ht="12.75">
      <c r="I509" s="120"/>
    </row>
    <row r="510" spans="9:9" ht="12.75">
      <c r="I510" s="120"/>
    </row>
    <row r="511" spans="9:9" ht="12.75">
      <c r="I511" s="120"/>
    </row>
    <row r="512" spans="9:9" ht="12.75">
      <c r="I512" s="120"/>
    </row>
    <row r="513" spans="9:9" ht="12.75">
      <c r="I513" s="120"/>
    </row>
    <row r="514" spans="9:9" ht="12.75">
      <c r="I514" s="120"/>
    </row>
    <row r="515" spans="9:9" ht="12.75">
      <c r="I515" s="120"/>
    </row>
    <row r="516" spans="9:9" ht="12.75">
      <c r="I516" s="120"/>
    </row>
    <row r="517" spans="9:9" ht="12.75">
      <c r="I517" s="120"/>
    </row>
    <row r="518" spans="9:9" ht="12.75">
      <c r="I518" s="120"/>
    </row>
    <row r="519" spans="9:9" ht="12.75">
      <c r="I519" s="120"/>
    </row>
    <row r="520" spans="9:9" ht="12.75">
      <c r="I520" s="120"/>
    </row>
    <row r="521" spans="9:9" ht="12.75">
      <c r="I521" s="120"/>
    </row>
    <row r="522" spans="9:9" ht="12.75">
      <c r="I522" s="120"/>
    </row>
    <row r="523" spans="9:9" ht="12.75">
      <c r="I523" s="120"/>
    </row>
    <row r="524" spans="9:9" ht="12.75">
      <c r="I524" s="120"/>
    </row>
    <row r="525" spans="9:9" ht="12.75">
      <c r="I525" s="120"/>
    </row>
    <row r="526" spans="9:9" ht="12.75">
      <c r="I526" s="120"/>
    </row>
    <row r="527" spans="9:9" ht="12.75">
      <c r="I527" s="120"/>
    </row>
    <row r="528" spans="9:9" ht="12.75">
      <c r="I528" s="120"/>
    </row>
    <row r="529" spans="9:9" ht="12.75">
      <c r="I529" s="120"/>
    </row>
    <row r="530" spans="9:9" ht="12.75">
      <c r="I530" s="120"/>
    </row>
    <row r="531" spans="9:9" ht="12.75">
      <c r="I531" s="120"/>
    </row>
    <row r="532" spans="9:9" ht="12.75">
      <c r="I532" s="120"/>
    </row>
    <row r="533" spans="9:9" ht="12.75">
      <c r="I533" s="120"/>
    </row>
    <row r="534" spans="9:9" ht="12.75">
      <c r="I534" s="120"/>
    </row>
    <row r="535" spans="9:9" ht="12.75">
      <c r="I535" s="120"/>
    </row>
    <row r="536" spans="9:9" ht="12.75">
      <c r="I536" s="120"/>
    </row>
    <row r="537" spans="9:9" ht="12.75">
      <c r="I537" s="120"/>
    </row>
    <row r="538" spans="9:9" ht="12.75">
      <c r="I538" s="120"/>
    </row>
    <row r="539" spans="9:9" ht="12.75">
      <c r="I539" s="120"/>
    </row>
    <row r="540" spans="9:9" ht="12.75">
      <c r="I540" s="120"/>
    </row>
    <row r="541" spans="9:9" ht="12.75">
      <c r="I541" s="120"/>
    </row>
    <row r="542" spans="9:9" ht="12.75">
      <c r="I542" s="120"/>
    </row>
    <row r="543" spans="9:9" ht="12.75">
      <c r="I543" s="120"/>
    </row>
    <row r="544" spans="9:9" ht="12.75">
      <c r="I544" s="120"/>
    </row>
    <row r="545" spans="9:9" ht="12.75">
      <c r="I545" s="120"/>
    </row>
    <row r="546" spans="9:9" ht="12.75">
      <c r="I546" s="120"/>
    </row>
    <row r="547" spans="9:9" ht="12.75">
      <c r="I547" s="120"/>
    </row>
    <row r="548" spans="9:9" ht="12.75">
      <c r="I548" s="120"/>
    </row>
    <row r="549" spans="9:9" ht="12.75">
      <c r="I549" s="120"/>
    </row>
    <row r="550" spans="9:9" ht="12.75">
      <c r="I550" s="120"/>
    </row>
    <row r="551" spans="9:9" ht="12.75">
      <c r="I551" s="120"/>
    </row>
    <row r="552" spans="9:9" ht="12.75">
      <c r="I552" s="120"/>
    </row>
    <row r="553" spans="9:9" ht="12.75">
      <c r="I553" s="120"/>
    </row>
    <row r="554" spans="9:9" ht="12.75">
      <c r="I554" s="120"/>
    </row>
    <row r="555" spans="9:9" ht="12.75">
      <c r="I555" s="120"/>
    </row>
    <row r="556" spans="9:9" ht="12.75">
      <c r="I556" s="120"/>
    </row>
    <row r="557" spans="9:9" ht="12.75">
      <c r="I557" s="120"/>
    </row>
    <row r="558" spans="9:9" ht="12.75">
      <c r="I558" s="120"/>
    </row>
    <row r="559" spans="9:9" ht="12.75">
      <c r="I559" s="120"/>
    </row>
    <row r="560" spans="9:9" ht="12.75">
      <c r="I560" s="120"/>
    </row>
    <row r="561" spans="9:9" ht="12.75">
      <c r="I561" s="120"/>
    </row>
    <row r="562" spans="9:9" ht="12.75">
      <c r="I562" s="120"/>
    </row>
    <row r="563" spans="9:9" ht="12.75">
      <c r="I563" s="120"/>
    </row>
    <row r="564" spans="9:9" ht="12.75">
      <c r="I564" s="120"/>
    </row>
    <row r="565" spans="9:9" ht="12.75">
      <c r="I565" s="120"/>
    </row>
    <row r="566" spans="9:9" ht="12.75">
      <c r="I566" s="120"/>
    </row>
    <row r="567" spans="9:9" ht="12.75">
      <c r="I567" s="120"/>
    </row>
    <row r="568" spans="9:9" ht="12.75">
      <c r="I568" s="120"/>
    </row>
    <row r="569" spans="9:9" ht="12.75">
      <c r="I569" s="120"/>
    </row>
    <row r="570" spans="9:9" ht="12.75">
      <c r="I570" s="120"/>
    </row>
    <row r="571" spans="9:9" ht="12.75">
      <c r="I571" s="120"/>
    </row>
    <row r="572" spans="9:9" ht="12.75">
      <c r="I572" s="120"/>
    </row>
    <row r="573" spans="9:9" ht="12.75">
      <c r="I573" s="120"/>
    </row>
    <row r="574" spans="9:9" ht="12.75">
      <c r="I574" s="120"/>
    </row>
    <row r="575" spans="9:9" ht="12.75">
      <c r="I575" s="120"/>
    </row>
    <row r="576" spans="9:9" ht="12.75">
      <c r="I576" s="120"/>
    </row>
    <row r="577" spans="9:9" ht="12.75">
      <c r="I577" s="120"/>
    </row>
    <row r="578" spans="9:9" ht="12.75">
      <c r="I578" s="120"/>
    </row>
    <row r="579" spans="9:9" ht="12.75">
      <c r="I579" s="120"/>
    </row>
    <row r="580" spans="9:9" ht="12.75">
      <c r="I580" s="120"/>
    </row>
    <row r="581" spans="9:9" ht="12.75">
      <c r="I581" s="120"/>
    </row>
    <row r="582" spans="9:9" ht="12.75">
      <c r="I582" s="120"/>
    </row>
    <row r="583" spans="9:9" ht="12.75">
      <c r="I583" s="120"/>
    </row>
    <row r="584" spans="9:9" ht="12.75">
      <c r="I584" s="120"/>
    </row>
    <row r="585" spans="9:9" ht="12.75">
      <c r="I585" s="120"/>
    </row>
    <row r="586" spans="9:9" ht="12.75">
      <c r="I586" s="120"/>
    </row>
    <row r="587" spans="9:9" ht="12.75">
      <c r="I587" s="120"/>
    </row>
    <row r="588" spans="9:9" ht="12.75">
      <c r="I588" s="120"/>
    </row>
    <row r="589" spans="9:9" ht="12.75">
      <c r="I589" s="120"/>
    </row>
    <row r="590" spans="9:9" ht="12.75">
      <c r="I590" s="120"/>
    </row>
    <row r="591" spans="9:9" ht="12.75">
      <c r="I591" s="120"/>
    </row>
    <row r="592" spans="9:9" ht="12.75">
      <c r="I592" s="120"/>
    </row>
    <row r="593" spans="9:9" ht="12.75">
      <c r="I593" s="120"/>
    </row>
    <row r="594" spans="9:9" ht="12.75">
      <c r="I594" s="120"/>
    </row>
    <row r="595" spans="9:9" ht="12.75">
      <c r="I595" s="120"/>
    </row>
    <row r="596" spans="9:9" ht="12.75">
      <c r="I596" s="120"/>
    </row>
    <row r="597" spans="9:9" ht="12.75">
      <c r="I597" s="120"/>
    </row>
    <row r="598" spans="9:9" ht="12.75">
      <c r="I598" s="120"/>
    </row>
    <row r="599" spans="9:9" ht="12.75">
      <c r="I599" s="120"/>
    </row>
    <row r="600" spans="9:9" ht="12.75">
      <c r="I600" s="120"/>
    </row>
    <row r="601" spans="9:9" ht="12.75">
      <c r="I601" s="120"/>
    </row>
    <row r="602" spans="9:9" ht="12.75">
      <c r="I602" s="120"/>
    </row>
    <row r="603" spans="9:9" ht="12.75">
      <c r="I603" s="120"/>
    </row>
    <row r="604" spans="9:9" ht="12.75">
      <c r="I604" s="120"/>
    </row>
    <row r="605" spans="9:9" ht="12.75">
      <c r="I605" s="120"/>
    </row>
    <row r="606" spans="9:9" ht="12.75">
      <c r="I606" s="120"/>
    </row>
    <row r="607" spans="9:9" ht="12.75">
      <c r="I607" s="120"/>
    </row>
    <row r="608" spans="9:9" ht="12.75">
      <c r="I608" s="120"/>
    </row>
    <row r="609" spans="9:9" ht="12.75">
      <c r="I609" s="120"/>
    </row>
    <row r="610" spans="9:9" ht="12.75">
      <c r="I610" s="120"/>
    </row>
    <row r="611" spans="9:9" ht="12.75">
      <c r="I611" s="120"/>
    </row>
    <row r="612" spans="9:9" ht="12.75">
      <c r="I612" s="120"/>
    </row>
    <row r="613" spans="9:9" ht="12.75">
      <c r="I613" s="120"/>
    </row>
    <row r="614" spans="9:9" ht="12.75">
      <c r="I614" s="120"/>
    </row>
    <row r="615" spans="9:9" ht="12.75">
      <c r="I615" s="120"/>
    </row>
    <row r="616" spans="9:9" ht="12.75">
      <c r="I616" s="120"/>
    </row>
    <row r="617" spans="9:9" ht="12.75">
      <c r="I617" s="120"/>
    </row>
    <row r="618" spans="9:9" ht="12.75">
      <c r="I618" s="120"/>
    </row>
    <row r="619" spans="9:9" ht="12.75">
      <c r="I619" s="120"/>
    </row>
    <row r="620" spans="9:9" ht="12.75">
      <c r="I620" s="120"/>
    </row>
    <row r="621" spans="9:9" ht="12.75">
      <c r="I621" s="120"/>
    </row>
    <row r="622" spans="9:9" ht="12.75">
      <c r="I622" s="120"/>
    </row>
    <row r="623" spans="9:9" ht="12.75">
      <c r="I623" s="120"/>
    </row>
    <row r="624" spans="9:9" ht="12.75">
      <c r="I624" s="120"/>
    </row>
    <row r="625" spans="9:9" ht="12.75">
      <c r="I625" s="120"/>
    </row>
    <row r="626" spans="9:9" ht="12.75">
      <c r="I626" s="120"/>
    </row>
    <row r="627" spans="9:9" ht="12.75">
      <c r="I627" s="120"/>
    </row>
    <row r="628" spans="9:9" ht="12.75">
      <c r="I628" s="120"/>
    </row>
    <row r="629" spans="9:9" ht="12.75">
      <c r="I629" s="120"/>
    </row>
    <row r="630" spans="9:9" ht="12.75">
      <c r="I630" s="120"/>
    </row>
    <row r="631" spans="9:9" ht="12.75">
      <c r="I631" s="120"/>
    </row>
    <row r="632" spans="9:9" ht="12.75">
      <c r="I632" s="120"/>
    </row>
    <row r="633" spans="9:9" ht="12.75">
      <c r="I633" s="120"/>
    </row>
    <row r="634" spans="9:9" ht="12.75">
      <c r="I634" s="120"/>
    </row>
    <row r="635" spans="9:9" ht="12.75">
      <c r="I635" s="120"/>
    </row>
    <row r="636" spans="9:9" ht="12.75">
      <c r="I636" s="120"/>
    </row>
    <row r="637" spans="9:9" ht="12.75">
      <c r="I637" s="120"/>
    </row>
    <row r="638" spans="9:9" ht="12.75">
      <c r="I638" s="120"/>
    </row>
    <row r="639" spans="9:9" ht="12.75">
      <c r="I639" s="120"/>
    </row>
    <row r="640" spans="9:9" ht="12.75">
      <c r="I640" s="120"/>
    </row>
    <row r="641" spans="9:9" ht="12.75">
      <c r="I641" s="120"/>
    </row>
    <row r="642" spans="9:9" ht="12.75">
      <c r="I642" s="120"/>
    </row>
    <row r="643" spans="9:9" ht="12.75">
      <c r="I643" s="120"/>
    </row>
    <row r="644" spans="9:9" ht="12.75">
      <c r="I644" s="120"/>
    </row>
    <row r="645" spans="9:9" ht="12.75">
      <c r="I645" s="120"/>
    </row>
    <row r="646" spans="9:9" ht="12.75">
      <c r="I646" s="120"/>
    </row>
    <row r="647" spans="9:9" ht="12.75">
      <c r="I647" s="120"/>
    </row>
    <row r="648" spans="9:9" ht="12.75">
      <c r="I648" s="120"/>
    </row>
    <row r="649" spans="9:9" ht="12.75">
      <c r="I649" s="120"/>
    </row>
    <row r="650" spans="9:9" ht="12.75">
      <c r="I650" s="120"/>
    </row>
    <row r="651" spans="9:9" ht="12.75">
      <c r="I651" s="120"/>
    </row>
    <row r="652" spans="9:9" ht="12.75">
      <c r="I652" s="120"/>
    </row>
    <row r="653" spans="9:9" ht="12.75">
      <c r="I653" s="120"/>
    </row>
    <row r="654" spans="9:9" ht="12.75">
      <c r="I654" s="120"/>
    </row>
    <row r="655" spans="9:9" ht="12.75">
      <c r="I655" s="120"/>
    </row>
    <row r="656" spans="9:9" ht="12.75">
      <c r="I656" s="120"/>
    </row>
    <row r="657" spans="9:9" ht="12.75">
      <c r="I657" s="120"/>
    </row>
    <row r="658" spans="9:9" ht="12.75">
      <c r="I658" s="120"/>
    </row>
    <row r="659" spans="9:9" ht="12.75">
      <c r="I659" s="120"/>
    </row>
    <row r="660" spans="9:9" ht="12.75">
      <c r="I660" s="120"/>
    </row>
    <row r="661" spans="9:9" ht="12.75">
      <c r="I661" s="120"/>
    </row>
    <row r="662" spans="9:9" ht="12.75">
      <c r="I662" s="120"/>
    </row>
    <row r="663" spans="9:9" ht="12.75">
      <c r="I663" s="120"/>
    </row>
    <row r="664" spans="9:9" ht="12.75">
      <c r="I664" s="120"/>
    </row>
    <row r="665" spans="9:9" ht="12.75">
      <c r="I665" s="120"/>
    </row>
    <row r="666" spans="9:9" ht="12.75">
      <c r="I666" s="120"/>
    </row>
    <row r="667" spans="9:9" ht="12.75">
      <c r="I667" s="120"/>
    </row>
    <row r="668" spans="9:9" ht="12.75">
      <c r="I668" s="120"/>
    </row>
    <row r="669" spans="9:9" ht="12.75">
      <c r="I669" s="120"/>
    </row>
    <row r="670" spans="9:9" ht="12.75">
      <c r="I670" s="120"/>
    </row>
    <row r="671" spans="9:9" ht="12.75">
      <c r="I671" s="120"/>
    </row>
    <row r="672" spans="9:9" ht="12.75">
      <c r="I672" s="120"/>
    </row>
    <row r="673" spans="9:9" ht="12.75">
      <c r="I673" s="120"/>
    </row>
    <row r="674" spans="9:9" ht="12.75">
      <c r="I674" s="120"/>
    </row>
    <row r="675" spans="9:9" ht="12.75">
      <c r="I675" s="120"/>
    </row>
    <row r="676" spans="9:9" ht="12.75">
      <c r="I676" s="120"/>
    </row>
    <row r="677" spans="9:9" ht="12.75">
      <c r="I677" s="120"/>
    </row>
    <row r="678" spans="9:9" ht="12.75">
      <c r="I678" s="120"/>
    </row>
    <row r="679" spans="9:9" ht="12.75">
      <c r="I679" s="120"/>
    </row>
    <row r="680" spans="9:9" ht="12.75">
      <c r="I680" s="120"/>
    </row>
    <row r="681" spans="9:9" ht="12.75">
      <c r="I681" s="120"/>
    </row>
    <row r="682" spans="9:9" ht="12.75">
      <c r="I682" s="120"/>
    </row>
    <row r="683" spans="9:9" ht="12.75">
      <c r="I683" s="120"/>
    </row>
    <row r="684" spans="9:9" ht="12.75">
      <c r="I684" s="120"/>
    </row>
    <row r="685" spans="9:9" ht="12.75">
      <c r="I685" s="120"/>
    </row>
    <row r="686" spans="9:9" ht="12.75">
      <c r="I686" s="120"/>
    </row>
    <row r="687" spans="9:9" ht="12.75">
      <c r="I687" s="120"/>
    </row>
    <row r="688" spans="9:9" ht="12.75">
      <c r="I688" s="120"/>
    </row>
    <row r="689" spans="9:9" ht="12.75">
      <c r="I689" s="120"/>
    </row>
    <row r="690" spans="9:9" ht="12.75">
      <c r="I690" s="120"/>
    </row>
    <row r="691" spans="9:9" ht="12.75">
      <c r="I691" s="120"/>
    </row>
    <row r="692" spans="9:9" ht="12.75">
      <c r="I692" s="120"/>
    </row>
    <row r="693" spans="9:9" ht="12.75">
      <c r="I693" s="120"/>
    </row>
    <row r="694" spans="9:9" ht="12.75">
      <c r="I694" s="120"/>
    </row>
    <row r="695" spans="9:9" ht="12.75">
      <c r="I695" s="120"/>
    </row>
    <row r="696" spans="9:9" ht="12.75">
      <c r="I696" s="120"/>
    </row>
    <row r="697" spans="9:9" ht="12.75">
      <c r="I697" s="120"/>
    </row>
    <row r="698" spans="9:9" ht="12.75">
      <c r="I698" s="120"/>
    </row>
    <row r="699" spans="9:9" ht="12.75">
      <c r="I699" s="120"/>
    </row>
    <row r="700" spans="9:9" ht="12.75">
      <c r="I700" s="120"/>
    </row>
    <row r="701" spans="9:9" ht="12.75">
      <c r="I701" s="120"/>
    </row>
    <row r="702" spans="9:9" ht="12.75">
      <c r="I702" s="120"/>
    </row>
    <row r="703" spans="9:9" ht="12.75">
      <c r="I703" s="120"/>
    </row>
    <row r="704" spans="9:9" ht="12.75">
      <c r="I704" s="120"/>
    </row>
    <row r="705" spans="9:9" ht="12.75">
      <c r="I705" s="120"/>
    </row>
    <row r="706" spans="9:9" ht="12.75">
      <c r="I706" s="120"/>
    </row>
    <row r="707" spans="9:9" ht="12.75">
      <c r="I707" s="120"/>
    </row>
    <row r="708" spans="9:9" ht="12.75">
      <c r="I708" s="120"/>
    </row>
    <row r="709" spans="9:9" ht="12.75">
      <c r="I709" s="120"/>
    </row>
    <row r="710" spans="9:9" ht="12.75">
      <c r="I710" s="120"/>
    </row>
    <row r="711" spans="9:9" ht="12.75">
      <c r="I711" s="120"/>
    </row>
    <row r="712" spans="9:9" ht="12.75">
      <c r="I712" s="120"/>
    </row>
    <row r="713" spans="9:9" ht="12.75">
      <c r="I713" s="120"/>
    </row>
    <row r="714" spans="9:9" ht="12.75">
      <c r="I714" s="120"/>
    </row>
    <row r="715" spans="9:9" ht="12.75">
      <c r="I715" s="120"/>
    </row>
    <row r="716" spans="9:9" ht="12.75">
      <c r="I716" s="120"/>
    </row>
    <row r="717" spans="9:9" ht="12.75">
      <c r="I717" s="120"/>
    </row>
    <row r="718" spans="9:9" ht="12.75">
      <c r="I718" s="120"/>
    </row>
    <row r="719" spans="9:9" ht="12.75">
      <c r="I719" s="120"/>
    </row>
    <row r="720" spans="9:9" ht="12.75">
      <c r="I720" s="120"/>
    </row>
    <row r="721" spans="9:9" ht="12.75">
      <c r="I721" s="120"/>
    </row>
    <row r="722" spans="9:9" ht="12.75">
      <c r="I722" s="120"/>
    </row>
    <row r="723" spans="9:9" ht="12.75">
      <c r="I723" s="120"/>
    </row>
    <row r="724" spans="9:9" ht="12.75">
      <c r="I724" s="120"/>
    </row>
    <row r="725" spans="9:9" ht="12.75">
      <c r="I725" s="120"/>
    </row>
    <row r="726" spans="9:9" ht="12.75">
      <c r="I726" s="120"/>
    </row>
    <row r="727" spans="9:9" ht="12.75">
      <c r="I727" s="120"/>
    </row>
    <row r="728" spans="9:9" ht="12.75">
      <c r="I728" s="120"/>
    </row>
    <row r="729" spans="9:9" ht="12.75">
      <c r="I729" s="120"/>
    </row>
    <row r="730" spans="9:9" ht="12.75">
      <c r="I730" s="120"/>
    </row>
    <row r="731" spans="9:9" ht="12.75">
      <c r="I731" s="120"/>
    </row>
    <row r="732" spans="9:9" ht="12.75">
      <c r="I732" s="120"/>
    </row>
    <row r="733" spans="9:9" ht="12.75">
      <c r="I733" s="120"/>
    </row>
    <row r="734" spans="9:9" ht="12.75">
      <c r="I734" s="120"/>
    </row>
    <row r="735" spans="9:9" ht="12.75">
      <c r="I735" s="120"/>
    </row>
    <row r="736" spans="9:9" ht="12.75">
      <c r="I736" s="120"/>
    </row>
    <row r="737" spans="9:9" ht="12.75">
      <c r="I737" s="120"/>
    </row>
    <row r="738" spans="9:9" ht="12.75">
      <c r="I738" s="120"/>
    </row>
    <row r="739" spans="9:9" ht="12.75">
      <c r="I739" s="120"/>
    </row>
    <row r="740" spans="9:9" ht="12.75">
      <c r="I740" s="120"/>
    </row>
    <row r="741" spans="9:9" ht="12.75">
      <c r="I741" s="120"/>
    </row>
    <row r="742" spans="9:9" ht="12.75">
      <c r="I742" s="120"/>
    </row>
    <row r="743" spans="9:9" ht="12.75">
      <c r="I743" s="120"/>
    </row>
    <row r="744" spans="9:9" ht="12.75">
      <c r="I744" s="120"/>
    </row>
    <row r="745" spans="9:9" ht="12.75">
      <c r="I745" s="120"/>
    </row>
    <row r="746" spans="9:9" ht="12.75">
      <c r="I746" s="120"/>
    </row>
    <row r="747" spans="9:9" ht="12.75">
      <c r="I747" s="120"/>
    </row>
    <row r="748" spans="9:9" ht="12.75">
      <c r="I748" s="120"/>
    </row>
    <row r="749" spans="9:9" ht="12.75">
      <c r="I749" s="120"/>
    </row>
    <row r="750" spans="9:9" ht="12.75">
      <c r="I750" s="120"/>
    </row>
    <row r="751" spans="9:9" ht="12.75">
      <c r="I751" s="120"/>
    </row>
    <row r="752" spans="9:9" ht="12.75">
      <c r="I752" s="120"/>
    </row>
    <row r="753" spans="9:9" ht="12.75">
      <c r="I753" s="120"/>
    </row>
    <row r="754" spans="9:9" ht="12.75">
      <c r="I754" s="120"/>
    </row>
    <row r="755" spans="9:9" ht="12.75">
      <c r="I755" s="120"/>
    </row>
    <row r="756" spans="9:9" ht="12.75">
      <c r="I756" s="120"/>
    </row>
    <row r="757" spans="9:9" ht="12.75">
      <c r="I757" s="120"/>
    </row>
    <row r="758" spans="9:9" ht="12.75">
      <c r="I758" s="120"/>
    </row>
    <row r="759" spans="9:9" ht="12.75">
      <c r="I759" s="120"/>
    </row>
    <row r="760" spans="9:9" ht="12.75">
      <c r="I760" s="120"/>
    </row>
    <row r="761" spans="9:9" ht="12.75">
      <c r="I761" s="120"/>
    </row>
    <row r="762" spans="9:9" ht="12.75">
      <c r="I762" s="120"/>
    </row>
    <row r="763" spans="9:9" ht="12.75">
      <c r="I763" s="120"/>
    </row>
    <row r="764" spans="9:9" ht="12.75">
      <c r="I764" s="120"/>
    </row>
    <row r="765" spans="9:9" ht="12.75">
      <c r="I765" s="120"/>
    </row>
    <row r="766" spans="9:9" ht="12.75">
      <c r="I766" s="120"/>
    </row>
    <row r="767" spans="9:9" ht="12.75">
      <c r="I767" s="120"/>
    </row>
    <row r="768" spans="9:9" ht="12.75">
      <c r="I768" s="120"/>
    </row>
    <row r="769" spans="9:9" ht="12.75">
      <c r="I769" s="120"/>
    </row>
    <row r="770" spans="9:9" ht="12.75">
      <c r="I770" s="120"/>
    </row>
    <row r="771" spans="9:9" ht="12.75">
      <c r="I771" s="120"/>
    </row>
    <row r="772" spans="9:9" ht="12.75">
      <c r="I772" s="120"/>
    </row>
    <row r="773" spans="9:9" ht="12.75">
      <c r="I773" s="120"/>
    </row>
    <row r="774" spans="9:9" ht="12.75">
      <c r="I774" s="120"/>
    </row>
    <row r="775" spans="9:9" ht="12.75">
      <c r="I775" s="120"/>
    </row>
    <row r="776" spans="9:9" ht="12.75">
      <c r="I776" s="120"/>
    </row>
    <row r="777" spans="9:9" ht="12.75">
      <c r="I777" s="120"/>
    </row>
    <row r="778" spans="9:9" ht="12.75">
      <c r="I778" s="120"/>
    </row>
    <row r="779" spans="9:9" ht="12.75">
      <c r="I779" s="120"/>
    </row>
    <row r="780" spans="9:9" ht="12.75">
      <c r="I780" s="120"/>
    </row>
    <row r="781" spans="9:9" ht="12.75">
      <c r="I781" s="120"/>
    </row>
    <row r="782" spans="9:9" ht="12.75">
      <c r="I782" s="120"/>
    </row>
    <row r="783" spans="9:9" ht="12.75">
      <c r="I783" s="120"/>
    </row>
    <row r="784" spans="9:9" ht="12.75">
      <c r="I784" s="120"/>
    </row>
    <row r="785" spans="9:9" ht="12.75">
      <c r="I785" s="120"/>
    </row>
    <row r="786" spans="9:9" ht="12.75">
      <c r="I786" s="120"/>
    </row>
    <row r="787" spans="9:9" ht="12.75">
      <c r="I787" s="120"/>
    </row>
    <row r="788" spans="9:9" ht="12.75">
      <c r="I788" s="120"/>
    </row>
    <row r="789" spans="9:9" ht="12.75">
      <c r="I789" s="120"/>
    </row>
    <row r="790" spans="9:9" ht="12.75">
      <c r="I790" s="120"/>
    </row>
    <row r="791" spans="9:9" ht="12.75">
      <c r="I791" s="120"/>
    </row>
    <row r="792" spans="9:9" ht="12.75">
      <c r="I792" s="120"/>
    </row>
    <row r="793" spans="9:9" ht="12.75">
      <c r="I793" s="120"/>
    </row>
    <row r="794" spans="9:9" ht="12.75">
      <c r="I794" s="120"/>
    </row>
    <row r="795" spans="9:9" ht="12.75">
      <c r="I795" s="120"/>
    </row>
    <row r="796" spans="9:9" ht="12.75">
      <c r="I796" s="120"/>
    </row>
    <row r="797" spans="9:9" ht="12.75">
      <c r="I797" s="120"/>
    </row>
    <row r="798" spans="9:9" ht="12.75">
      <c r="I798" s="120"/>
    </row>
    <row r="799" spans="9:9" ht="12.75">
      <c r="I799" s="120"/>
    </row>
    <row r="800" spans="9:9" ht="12.75">
      <c r="I800" s="120"/>
    </row>
    <row r="801" spans="9:9" ht="12.75">
      <c r="I801" s="120"/>
    </row>
    <row r="802" spans="9:9" ht="12.75">
      <c r="I802" s="120"/>
    </row>
    <row r="803" spans="9:9" ht="12.75">
      <c r="I803" s="120"/>
    </row>
    <row r="804" spans="9:9" ht="12.75">
      <c r="I804" s="120"/>
    </row>
    <row r="805" spans="9:9" ht="12.75">
      <c r="I805" s="120"/>
    </row>
    <row r="806" spans="9:9" ht="12.75">
      <c r="I806" s="120"/>
    </row>
    <row r="807" spans="9:9" ht="12.75">
      <c r="I807" s="120"/>
    </row>
    <row r="808" spans="9:9" ht="12.75">
      <c r="I808" s="120"/>
    </row>
    <row r="809" spans="9:9" ht="12.75">
      <c r="I809" s="120"/>
    </row>
    <row r="810" spans="9:9" ht="12.75">
      <c r="I810" s="120"/>
    </row>
    <row r="811" spans="9:9" ht="12.75">
      <c r="I811" s="120"/>
    </row>
    <row r="812" spans="9:9" ht="12.75">
      <c r="I812" s="120"/>
    </row>
    <row r="813" spans="9:9" ht="12.75">
      <c r="I813" s="120"/>
    </row>
    <row r="814" spans="9:9" ht="12.75">
      <c r="I814" s="120"/>
    </row>
    <row r="815" spans="9:9" ht="12.75">
      <c r="I815" s="120"/>
    </row>
    <row r="816" spans="9:9" ht="12.75">
      <c r="I816" s="120"/>
    </row>
    <row r="817" spans="9:9" ht="12.75">
      <c r="I817" s="120"/>
    </row>
    <row r="818" spans="9:9" ht="12.75">
      <c r="I818" s="120"/>
    </row>
    <row r="819" spans="9:9" ht="12.75">
      <c r="I819" s="120"/>
    </row>
    <row r="820" spans="9:9" ht="12.75">
      <c r="I820" s="120"/>
    </row>
    <row r="821" spans="9:9" ht="12.75">
      <c r="I821" s="120"/>
    </row>
    <row r="822" spans="9:9" ht="12.75">
      <c r="I822" s="120"/>
    </row>
    <row r="823" spans="9:9" ht="12.75">
      <c r="I823" s="120"/>
    </row>
    <row r="824" spans="9:9" ht="12.75">
      <c r="I824" s="120"/>
    </row>
    <row r="825" spans="9:9" ht="12.75">
      <c r="I825" s="120"/>
    </row>
    <row r="826" spans="9:9" ht="12.75">
      <c r="I826" s="120"/>
    </row>
    <row r="827" spans="9:9" ht="12.75">
      <c r="I827" s="120"/>
    </row>
    <row r="828" spans="9:9" ht="12.75">
      <c r="I828" s="120"/>
    </row>
    <row r="829" spans="9:9" ht="12.75">
      <c r="I829" s="120"/>
    </row>
    <row r="830" spans="9:9" ht="12.75">
      <c r="I830" s="120"/>
    </row>
    <row r="831" spans="9:9" ht="12.75">
      <c r="I831" s="120"/>
    </row>
    <row r="832" spans="9:9" ht="12.75">
      <c r="I832" s="120"/>
    </row>
    <row r="833" spans="9:9" ht="12.75">
      <c r="I833" s="120"/>
    </row>
    <row r="834" spans="9:9" ht="12.75">
      <c r="I834" s="120"/>
    </row>
    <row r="835" spans="9:9" ht="12.75">
      <c r="I835" s="120"/>
    </row>
    <row r="836" spans="9:9" ht="12.75">
      <c r="I836" s="120"/>
    </row>
    <row r="837" spans="9:9" ht="12.75">
      <c r="I837" s="120"/>
    </row>
    <row r="838" spans="9:9" ht="12.75">
      <c r="I838" s="120"/>
    </row>
    <row r="839" spans="9:9" ht="12.75">
      <c r="I839" s="120"/>
    </row>
    <row r="840" spans="9:9" ht="12.75">
      <c r="I840" s="120"/>
    </row>
    <row r="841" spans="9:9" ht="12.75">
      <c r="I841" s="120"/>
    </row>
    <row r="842" spans="9:9" ht="12.75">
      <c r="I842" s="120"/>
    </row>
    <row r="843" spans="9:9" ht="12.75">
      <c r="I843" s="120"/>
    </row>
    <row r="844" spans="9:9" ht="12.75">
      <c r="I844" s="120"/>
    </row>
    <row r="845" spans="9:9" ht="12.75">
      <c r="I845" s="120"/>
    </row>
    <row r="846" spans="9:9" ht="12.75">
      <c r="I846" s="120"/>
    </row>
    <row r="847" spans="9:9" ht="12.75">
      <c r="I847" s="120"/>
    </row>
    <row r="848" spans="9:9" ht="12.75">
      <c r="I848" s="120"/>
    </row>
    <row r="849" spans="9:9" ht="12.75">
      <c r="I849" s="120"/>
    </row>
    <row r="850" spans="9:9" ht="12.75">
      <c r="I850" s="120"/>
    </row>
    <row r="851" spans="9:9" ht="12.75">
      <c r="I851" s="120"/>
    </row>
    <row r="852" spans="9:9" ht="12.75">
      <c r="I852" s="120"/>
    </row>
    <row r="853" spans="9:9" ht="12.75">
      <c r="I853" s="120"/>
    </row>
    <row r="854" spans="9:9" ht="12.75">
      <c r="I854" s="120"/>
    </row>
    <row r="855" spans="9:9" ht="12.75">
      <c r="I855" s="120"/>
    </row>
    <row r="856" spans="9:9" ht="12.75">
      <c r="I856" s="120"/>
    </row>
    <row r="857" spans="9:9" ht="12.75">
      <c r="I857" s="120"/>
    </row>
    <row r="858" spans="9:9" ht="12.75">
      <c r="I858" s="120"/>
    </row>
    <row r="859" spans="9:9" ht="12.75">
      <c r="I859" s="120"/>
    </row>
    <row r="860" spans="9:9" ht="12.75">
      <c r="I860" s="120"/>
    </row>
    <row r="861" spans="9:9" ht="12.75">
      <c r="I861" s="120"/>
    </row>
    <row r="862" spans="9:9" ht="12.75">
      <c r="I862" s="120"/>
    </row>
    <row r="863" spans="9:9" ht="12.75">
      <c r="I863" s="120"/>
    </row>
    <row r="864" spans="9:9" ht="12.75">
      <c r="I864" s="120"/>
    </row>
    <row r="865" spans="9:9" ht="12.75">
      <c r="I865" s="120"/>
    </row>
    <row r="866" spans="9:9" ht="12.75">
      <c r="I866" s="120"/>
    </row>
    <row r="867" spans="9:9" ht="12.75">
      <c r="I867" s="120"/>
    </row>
    <row r="868" spans="9:9" ht="12.75">
      <c r="I868" s="120"/>
    </row>
    <row r="869" spans="9:9" ht="12.75">
      <c r="I869" s="120"/>
    </row>
    <row r="870" spans="9:9" ht="12.75">
      <c r="I870" s="120"/>
    </row>
    <row r="871" spans="9:9" ht="12.75">
      <c r="I871" s="120"/>
    </row>
    <row r="872" spans="9:9" ht="12.75">
      <c r="I872" s="120"/>
    </row>
    <row r="873" spans="9:9" ht="12.75">
      <c r="I873" s="120"/>
    </row>
    <row r="874" spans="9:9" ht="12.75">
      <c r="I874" s="120"/>
    </row>
    <row r="875" spans="9:9" ht="12.75">
      <c r="I875" s="120"/>
    </row>
    <row r="876" spans="9:9" ht="12.75">
      <c r="I876" s="120"/>
    </row>
    <row r="877" spans="9:9" ht="12.75">
      <c r="I877" s="120"/>
    </row>
    <row r="878" spans="9:9" ht="12.75">
      <c r="I878" s="120"/>
    </row>
    <row r="879" spans="9:9" ht="12.75">
      <c r="I879" s="120"/>
    </row>
    <row r="880" spans="9:9" ht="12.75">
      <c r="I880" s="120"/>
    </row>
    <row r="881" spans="9:9" ht="12.75">
      <c r="I881" s="120"/>
    </row>
    <row r="882" spans="9:9" ht="12.75">
      <c r="I882" s="120"/>
    </row>
    <row r="883" spans="9:9" ht="12.75">
      <c r="I883" s="120"/>
    </row>
    <row r="884" spans="9:9" ht="12.75">
      <c r="I884" s="120"/>
    </row>
    <row r="885" spans="9:9" ht="12.75">
      <c r="I885" s="120"/>
    </row>
    <row r="886" spans="9:9" ht="12.75">
      <c r="I886" s="120"/>
    </row>
    <row r="887" spans="9:9" ht="12.75">
      <c r="I887" s="120"/>
    </row>
    <row r="888" spans="9:9" ht="12.75">
      <c r="I888" s="120"/>
    </row>
    <row r="889" spans="9:9" ht="12.75">
      <c r="I889" s="120"/>
    </row>
    <row r="890" spans="9:9" ht="12.75">
      <c r="I890" s="120"/>
    </row>
    <row r="891" spans="9:9" ht="12.75">
      <c r="I891" s="120"/>
    </row>
    <row r="892" spans="9:9" ht="12.75">
      <c r="I892" s="120"/>
    </row>
    <row r="893" spans="9:9" ht="12.75">
      <c r="I893" s="120"/>
    </row>
    <row r="894" spans="9:9" ht="12.75">
      <c r="I894" s="120"/>
    </row>
    <row r="895" spans="9:9" ht="12.75">
      <c r="I895" s="120"/>
    </row>
    <row r="896" spans="9:9" ht="12.75">
      <c r="I896" s="120"/>
    </row>
    <row r="897" spans="9:9" ht="12.75">
      <c r="I897" s="120"/>
    </row>
    <row r="898" spans="9:9" ht="12.75">
      <c r="I898" s="120"/>
    </row>
    <row r="899" spans="9:9" ht="12.75">
      <c r="I899" s="120"/>
    </row>
    <row r="900" spans="9:9" ht="12.75">
      <c r="I900" s="120"/>
    </row>
    <row r="901" spans="9:9" ht="12.75">
      <c r="I901" s="120"/>
    </row>
    <row r="902" spans="9:9" ht="12.75">
      <c r="I902" s="120"/>
    </row>
    <row r="903" spans="9:9" ht="12.75">
      <c r="I903" s="120"/>
    </row>
    <row r="904" spans="9:9" ht="12.75">
      <c r="I904" s="120"/>
    </row>
    <row r="905" spans="9:9" ht="12.75">
      <c r="I905" s="120"/>
    </row>
    <row r="906" spans="9:9" ht="12.75">
      <c r="I906" s="120"/>
    </row>
    <row r="907" spans="9:9" ht="12.75">
      <c r="I907" s="120"/>
    </row>
    <row r="908" spans="9:9" ht="12.75">
      <c r="I908" s="120"/>
    </row>
    <row r="909" spans="9:9" ht="12.75">
      <c r="I909" s="120"/>
    </row>
    <row r="910" spans="9:9" ht="12.75">
      <c r="I910" s="120"/>
    </row>
    <row r="911" spans="9:9" ht="12.75">
      <c r="I911" s="120"/>
    </row>
    <row r="912" spans="9:9" ht="12.75">
      <c r="I912" s="120"/>
    </row>
    <row r="913" spans="9:9" ht="12.75">
      <c r="I913" s="120"/>
    </row>
    <row r="914" spans="9:9" ht="12.75">
      <c r="I914" s="120"/>
    </row>
    <row r="915" spans="9:9" ht="12.75">
      <c r="I915" s="120"/>
    </row>
    <row r="916" spans="9:9" ht="12.75">
      <c r="I916" s="120"/>
    </row>
    <row r="917" spans="9:9" ht="12.75">
      <c r="I917" s="120"/>
    </row>
    <row r="918" spans="9:9" ht="12.75">
      <c r="I918" s="120"/>
    </row>
    <row r="919" spans="9:9" ht="12.75">
      <c r="I919" s="120"/>
    </row>
    <row r="920" spans="9:9" ht="12.75">
      <c r="I920" s="120"/>
    </row>
    <row r="921" spans="9:9" ht="12.75">
      <c r="I921" s="120"/>
    </row>
    <row r="922" spans="9:9" ht="12.75">
      <c r="I922" s="120"/>
    </row>
    <row r="923" spans="9:9" ht="12.75">
      <c r="I923" s="120"/>
    </row>
    <row r="924" spans="9:9" ht="12.75">
      <c r="I924" s="120"/>
    </row>
    <row r="925" spans="9:9" ht="12.75">
      <c r="I925" s="120"/>
    </row>
    <row r="926" spans="9:9" ht="12.75">
      <c r="I926" s="120"/>
    </row>
    <row r="927" spans="9:9" ht="12.75">
      <c r="I927" s="120"/>
    </row>
    <row r="928" spans="9:9" ht="12.75">
      <c r="I928" s="120"/>
    </row>
    <row r="929" spans="9:9" ht="12.75">
      <c r="I929" s="120"/>
    </row>
    <row r="930" spans="9:9" ht="12.75">
      <c r="I930" s="120"/>
    </row>
    <row r="931" spans="9:9" ht="12.75">
      <c r="I931" s="120"/>
    </row>
    <row r="932" spans="9:9" ht="12.75">
      <c r="I932" s="120"/>
    </row>
    <row r="933" spans="9:9" ht="12.75">
      <c r="I933" s="120"/>
    </row>
    <row r="934" spans="9:9" ht="12.75">
      <c r="I934" s="120"/>
    </row>
    <row r="935" spans="9:9" ht="12.75">
      <c r="I935" s="120"/>
    </row>
    <row r="936" spans="9:9" ht="12.75">
      <c r="I936" s="120"/>
    </row>
    <row r="937" spans="9:9" ht="12.75">
      <c r="I937" s="120"/>
    </row>
    <row r="938" spans="9:9" ht="12.75">
      <c r="I938" s="120"/>
    </row>
    <row r="939" spans="9:9" ht="12.75">
      <c r="I939" s="120"/>
    </row>
    <row r="940" spans="9:9" ht="12.75">
      <c r="I940" s="120"/>
    </row>
    <row r="941" spans="9:9" ht="12.75">
      <c r="I941" s="120"/>
    </row>
    <row r="942" spans="9:9" ht="12.75">
      <c r="I942" s="120"/>
    </row>
    <row r="943" spans="9:9" ht="12.75">
      <c r="I943" s="120"/>
    </row>
    <row r="944" spans="9:9" ht="12.75">
      <c r="I944" s="120"/>
    </row>
    <row r="945" spans="9:9" ht="12.75">
      <c r="I945" s="120"/>
    </row>
    <row r="946" spans="9:9" ht="12.75">
      <c r="I946" s="120"/>
    </row>
    <row r="947" spans="9:9" ht="12.75">
      <c r="I947" s="120"/>
    </row>
    <row r="948" spans="9:9" ht="12.75">
      <c r="I948" s="120"/>
    </row>
    <row r="949" spans="9:9" ht="12.75">
      <c r="I949" s="120"/>
    </row>
    <row r="950" spans="9:9" ht="12.75">
      <c r="I950" s="120"/>
    </row>
    <row r="951" spans="9:9" ht="12.75">
      <c r="I951" s="120"/>
    </row>
    <row r="952" spans="9:9" ht="12.75">
      <c r="I952" s="120"/>
    </row>
    <row r="953" spans="9:9" ht="12.75">
      <c r="I953" s="120"/>
    </row>
    <row r="954" spans="9:9" ht="12.75">
      <c r="I954" s="120"/>
    </row>
    <row r="955" spans="9:9" ht="12.75">
      <c r="I955" s="120"/>
    </row>
    <row r="956" spans="9:9" ht="12.75">
      <c r="I956" s="120"/>
    </row>
    <row r="957" spans="9:9" ht="12.75">
      <c r="I957" s="120"/>
    </row>
    <row r="958" spans="9:9" ht="12.75">
      <c r="I958" s="120"/>
    </row>
    <row r="959" spans="9:9" ht="12.75">
      <c r="I959" s="120"/>
    </row>
    <row r="960" spans="9:9" ht="12.75">
      <c r="I960" s="120"/>
    </row>
    <row r="961" spans="9:9" ht="12.75">
      <c r="I961" s="120"/>
    </row>
    <row r="962" spans="9:9" ht="12.75">
      <c r="I962" s="120"/>
    </row>
    <row r="963" spans="9:9" ht="12.75">
      <c r="I963" s="120"/>
    </row>
    <row r="964" spans="9:9" ht="12.75">
      <c r="I964" s="120"/>
    </row>
    <row r="965" spans="9:9" ht="12.75">
      <c r="I965" s="120"/>
    </row>
    <row r="966" spans="9:9" ht="12.75">
      <c r="I966" s="120"/>
    </row>
    <row r="967" spans="9:9" ht="12.75">
      <c r="I967" s="120"/>
    </row>
    <row r="968" spans="9:9" ht="12.75">
      <c r="I968" s="120"/>
    </row>
    <row r="969" spans="9:9" ht="12.75">
      <c r="I969" s="120"/>
    </row>
    <row r="970" spans="9:9" ht="12.75">
      <c r="I970" s="120"/>
    </row>
    <row r="971" spans="9:9" ht="12.75">
      <c r="I971" s="120"/>
    </row>
    <row r="972" spans="9:9" ht="12.75">
      <c r="I972" s="120"/>
    </row>
  </sheetData>
  <mergeCells count="29">
    <mergeCell ref="B62:B64"/>
    <mergeCell ref="C62:C64"/>
    <mergeCell ref="C43:C44"/>
    <mergeCell ref="B45:H45"/>
    <mergeCell ref="B49:H49"/>
    <mergeCell ref="B54:B56"/>
    <mergeCell ref="C54:C56"/>
    <mergeCell ref="B57:H57"/>
    <mergeCell ref="B61:H61"/>
    <mergeCell ref="B43:B44"/>
    <mergeCell ref="B30:B31"/>
    <mergeCell ref="C30:C31"/>
    <mergeCell ref="B32:H32"/>
    <mergeCell ref="B36:H36"/>
    <mergeCell ref="B40:B42"/>
    <mergeCell ref="C40:C42"/>
    <mergeCell ref="B22:H22"/>
    <mergeCell ref="B7:B9"/>
    <mergeCell ref="B15:B16"/>
    <mergeCell ref="C15:C16"/>
    <mergeCell ref="B23:B24"/>
    <mergeCell ref="C23:C24"/>
    <mergeCell ref="B28:B29"/>
    <mergeCell ref="C28:C29"/>
    <mergeCell ref="B18:H18"/>
    <mergeCell ref="B1:H1"/>
    <mergeCell ref="B2:H3"/>
    <mergeCell ref="C7:C9"/>
    <mergeCell ref="B10:H10"/>
  </mergeCells>
  <hyperlinks>
    <hyperlink ref="G8" r:id="rId1"/>
    <hyperlink ref="G9" r:id="rId2"/>
    <hyperlink ref="G23" r:id="rId3"/>
    <hyperlink ref="G31" r:id="rId4"/>
    <hyperlink ref="G35" r:id="rId5"/>
    <hyperlink ref="G40" r:id="rId6"/>
    <hyperlink ref="G41" r:id="rId7"/>
    <hyperlink ref="G43" r:id="rId8"/>
    <hyperlink ref="G50" r:id="rId9"/>
    <hyperlink ref="G51" r:id="rId10"/>
    <hyperlink ref="H51" r:id="rId11"/>
    <hyperlink ref="G54" r:id="rId12"/>
    <hyperlink ref="G59" r:id="rId13"/>
    <hyperlink ref="G65" r:id="rId14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55CC"/>
    <outlinePr summaryBelow="0" summaryRight="0"/>
  </sheetPr>
  <dimension ref="A1:J978"/>
  <sheetViews>
    <sheetView topLeftCell="H1" workbookViewId="0">
      <selection activeCell="K4" sqref="K1:Y1048576"/>
    </sheetView>
  </sheetViews>
  <sheetFormatPr defaultColWidth="14.42578125" defaultRowHeight="15.75" customHeight="1"/>
  <cols>
    <col min="1" max="1" width="4.28515625" customWidth="1"/>
    <col min="2" max="2" width="10.28515625" customWidth="1"/>
    <col min="3" max="3" width="12.28515625" customWidth="1"/>
    <col min="4" max="4" width="16.140625" customWidth="1"/>
    <col min="5" max="5" width="26" customWidth="1"/>
    <col min="6" max="6" width="32.7109375" customWidth="1"/>
    <col min="7" max="7" width="41" customWidth="1"/>
    <col min="8" max="8" width="50.7109375" customWidth="1"/>
    <col min="9" max="9" width="30.140625" customWidth="1"/>
    <col min="10" max="10" width="12.5703125" customWidth="1"/>
  </cols>
  <sheetData>
    <row r="1" spans="1:10" ht="30" customHeight="1">
      <c r="A1" s="63"/>
      <c r="B1" s="1"/>
      <c r="C1" s="878" t="s">
        <v>3880</v>
      </c>
      <c r="D1" s="864"/>
      <c r="E1" s="864"/>
      <c r="F1" s="864"/>
      <c r="G1" s="864"/>
      <c r="H1" s="864"/>
      <c r="I1" s="865"/>
      <c r="J1" s="1"/>
    </row>
    <row r="2" spans="1:10" ht="18" customHeight="1">
      <c r="A2" s="63"/>
      <c r="B2" s="16"/>
      <c r="C2" s="942" t="s">
        <v>37</v>
      </c>
      <c r="D2" s="943"/>
      <c r="E2" s="943"/>
      <c r="F2" s="943"/>
      <c r="G2" s="943"/>
      <c r="H2" s="943"/>
      <c r="I2" s="944"/>
      <c r="J2" s="85"/>
    </row>
    <row r="3" spans="1:10" ht="24" customHeight="1">
      <c r="A3" s="63"/>
      <c r="B3" s="21"/>
      <c r="C3" s="945"/>
      <c r="D3" s="905"/>
      <c r="E3" s="905"/>
      <c r="F3" s="905"/>
      <c r="G3" s="905"/>
      <c r="H3" s="905"/>
      <c r="I3" s="903"/>
      <c r="J3" s="85"/>
    </row>
    <row r="4" spans="1:10" ht="25.5">
      <c r="A4" s="63"/>
      <c r="B4" s="21"/>
      <c r="C4" s="5" t="s">
        <v>61</v>
      </c>
      <c r="D4" s="5" t="s">
        <v>65</v>
      </c>
      <c r="E4" s="172" t="s">
        <v>67</v>
      </c>
      <c r="F4" s="5" t="s">
        <v>2511</v>
      </c>
      <c r="G4" s="5" t="s">
        <v>72</v>
      </c>
      <c r="H4" s="5" t="s">
        <v>704</v>
      </c>
      <c r="I4" s="5" t="s">
        <v>75</v>
      </c>
      <c r="J4" s="21"/>
    </row>
    <row r="5" spans="1:10" ht="38.25">
      <c r="A5" s="63"/>
      <c r="B5" s="88"/>
      <c r="C5" s="190" t="s">
        <v>16</v>
      </c>
      <c r="D5" s="190" t="s">
        <v>17</v>
      </c>
      <c r="E5" s="10" t="s">
        <v>174</v>
      </c>
      <c r="F5" s="707" t="s">
        <v>3884</v>
      </c>
      <c r="G5" s="18" t="s">
        <v>3885</v>
      </c>
      <c r="H5" s="66" t="s">
        <v>3381</v>
      </c>
      <c r="I5" s="66" t="s">
        <v>97</v>
      </c>
      <c r="J5" s="88"/>
    </row>
    <row r="6" spans="1:10" ht="25.5">
      <c r="A6" s="63"/>
      <c r="B6" s="25"/>
      <c r="C6" s="190" t="s">
        <v>31</v>
      </c>
      <c r="D6" s="190" t="s">
        <v>34</v>
      </c>
      <c r="E6" s="10" t="s">
        <v>684</v>
      </c>
      <c r="F6" s="43" t="s">
        <v>3887</v>
      </c>
      <c r="G6" s="10" t="s">
        <v>3888</v>
      </c>
      <c r="H6" s="10" t="s">
        <v>3889</v>
      </c>
      <c r="I6" s="669" t="s">
        <v>104</v>
      </c>
      <c r="J6" s="25"/>
    </row>
    <row r="7" spans="1:10" ht="25.5">
      <c r="A7" s="63"/>
      <c r="B7" s="25"/>
      <c r="C7" s="890" t="s">
        <v>146</v>
      </c>
      <c r="D7" s="890" t="s">
        <v>148</v>
      </c>
      <c r="E7" s="20" t="s">
        <v>174</v>
      </c>
      <c r="F7" s="20" t="s">
        <v>3891</v>
      </c>
      <c r="G7" s="124" t="s">
        <v>2226</v>
      </c>
      <c r="H7" s="352" t="str">
        <f>HYPERLINK("https://m.vk.com/video32791554_456239023","Посмотрите видео-урок: Личная безопастность")</f>
        <v>Посмотрите видео-урок: Личная безопастность</v>
      </c>
      <c r="I7" s="251" t="s">
        <v>97</v>
      </c>
      <c r="J7" s="25"/>
    </row>
    <row r="8" spans="1:10" ht="25.5">
      <c r="A8" s="63"/>
      <c r="B8" s="25"/>
      <c r="C8" s="887"/>
      <c r="D8" s="887"/>
      <c r="E8" s="805" t="s">
        <v>174</v>
      </c>
      <c r="F8" s="601" t="s">
        <v>3893</v>
      </c>
      <c r="G8" s="10" t="s">
        <v>3733</v>
      </c>
      <c r="H8" s="188" t="str">
        <f>HYPERLINK("https://www.youtube.com/watch?v=UWjGNAdQKds","https://www.youtube.com/watch?v=UWjGNAdQKds")</f>
        <v>https://www.youtube.com/watch?v=UWjGNAdQKds</v>
      </c>
      <c r="I8" s="10" t="s">
        <v>3734</v>
      </c>
      <c r="J8" s="25"/>
    </row>
    <row r="9" spans="1:10" ht="25.5">
      <c r="A9" s="63"/>
      <c r="B9" s="25"/>
      <c r="C9" s="868"/>
      <c r="D9" s="868"/>
      <c r="E9" s="805" t="s">
        <v>174</v>
      </c>
      <c r="F9" s="474" t="s">
        <v>3898</v>
      </c>
      <c r="G9" s="10" t="s">
        <v>3736</v>
      </c>
      <c r="H9" s="188" t="str">
        <f>HYPERLINK("https://www.youtube.com/watch?time_continue=3&amp;v=jV7yMlCVu90&amp;feature=emb_logo","https://www.youtube.com/watch?time_continue=3&amp;v=jV7yMlCVu90&amp;feature=emb_logo")</f>
        <v>https://www.youtube.com/watch?time_continue=3&amp;v=jV7yMlCVu90&amp;feature=emb_logo</v>
      </c>
      <c r="I9" s="10" t="s">
        <v>3737</v>
      </c>
      <c r="J9" s="25"/>
    </row>
    <row r="10" spans="1:10" ht="36" customHeight="1">
      <c r="A10" s="63"/>
      <c r="B10" s="546"/>
      <c r="C10" s="940" t="s">
        <v>160</v>
      </c>
      <c r="D10" s="864"/>
      <c r="E10" s="864"/>
      <c r="F10" s="864"/>
      <c r="G10" s="864"/>
      <c r="H10" s="864"/>
      <c r="I10" s="865"/>
      <c r="J10" s="546"/>
    </row>
    <row r="11" spans="1:10" ht="62.25" customHeight="1">
      <c r="A11" s="63"/>
      <c r="B11" s="715"/>
      <c r="C11" s="190" t="s">
        <v>170</v>
      </c>
      <c r="D11" s="190" t="s">
        <v>173</v>
      </c>
      <c r="E11" s="10" t="s">
        <v>174</v>
      </c>
      <c r="F11" s="43" t="s">
        <v>3900</v>
      </c>
      <c r="G11" s="612" t="s">
        <v>3739</v>
      </c>
      <c r="H11" s="97" t="str">
        <f>HYPERLINK("https://www.yaklass.ru/testwork","На сайте «ЯКласс» выполнить домашнюю работу по теме ""Уравнения и неравенства с параметрами"".
Если нет технической возможности: решить из карточки (подробности в ВК)")</f>
        <v>На сайте «ЯКласс» выполнить домашнюю работу по теме "Уравнения и неравенства с параметрами".
Если нет технической возможности: решить из карточки (подробности в ВК)</v>
      </c>
      <c r="I11" s="462" t="s">
        <v>3740</v>
      </c>
      <c r="J11" s="715"/>
    </row>
    <row r="12" spans="1:10" ht="80.25" customHeight="1">
      <c r="A12" s="63"/>
      <c r="B12" s="168"/>
      <c r="C12" s="190" t="s">
        <v>202</v>
      </c>
      <c r="D12" s="190" t="s">
        <v>203</v>
      </c>
      <c r="E12" s="167" t="s">
        <v>174</v>
      </c>
      <c r="F12" s="43" t="s">
        <v>3905</v>
      </c>
      <c r="G12" s="10" t="s">
        <v>3742</v>
      </c>
      <c r="H12" s="15" t="s">
        <v>3743</v>
      </c>
      <c r="I12" s="15" t="s">
        <v>97</v>
      </c>
      <c r="J12" s="168"/>
    </row>
    <row r="13" spans="1:10" ht="63.75">
      <c r="A13" s="63"/>
      <c r="B13" s="715"/>
      <c r="C13" s="190" t="s">
        <v>214</v>
      </c>
      <c r="D13" s="190" t="s">
        <v>215</v>
      </c>
      <c r="E13" s="10" t="s">
        <v>174</v>
      </c>
      <c r="F13" s="43" t="s">
        <v>3907</v>
      </c>
      <c r="G13" s="462" t="s">
        <v>3746</v>
      </c>
      <c r="H13" s="97" t="str">
        <f>HYPERLINK("https://math-ege.sdamgia.ru/","На сайте ""Решу ЕГЭ"" выполнить индивидуальную практическую работу на тему ""Угол между прямыми, прямой и плоскостью"".
Если нет технической возможности: решить карточку (подробности в ВК)")</f>
        <v>На сайте "Решу ЕГЭ" выполнить индивидуальную практическую работу на тему "Угол между прямыми, прямой и плоскостью".
Если нет технической возможности: решить карточку (подробности в ВК)</v>
      </c>
      <c r="I13" s="462" t="s">
        <v>97</v>
      </c>
      <c r="J13" s="715"/>
    </row>
    <row r="14" spans="1:10" ht="51">
      <c r="A14" s="63"/>
      <c r="B14" s="715"/>
      <c r="C14" s="190" t="s">
        <v>239</v>
      </c>
      <c r="D14" s="849" t="s">
        <v>240</v>
      </c>
      <c r="E14" s="10" t="s">
        <v>174</v>
      </c>
      <c r="F14" s="43" t="s">
        <v>3909</v>
      </c>
      <c r="G14" s="612" t="s">
        <v>3739</v>
      </c>
      <c r="H14" s="97" t="str">
        <f>HYPERLINK("https://www.yaklass.ru/testwork","На сайте «ЯКласс» выполнить проверочную работу по теме ""Уравнения и неравенства с параметрами"".
Если нет технической возможности: решить из карточки (подробности в ВК)")</f>
        <v>На сайте «ЯКласс» выполнить проверочную работу по теме "Уравнения и неравенства с параметрами".
Если нет технической возможности: решить из карточки (подробности в ВК)</v>
      </c>
      <c r="I14" s="462" t="s">
        <v>3740</v>
      </c>
      <c r="J14" s="715"/>
    </row>
    <row r="15" spans="1:10" ht="25.5">
      <c r="A15" s="63"/>
      <c r="B15" s="715"/>
      <c r="C15" s="890">
        <v>8</v>
      </c>
      <c r="D15" s="890" t="s">
        <v>1167</v>
      </c>
      <c r="E15" s="10" t="s">
        <v>174</v>
      </c>
      <c r="F15" s="481" t="s">
        <v>3911</v>
      </c>
      <c r="G15" s="462" t="s">
        <v>3749</v>
      </c>
      <c r="H15" s="352" t="str">
        <f>HYPERLINK("https://math-ege.sdamgia.ru/","Решить индивидуальное задание (сайт ""Решу ЕГЭ"")")</f>
        <v>Решить индивидуальное задание (сайт "Решу ЕГЭ")</v>
      </c>
      <c r="I15" s="20" t="s">
        <v>104</v>
      </c>
      <c r="J15" s="715"/>
    </row>
    <row r="16" spans="1:10" ht="38.25">
      <c r="A16" s="63"/>
      <c r="B16" s="25"/>
      <c r="C16" s="868"/>
      <c r="D16" s="868"/>
      <c r="E16" s="167" t="s">
        <v>174</v>
      </c>
      <c r="F16" s="82" t="s">
        <v>3914</v>
      </c>
      <c r="G16" s="10" t="s">
        <v>3751</v>
      </c>
      <c r="H16" s="15" t="s">
        <v>3752</v>
      </c>
      <c r="I16" s="10" t="s">
        <v>104</v>
      </c>
      <c r="J16" s="25"/>
    </row>
    <row r="17" spans="1:10" ht="12.75">
      <c r="A17" s="63"/>
      <c r="B17" s="715"/>
      <c r="C17" s="467"/>
      <c r="D17" s="467"/>
      <c r="E17" s="20"/>
      <c r="F17" s="481"/>
      <c r="G17" s="462"/>
      <c r="H17" s="251"/>
      <c r="I17" s="20"/>
      <c r="J17" s="715"/>
    </row>
    <row r="18" spans="1:10" ht="25.5">
      <c r="A18" s="63"/>
      <c r="B18" s="715"/>
      <c r="C18" s="467" t="s">
        <v>1530</v>
      </c>
      <c r="D18" s="467" t="s">
        <v>1532</v>
      </c>
      <c r="E18" s="20" t="s">
        <v>174</v>
      </c>
      <c r="F18" s="481" t="s">
        <v>3915</v>
      </c>
      <c r="G18" s="462" t="s">
        <v>3749</v>
      </c>
      <c r="H18" s="352" t="str">
        <f>HYPERLINK("https://math-ege.sdamgia.ru/","Решить индивидуальное задание (сайт ""Решу ЕГЭ"")")</f>
        <v>Решить индивидуальное задание (сайт "Решу ЕГЭ")</v>
      </c>
      <c r="I18" s="20" t="s">
        <v>104</v>
      </c>
      <c r="J18" s="715"/>
    </row>
    <row r="19" spans="1:10" ht="18" customHeight="1">
      <c r="A19" s="63"/>
      <c r="B19" s="339"/>
      <c r="C19" s="907" t="s">
        <v>3917</v>
      </c>
      <c r="D19" s="864"/>
      <c r="E19" s="864"/>
      <c r="F19" s="864"/>
      <c r="G19" s="864"/>
      <c r="H19" s="864"/>
      <c r="I19" s="865"/>
      <c r="J19" s="339"/>
    </row>
    <row r="20" spans="1:10" ht="25.5">
      <c r="A20" s="63"/>
      <c r="B20" s="88"/>
      <c r="C20" s="190" t="s">
        <v>16</v>
      </c>
      <c r="D20" s="190" t="s">
        <v>17</v>
      </c>
      <c r="E20" s="167"/>
      <c r="F20" s="477" t="s">
        <v>3920</v>
      </c>
      <c r="G20" s="20"/>
      <c r="H20" s="251"/>
      <c r="I20" s="20"/>
      <c r="J20" s="88"/>
    </row>
    <row r="21" spans="1:10" ht="25.5">
      <c r="A21" s="63"/>
      <c r="B21" s="25"/>
      <c r="C21" s="190" t="s">
        <v>31</v>
      </c>
      <c r="D21" s="190" t="s">
        <v>34</v>
      </c>
      <c r="E21" s="167" t="s">
        <v>174</v>
      </c>
      <c r="F21" s="660" t="s">
        <v>3921</v>
      </c>
      <c r="G21" s="10" t="s">
        <v>3758</v>
      </c>
      <c r="H21" s="15" t="s">
        <v>3005</v>
      </c>
      <c r="I21" s="10" t="s">
        <v>97</v>
      </c>
      <c r="J21" s="25"/>
    </row>
    <row r="22" spans="1:10" ht="25.5">
      <c r="A22" s="63"/>
      <c r="B22" s="132"/>
      <c r="C22" s="851" t="s">
        <v>146</v>
      </c>
      <c r="D22" s="851" t="s">
        <v>148</v>
      </c>
      <c r="E22" s="10" t="s">
        <v>174</v>
      </c>
      <c r="F22" s="660" t="s">
        <v>3923</v>
      </c>
      <c r="G22" s="10" t="s">
        <v>3903</v>
      </c>
      <c r="H22" s="15" t="s">
        <v>3924</v>
      </c>
      <c r="I22" s="10" t="s">
        <v>3925</v>
      </c>
      <c r="J22" s="132"/>
    </row>
    <row r="23" spans="1:10">
      <c r="A23" s="63"/>
      <c r="B23" s="546"/>
      <c r="C23" s="940" t="s">
        <v>160</v>
      </c>
      <c r="D23" s="864"/>
      <c r="E23" s="864"/>
      <c r="F23" s="864"/>
      <c r="G23" s="864"/>
      <c r="H23" s="864"/>
      <c r="I23" s="865"/>
      <c r="J23" s="546"/>
    </row>
    <row r="24" spans="1:10" ht="51">
      <c r="A24" s="63"/>
      <c r="B24" s="25"/>
      <c r="C24" s="890" t="s">
        <v>170</v>
      </c>
      <c r="D24" s="890" t="s">
        <v>173</v>
      </c>
      <c r="E24" s="805" t="s">
        <v>174</v>
      </c>
      <c r="F24" s="437" t="s">
        <v>3927</v>
      </c>
      <c r="G24" s="31" t="s">
        <v>3733</v>
      </c>
      <c r="H24" s="196" t="s">
        <v>3763</v>
      </c>
      <c r="I24" s="31" t="s">
        <v>3929</v>
      </c>
      <c r="J24" s="25"/>
    </row>
    <row r="25" spans="1:10" ht="25.5" customHeight="1">
      <c r="A25" s="63"/>
      <c r="B25" s="25"/>
      <c r="C25" s="868"/>
      <c r="D25" s="868"/>
      <c r="E25" s="10" t="s">
        <v>174</v>
      </c>
      <c r="F25" s="437" t="s">
        <v>3931</v>
      </c>
      <c r="G25" s="18" t="s">
        <v>2249</v>
      </c>
      <c r="H25" s="97" t="str">
        <f>HYPERLINK("https://inf-ege.sdamgia.ru/user_stat","Решить вариант назначенный на портале Решу ЕГЭ")</f>
        <v>Решить вариант назначенный на портале Решу ЕГЭ</v>
      </c>
      <c r="I25" s="18" t="s">
        <v>97</v>
      </c>
      <c r="J25" s="25"/>
    </row>
    <row r="26" spans="1:10" ht="25.5">
      <c r="A26" s="63"/>
      <c r="B26" s="88"/>
      <c r="C26" s="190" t="s">
        <v>202</v>
      </c>
      <c r="D26" s="190" t="s">
        <v>203</v>
      </c>
      <c r="E26" s="31" t="s">
        <v>255</v>
      </c>
      <c r="F26" s="437" t="s">
        <v>3933</v>
      </c>
      <c r="G26" s="10" t="s">
        <v>3767</v>
      </c>
      <c r="H26" s="10" t="s">
        <v>3768</v>
      </c>
      <c r="I26" s="10" t="s">
        <v>3769</v>
      </c>
      <c r="J26" s="88"/>
    </row>
    <row r="27" spans="1:10" ht="36.75" customHeight="1">
      <c r="A27" s="63"/>
      <c r="B27" s="25"/>
      <c r="C27" s="190" t="s">
        <v>214</v>
      </c>
      <c r="D27" s="190" t="s">
        <v>215</v>
      </c>
      <c r="E27" s="805" t="s">
        <v>684</v>
      </c>
      <c r="F27" s="43" t="s">
        <v>3937</v>
      </c>
      <c r="G27" s="608" t="s">
        <v>3755</v>
      </c>
      <c r="H27" s="806" t="str">
        <f>HYPERLINK("https://resh.edu.ru/subject/lesson/6402/start/282379/","Изучить материал ")</f>
        <v xml:space="preserve">Изучить материал </v>
      </c>
      <c r="I27" s="437" t="s">
        <v>3756</v>
      </c>
      <c r="J27" s="25"/>
    </row>
    <row r="28" spans="1:10" ht="38.25">
      <c r="A28" s="63"/>
      <c r="B28" s="25"/>
      <c r="C28" s="190" t="s">
        <v>239</v>
      </c>
      <c r="D28" s="190" t="s">
        <v>240</v>
      </c>
      <c r="E28" s="10" t="s">
        <v>3966</v>
      </c>
      <c r="F28" s="437" t="s">
        <v>3967</v>
      </c>
      <c r="G28" s="149" t="s">
        <v>3793</v>
      </c>
      <c r="H28" s="709" t="s">
        <v>3777</v>
      </c>
      <c r="I28" s="485" t="s">
        <v>97</v>
      </c>
      <c r="J28" s="156"/>
    </row>
    <row r="29" spans="1:10" ht="38.25">
      <c r="A29" s="63"/>
      <c r="B29" s="715"/>
      <c r="C29" s="190" t="s">
        <v>1166</v>
      </c>
      <c r="D29" s="849" t="s">
        <v>1167</v>
      </c>
      <c r="E29" s="10" t="s">
        <v>174</v>
      </c>
      <c r="F29" s="548" t="s">
        <v>3968</v>
      </c>
      <c r="G29" s="612" t="s">
        <v>3782</v>
      </c>
      <c r="H29" s="462" t="s">
        <v>3783</v>
      </c>
      <c r="I29" s="462" t="s">
        <v>104</v>
      </c>
      <c r="J29" s="715"/>
    </row>
    <row r="30" spans="1:10" ht="40.5" customHeight="1">
      <c r="A30" s="63"/>
      <c r="B30" s="715"/>
      <c r="C30" s="890" t="s">
        <v>1530</v>
      </c>
      <c r="D30" s="986" t="s">
        <v>1532</v>
      </c>
      <c r="E30" s="10" t="s">
        <v>174</v>
      </c>
      <c r="F30" s="707" t="s">
        <v>3971</v>
      </c>
      <c r="G30" s="10" t="s">
        <v>3972</v>
      </c>
      <c r="H30" s="15" t="s">
        <v>3381</v>
      </c>
      <c r="I30" s="669" t="s">
        <v>97</v>
      </c>
      <c r="J30" s="715"/>
    </row>
    <row r="31" spans="1:10" ht="39" customHeight="1">
      <c r="A31" s="63"/>
      <c r="B31" s="715"/>
      <c r="C31" s="887"/>
      <c r="D31" s="887"/>
      <c r="E31" s="10" t="s">
        <v>174</v>
      </c>
      <c r="F31" s="811" t="s">
        <v>3976</v>
      </c>
      <c r="G31" s="612" t="s">
        <v>3785</v>
      </c>
      <c r="H31" s="853" t="s">
        <v>3786</v>
      </c>
      <c r="I31" s="669" t="s">
        <v>3977</v>
      </c>
      <c r="J31" s="715"/>
    </row>
    <row r="32" spans="1:10" ht="45" customHeight="1">
      <c r="A32" s="63"/>
      <c r="B32" s="715"/>
      <c r="C32" s="887"/>
      <c r="D32" s="887"/>
      <c r="E32" s="669"/>
      <c r="F32" s="700" t="s">
        <v>3982</v>
      </c>
      <c r="G32" s="463"/>
      <c r="H32" s="463"/>
      <c r="I32" s="670"/>
      <c r="J32" s="715"/>
    </row>
    <row r="33" spans="1:10" ht="45" customHeight="1">
      <c r="A33" s="63"/>
      <c r="B33" s="715"/>
      <c r="C33" s="868"/>
      <c r="D33" s="868"/>
      <c r="E33" s="669" t="s">
        <v>1502</v>
      </c>
      <c r="F33" s="661" t="s">
        <v>3984</v>
      </c>
      <c r="G33" s="463" t="s">
        <v>3774</v>
      </c>
      <c r="H33" s="463" t="s">
        <v>3259</v>
      </c>
      <c r="I33" s="670" t="s">
        <v>104</v>
      </c>
      <c r="J33" s="715"/>
    </row>
    <row r="34" spans="1:10" ht="18" customHeight="1">
      <c r="A34" s="63"/>
      <c r="B34" s="339"/>
      <c r="C34" s="907" t="s">
        <v>3051</v>
      </c>
      <c r="D34" s="864"/>
      <c r="E34" s="864"/>
      <c r="F34" s="864"/>
      <c r="G34" s="864"/>
      <c r="H34" s="864"/>
      <c r="I34" s="865"/>
      <c r="J34" s="339"/>
    </row>
    <row r="35" spans="1:10" ht="63.75">
      <c r="A35" s="63"/>
      <c r="B35" s="132"/>
      <c r="C35" s="190" t="s">
        <v>16</v>
      </c>
      <c r="D35" s="190" t="s">
        <v>17</v>
      </c>
      <c r="E35" s="18" t="s">
        <v>255</v>
      </c>
      <c r="F35" s="38" t="s">
        <v>3989</v>
      </c>
      <c r="G35" s="58" t="s">
        <v>3791</v>
      </c>
      <c r="H35" s="18" t="s">
        <v>3032</v>
      </c>
      <c r="I35" s="155" t="s">
        <v>104</v>
      </c>
      <c r="J35" s="132"/>
    </row>
    <row r="36" spans="1:10" ht="38.25">
      <c r="A36" s="63"/>
      <c r="B36" s="25"/>
      <c r="C36" s="190" t="s">
        <v>31</v>
      </c>
      <c r="D36" s="190" t="s">
        <v>34</v>
      </c>
      <c r="E36" s="10" t="s">
        <v>3966</v>
      </c>
      <c r="F36" s="437" t="s">
        <v>3990</v>
      </c>
      <c r="G36" s="149" t="s">
        <v>3793</v>
      </c>
      <c r="H36" s="721" t="s">
        <v>3794</v>
      </c>
      <c r="I36" s="485" t="s">
        <v>97</v>
      </c>
      <c r="J36" s="156"/>
    </row>
    <row r="37" spans="1:10" ht="25.5">
      <c r="A37" s="63"/>
      <c r="B37" s="25"/>
      <c r="C37" s="190" t="s">
        <v>146</v>
      </c>
      <c r="D37" s="190" t="s">
        <v>148</v>
      </c>
      <c r="E37" s="10" t="s">
        <v>174</v>
      </c>
      <c r="F37" s="437" t="s">
        <v>3992</v>
      </c>
      <c r="G37" s="221" t="s">
        <v>3993</v>
      </c>
      <c r="H37" s="38" t="s">
        <v>3994</v>
      </c>
      <c r="I37" s="485" t="s">
        <v>97</v>
      </c>
      <c r="J37" s="156"/>
    </row>
    <row r="38" spans="1:10" ht="15.75" customHeight="1">
      <c r="A38" s="63"/>
      <c r="B38" s="239"/>
      <c r="C38" s="892" t="s">
        <v>160</v>
      </c>
      <c r="D38" s="864"/>
      <c r="E38" s="864"/>
      <c r="F38" s="864"/>
      <c r="G38" s="864"/>
      <c r="H38" s="864"/>
      <c r="I38" s="865"/>
      <c r="J38" s="239"/>
    </row>
    <row r="39" spans="1:10" ht="38.25">
      <c r="A39" s="63"/>
      <c r="B39" s="168"/>
      <c r="C39" s="190" t="s">
        <v>170</v>
      </c>
      <c r="D39" s="190" t="s">
        <v>173</v>
      </c>
      <c r="E39" s="10" t="s">
        <v>174</v>
      </c>
      <c r="F39" s="43" t="s">
        <v>3998</v>
      </c>
      <c r="G39" s="612" t="s">
        <v>3799</v>
      </c>
      <c r="H39" s="675" t="s">
        <v>3999</v>
      </c>
      <c r="I39" s="462" t="s">
        <v>3740</v>
      </c>
      <c r="J39" s="168"/>
    </row>
    <row r="40" spans="1:10" ht="51">
      <c r="A40" s="63"/>
      <c r="B40" s="25"/>
      <c r="C40" s="190" t="s">
        <v>202</v>
      </c>
      <c r="D40" s="190" t="s">
        <v>203</v>
      </c>
      <c r="E40" s="167" t="s">
        <v>174</v>
      </c>
      <c r="F40" s="660" t="s">
        <v>4000</v>
      </c>
      <c r="G40" s="10" t="s">
        <v>3802</v>
      </c>
      <c r="H40" s="15" t="s">
        <v>3803</v>
      </c>
      <c r="I40" s="10"/>
      <c r="J40" s="25"/>
    </row>
    <row r="41" spans="1:10" ht="25.5">
      <c r="B41" s="715"/>
      <c r="C41" s="190" t="s">
        <v>214</v>
      </c>
      <c r="D41" s="190" t="s">
        <v>215</v>
      </c>
      <c r="E41" s="10" t="s">
        <v>174</v>
      </c>
      <c r="F41" s="246" t="s">
        <v>4001</v>
      </c>
      <c r="G41" s="18" t="s">
        <v>4002</v>
      </c>
      <c r="H41" s="709" t="s">
        <v>4003</v>
      </c>
      <c r="I41" s="485" t="s">
        <v>97</v>
      </c>
      <c r="J41" s="715"/>
    </row>
    <row r="42" spans="1:10" ht="38.25">
      <c r="A42" s="63"/>
      <c r="B42" s="88"/>
      <c r="C42" s="890" t="s">
        <v>239</v>
      </c>
      <c r="D42" s="890" t="s">
        <v>240</v>
      </c>
      <c r="E42" s="805" t="s">
        <v>174</v>
      </c>
      <c r="F42" s="82" t="s">
        <v>4004</v>
      </c>
      <c r="G42" s="10" t="s">
        <v>3811</v>
      </c>
      <c r="H42" s="188" t="str">
        <f>HYPERLINK("https://www.youtube.com/watch?time_continue=11&amp;v=zkJVBFCiDq0&amp;feature=emb_logo","https://www.youtube.com/watch?time_continue=11&amp;v=zkJVBFCiDq0&amp;feature=emb_logo")</f>
        <v>https://www.youtube.com/watch?time_continue=11&amp;v=zkJVBFCiDq0&amp;feature=emb_logo</v>
      </c>
      <c r="I42" s="20" t="s">
        <v>104</v>
      </c>
      <c r="J42" s="88"/>
    </row>
    <row r="43" spans="1:10" ht="25.5">
      <c r="A43" s="63"/>
      <c r="B43" s="88"/>
      <c r="C43" s="868"/>
      <c r="D43" s="868"/>
      <c r="E43" s="10" t="s">
        <v>255</v>
      </c>
      <c r="F43" s="82" t="s">
        <v>4005</v>
      </c>
      <c r="G43" s="10" t="s">
        <v>3806</v>
      </c>
      <c r="H43" s="10" t="s">
        <v>3813</v>
      </c>
      <c r="I43" s="20" t="s">
        <v>104</v>
      </c>
      <c r="J43" s="88"/>
    </row>
    <row r="44" spans="1:10" ht="25.5">
      <c r="A44" s="63"/>
      <c r="B44" s="88"/>
      <c r="C44" s="190" t="s">
        <v>1166</v>
      </c>
      <c r="D44" s="849" t="s">
        <v>1167</v>
      </c>
      <c r="E44" s="805" t="s">
        <v>255</v>
      </c>
      <c r="F44" s="716" t="s">
        <v>4006</v>
      </c>
      <c r="G44" s="437" t="s">
        <v>3806</v>
      </c>
      <c r="H44" s="710" t="s">
        <v>3807</v>
      </c>
      <c r="I44" s="437" t="s">
        <v>746</v>
      </c>
      <c r="J44" s="88"/>
    </row>
    <row r="45" spans="1:10" ht="25.5">
      <c r="A45" s="63"/>
      <c r="B45" s="25"/>
      <c r="C45" s="851">
        <v>9</v>
      </c>
      <c r="D45" s="855" t="s">
        <v>1532</v>
      </c>
      <c r="E45" s="48" t="s">
        <v>174</v>
      </c>
      <c r="F45" s="455" t="s">
        <v>4007</v>
      </c>
      <c r="G45" s="462" t="s">
        <v>3809</v>
      </c>
      <c r="H45" s="462" t="s">
        <v>3783</v>
      </c>
      <c r="I45" s="462" t="s">
        <v>104</v>
      </c>
      <c r="J45" s="25"/>
    </row>
    <row r="46" spans="1:10" ht="18">
      <c r="A46" s="63"/>
      <c r="B46" s="339"/>
      <c r="C46" s="856"/>
      <c r="D46" s="856"/>
      <c r="E46" s="856"/>
      <c r="F46" s="856"/>
      <c r="G46" s="856"/>
      <c r="H46" s="856"/>
      <c r="I46" s="856"/>
      <c r="J46" s="339"/>
    </row>
    <row r="47" spans="1:10" ht="18">
      <c r="A47" s="63"/>
      <c r="B47" s="339"/>
      <c r="C47" s="907" t="s">
        <v>441</v>
      </c>
      <c r="D47" s="864"/>
      <c r="E47" s="864"/>
      <c r="F47" s="864"/>
      <c r="G47" s="864"/>
      <c r="H47" s="864"/>
      <c r="I47" s="865"/>
      <c r="J47" s="339"/>
    </row>
    <row r="48" spans="1:10" ht="25.5" customHeight="1">
      <c r="A48" s="63"/>
      <c r="B48" s="25"/>
      <c r="C48" s="296" t="s">
        <v>16</v>
      </c>
      <c r="D48" s="296" t="s">
        <v>17</v>
      </c>
      <c r="E48" s="43"/>
      <c r="F48" s="43" t="s">
        <v>4008</v>
      </c>
      <c r="G48" s="31"/>
      <c r="H48" s="857"/>
      <c r="I48" s="31"/>
      <c r="J48" s="25"/>
    </row>
    <row r="49" spans="1:10" ht="27.75" customHeight="1">
      <c r="A49" s="63"/>
      <c r="B49" s="132"/>
      <c r="C49" s="190" t="s">
        <v>31</v>
      </c>
      <c r="D49" s="190" t="s">
        <v>34</v>
      </c>
      <c r="E49" s="18" t="s">
        <v>255</v>
      </c>
      <c r="F49" s="719" t="s">
        <v>4009</v>
      </c>
      <c r="G49" s="58" t="s">
        <v>3818</v>
      </c>
      <c r="H49" s="149" t="s">
        <v>3032</v>
      </c>
      <c r="I49" s="155" t="s">
        <v>104</v>
      </c>
      <c r="J49" s="132"/>
    </row>
    <row r="50" spans="1:10" ht="25.5">
      <c r="A50" s="63"/>
      <c r="B50" s="25"/>
      <c r="C50" s="190" t="s">
        <v>146</v>
      </c>
      <c r="D50" s="190" t="s">
        <v>148</v>
      </c>
      <c r="E50" s="10" t="s">
        <v>255</v>
      </c>
      <c r="F50" s="167" t="s">
        <v>4010</v>
      </c>
      <c r="G50" s="206" t="s">
        <v>3820</v>
      </c>
      <c r="H50" s="10" t="s">
        <v>3821</v>
      </c>
      <c r="I50" s="10" t="s">
        <v>97</v>
      </c>
      <c r="J50" s="25"/>
    </row>
    <row r="51" spans="1:10" ht="12.75">
      <c r="A51" s="63"/>
      <c r="B51" s="239"/>
      <c r="C51" s="892" t="s">
        <v>160</v>
      </c>
      <c r="D51" s="864"/>
      <c r="E51" s="864"/>
      <c r="F51" s="864"/>
      <c r="G51" s="864"/>
      <c r="H51" s="864"/>
      <c r="I51" s="865"/>
      <c r="J51" s="239"/>
    </row>
    <row r="52" spans="1:10" ht="38.25">
      <c r="A52" s="63"/>
      <c r="B52" s="715"/>
      <c r="C52" s="190" t="s">
        <v>170</v>
      </c>
      <c r="D52" s="190" t="s">
        <v>173</v>
      </c>
      <c r="E52" s="48" t="s">
        <v>174</v>
      </c>
      <c r="F52" s="660" t="s">
        <v>4011</v>
      </c>
      <c r="G52" s="810" t="s">
        <v>3823</v>
      </c>
      <c r="H52" s="675" t="s">
        <v>4012</v>
      </c>
      <c r="I52" s="462" t="s">
        <v>3740</v>
      </c>
      <c r="J52" s="715"/>
    </row>
    <row r="53" spans="1:10" ht="38.25">
      <c r="A53" s="63"/>
      <c r="B53" s="25"/>
      <c r="C53" s="190" t="s">
        <v>202</v>
      </c>
      <c r="D53" s="190" t="s">
        <v>203</v>
      </c>
      <c r="E53" s="10" t="s">
        <v>3825</v>
      </c>
      <c r="F53" s="477" t="s">
        <v>4013</v>
      </c>
      <c r="G53" s="38" t="s">
        <v>3827</v>
      </c>
      <c r="H53" s="160" t="s">
        <v>4014</v>
      </c>
      <c r="I53" s="214" t="s">
        <v>3829</v>
      </c>
      <c r="J53" s="25"/>
    </row>
    <row r="54" spans="1:10" ht="38.25">
      <c r="A54" s="63"/>
      <c r="B54" s="25"/>
      <c r="C54" s="190" t="s">
        <v>214</v>
      </c>
      <c r="D54" s="190" t="s">
        <v>215</v>
      </c>
      <c r="E54" s="10" t="s">
        <v>274</v>
      </c>
      <c r="F54" s="43" t="s">
        <v>4015</v>
      </c>
      <c r="G54" s="31" t="s">
        <v>3831</v>
      </c>
      <c r="H54" s="31" t="s">
        <v>3832</v>
      </c>
      <c r="I54" s="10" t="s">
        <v>97</v>
      </c>
      <c r="J54" s="25"/>
    </row>
    <row r="55" spans="1:10" ht="51">
      <c r="A55" s="63"/>
      <c r="B55" s="88"/>
      <c r="C55" s="190" t="s">
        <v>239</v>
      </c>
      <c r="D55" s="190" t="s">
        <v>240</v>
      </c>
      <c r="E55" s="10" t="s">
        <v>255</v>
      </c>
      <c r="F55" s="82" t="s">
        <v>4016</v>
      </c>
      <c r="G55" s="10" t="s">
        <v>4017</v>
      </c>
      <c r="H55" s="10" t="s">
        <v>3381</v>
      </c>
      <c r="I55" s="20" t="s">
        <v>104</v>
      </c>
      <c r="J55" s="88"/>
    </row>
    <row r="56" spans="1:10" ht="38.25">
      <c r="A56" s="63"/>
      <c r="B56" s="88"/>
      <c r="C56" s="890" t="s">
        <v>1166</v>
      </c>
      <c r="D56" s="986" t="s">
        <v>1167</v>
      </c>
      <c r="E56" s="854" t="s">
        <v>255</v>
      </c>
      <c r="F56" s="75" t="s">
        <v>4018</v>
      </c>
      <c r="G56" s="10" t="s">
        <v>4019</v>
      </c>
      <c r="H56" s="10" t="s">
        <v>3381</v>
      </c>
      <c r="I56" s="20" t="s">
        <v>104</v>
      </c>
      <c r="J56" s="88"/>
    </row>
    <row r="57" spans="1:10" ht="38.25">
      <c r="A57" s="63"/>
      <c r="B57" s="88"/>
      <c r="C57" s="868"/>
      <c r="D57" s="868"/>
      <c r="E57" s="858"/>
      <c r="F57" s="661" t="s">
        <v>4020</v>
      </c>
      <c r="G57" s="304"/>
      <c r="H57" s="818"/>
      <c r="I57" s="10" t="s">
        <v>1107</v>
      </c>
      <c r="J57" s="88"/>
    </row>
    <row r="58" spans="1:10" ht="38.25">
      <c r="A58" s="63"/>
      <c r="B58" s="25"/>
      <c r="C58" s="190" t="s">
        <v>4021</v>
      </c>
      <c r="D58" s="190" t="s">
        <v>1532</v>
      </c>
      <c r="E58" s="10" t="s">
        <v>255</v>
      </c>
      <c r="F58" s="75" t="s">
        <v>4022</v>
      </c>
      <c r="G58" s="10" t="s">
        <v>4023</v>
      </c>
      <c r="H58" s="10" t="s">
        <v>3381</v>
      </c>
      <c r="I58" s="20" t="s">
        <v>104</v>
      </c>
      <c r="J58" s="25"/>
    </row>
    <row r="59" spans="1:10" ht="18" customHeight="1">
      <c r="A59" s="63"/>
      <c r="B59" s="88"/>
      <c r="C59" s="900" t="s">
        <v>590</v>
      </c>
      <c r="D59" s="864"/>
      <c r="E59" s="864"/>
      <c r="F59" s="864"/>
      <c r="G59" s="864"/>
      <c r="H59" s="864"/>
      <c r="I59" s="865"/>
      <c r="J59" s="88"/>
    </row>
    <row r="60" spans="1:10" ht="25.5">
      <c r="A60" s="63"/>
      <c r="B60" s="708"/>
      <c r="C60" s="172">
        <v>1</v>
      </c>
      <c r="D60" s="5" t="s">
        <v>17</v>
      </c>
      <c r="E60" s="859"/>
      <c r="F60" s="43" t="s">
        <v>4024</v>
      </c>
      <c r="G60" s="31"/>
      <c r="H60" s="34"/>
      <c r="I60" s="91"/>
      <c r="J60" s="708"/>
    </row>
    <row r="61" spans="1:10" ht="25.5">
      <c r="A61" s="63"/>
      <c r="B61" s="88"/>
      <c r="C61" s="172" t="s">
        <v>31</v>
      </c>
      <c r="D61" s="5" t="s">
        <v>34</v>
      </c>
      <c r="E61" s="859"/>
      <c r="F61" s="43" t="s">
        <v>4025</v>
      </c>
      <c r="G61" s="31"/>
      <c r="H61" s="34"/>
      <c r="I61" s="31"/>
      <c r="J61" s="88"/>
    </row>
    <row r="62" spans="1:10" ht="51">
      <c r="A62" s="63"/>
      <c r="B62" s="25"/>
      <c r="C62" s="172" t="s">
        <v>146</v>
      </c>
      <c r="D62" s="5" t="s">
        <v>148</v>
      </c>
      <c r="E62" s="405"/>
      <c r="F62" s="167" t="s">
        <v>4026</v>
      </c>
      <c r="G62" s="31" t="s">
        <v>4027</v>
      </c>
      <c r="H62" s="31" t="s">
        <v>4028</v>
      </c>
      <c r="I62" s="31" t="s">
        <v>3925</v>
      </c>
      <c r="J62" s="25"/>
    </row>
    <row r="63" spans="1:10" ht="12.75" customHeight="1">
      <c r="A63" s="63"/>
      <c r="B63" s="25"/>
      <c r="C63" s="892" t="s">
        <v>160</v>
      </c>
      <c r="D63" s="864"/>
      <c r="E63" s="864"/>
      <c r="F63" s="864"/>
      <c r="G63" s="864"/>
      <c r="H63" s="864"/>
      <c r="I63" s="865"/>
      <c r="J63" s="25"/>
    </row>
    <row r="64" spans="1:10" ht="25.5">
      <c r="A64" s="63"/>
      <c r="B64" s="239"/>
      <c r="C64" s="914" t="s">
        <v>170</v>
      </c>
      <c r="D64" s="867" t="s">
        <v>173</v>
      </c>
      <c r="E64" s="860" t="s">
        <v>684</v>
      </c>
      <c r="F64" s="167" t="s">
        <v>4029</v>
      </c>
      <c r="G64" s="10" t="s">
        <v>3847</v>
      </c>
      <c r="H64" s="10" t="s">
        <v>3848</v>
      </c>
      <c r="I64" s="10" t="s">
        <v>3849</v>
      </c>
      <c r="J64" s="239"/>
    </row>
    <row r="65" spans="1:10" ht="50.25" customHeight="1">
      <c r="A65" s="63"/>
      <c r="B65" s="25"/>
      <c r="C65" s="887"/>
      <c r="D65" s="887"/>
      <c r="E65" s="860" t="s">
        <v>684</v>
      </c>
      <c r="F65" s="861" t="s">
        <v>4030</v>
      </c>
      <c r="G65" s="31" t="s">
        <v>3851</v>
      </c>
      <c r="H65" s="34" t="s">
        <v>3852</v>
      </c>
      <c r="I65" s="31" t="s">
        <v>97</v>
      </c>
      <c r="J65" s="25"/>
    </row>
    <row r="66" spans="1:10" ht="63.75">
      <c r="A66" s="63"/>
      <c r="B66" s="25"/>
      <c r="C66" s="868"/>
      <c r="D66" s="868"/>
      <c r="E66" s="860" t="s">
        <v>174</v>
      </c>
      <c r="F66" s="167" t="s">
        <v>4031</v>
      </c>
      <c r="G66" s="31" t="s">
        <v>3854</v>
      </c>
      <c r="H66" s="196" t="str">
        <f>HYPERLINK("https://yandex.ru/video/preview/?filmId=157179794929906226&amp;text=Пренцлау%20и%20Похвистнево%20на%20ютубе&amp;path=wizard&amp;parent-reqid=1589209135499966-1149343694015431435200251-production-app-host-sas-web-yp-203&amp;redircnt=1589209152.1","https://yandex.ru/video/preview/?filmId=157179794929906226&amp;text=Пренцлау%20и%20Похвистнево%20на%20ютубе&amp;path=wizard&amp;parent-reqid=1589209135499966-1149343694015431435200251-production-app-host-sas-web-yp-203&amp;redircnt=1589209152.1")</f>
        <v>https://yandex.ru/video/preview/?filmId=157179794929906226&amp;text=Пренцлау%20и%20Похвистнево%20на%20ютубе&amp;path=wizard&amp;parent-reqid=1589209135499966-1149343694015431435200251-production-app-host-sas-web-yp-203&amp;redircnt=1589209152.1</v>
      </c>
      <c r="I66" s="31" t="s">
        <v>97</v>
      </c>
      <c r="J66" s="25"/>
    </row>
    <row r="67" spans="1:10" ht="25.5">
      <c r="A67" s="63"/>
      <c r="B67" s="25"/>
      <c r="C67" s="172" t="s">
        <v>202</v>
      </c>
      <c r="D67" s="5" t="s">
        <v>203</v>
      </c>
      <c r="E67" s="862" t="s">
        <v>174</v>
      </c>
      <c r="F67" s="167" t="s">
        <v>4032</v>
      </c>
      <c r="G67" s="192" t="s">
        <v>3856</v>
      </c>
      <c r="H67" s="332" t="s">
        <v>4033</v>
      </c>
      <c r="I67" s="192" t="s">
        <v>97</v>
      </c>
      <c r="J67" s="25"/>
    </row>
    <row r="68" spans="1:10" ht="25.5">
      <c r="A68" s="63"/>
      <c r="B68" s="25"/>
      <c r="C68" s="37" t="s">
        <v>214</v>
      </c>
      <c r="D68" s="5" t="s">
        <v>3858</v>
      </c>
      <c r="E68" s="859"/>
      <c r="F68" s="20" t="s">
        <v>4034</v>
      </c>
      <c r="G68" s="407"/>
      <c r="H68" s="15"/>
      <c r="I68" s="10"/>
      <c r="J68" s="25"/>
    </row>
    <row r="69" spans="1:10" ht="43.5" customHeight="1">
      <c r="A69" s="63"/>
      <c r="B69" s="25"/>
      <c r="C69" s="5" t="s">
        <v>239</v>
      </c>
      <c r="D69" s="5" t="s">
        <v>2524</v>
      </c>
      <c r="E69" s="859"/>
      <c r="F69" s="10" t="s">
        <v>4035</v>
      </c>
      <c r="G69" s="10"/>
      <c r="H69" s="10"/>
      <c r="I69" s="10"/>
      <c r="J69" s="25"/>
    </row>
    <row r="70" spans="1:10" ht="51">
      <c r="A70" s="63"/>
      <c r="B70" s="25"/>
      <c r="C70" s="694">
        <v>8</v>
      </c>
      <c r="D70" s="288" t="s">
        <v>1167</v>
      </c>
      <c r="E70" s="165"/>
      <c r="F70" s="707" t="s">
        <v>4036</v>
      </c>
      <c r="G70" s="165"/>
      <c r="H70" s="165"/>
      <c r="I70" s="165"/>
      <c r="J70" s="25"/>
    </row>
    <row r="71" spans="1:10" ht="38.25">
      <c r="A71" s="63"/>
      <c r="B71" s="83"/>
      <c r="C71" s="694">
        <v>9</v>
      </c>
      <c r="D71" s="694" t="s">
        <v>1532</v>
      </c>
      <c r="E71" s="286" t="s">
        <v>174</v>
      </c>
      <c r="F71" s="724" t="s">
        <v>4037</v>
      </c>
      <c r="G71" s="286" t="s">
        <v>3834</v>
      </c>
      <c r="H71" s="286" t="s">
        <v>3835</v>
      </c>
      <c r="I71" s="165"/>
      <c r="J71" s="83"/>
    </row>
    <row r="72" spans="1:10" ht="12.75">
      <c r="A72" s="63"/>
      <c r="B72" s="83"/>
      <c r="J72" s="83"/>
    </row>
    <row r="73" spans="1:10" ht="12.75">
      <c r="A73" s="63"/>
      <c r="B73" s="83"/>
      <c r="C73" s="63"/>
      <c r="D73" s="63"/>
      <c r="E73" s="63"/>
      <c r="F73" s="63"/>
      <c r="G73" s="63"/>
      <c r="H73" s="63"/>
      <c r="I73" s="63"/>
      <c r="J73" s="83"/>
    </row>
    <row r="74" spans="1:10" ht="12.75">
      <c r="A74" s="63"/>
      <c r="B74" s="83"/>
      <c r="C74" s="63"/>
      <c r="D74" s="63"/>
      <c r="E74" s="63"/>
      <c r="F74" s="63"/>
      <c r="G74" s="63"/>
      <c r="H74" s="63"/>
      <c r="I74" s="63"/>
      <c r="J74" s="83"/>
    </row>
    <row r="75" spans="1:10" ht="12.75">
      <c r="A75" s="63"/>
      <c r="B75" s="83"/>
      <c r="C75" s="63"/>
      <c r="D75" s="63"/>
      <c r="E75" s="63"/>
      <c r="F75" s="63"/>
      <c r="G75" s="63"/>
      <c r="H75" s="63"/>
      <c r="I75" s="63"/>
      <c r="J75" s="83"/>
    </row>
    <row r="76" spans="1:10" ht="12.75" customHeight="1">
      <c r="A76" s="63"/>
      <c r="B76" s="83"/>
      <c r="C76" s="63"/>
      <c r="D76" s="63"/>
      <c r="E76" s="63"/>
      <c r="F76" s="63"/>
      <c r="G76" s="63"/>
      <c r="H76" s="63"/>
      <c r="I76" s="63"/>
      <c r="J76" s="83"/>
    </row>
    <row r="77" spans="1:10" ht="12.75">
      <c r="A77" s="63"/>
      <c r="B77" s="83"/>
      <c r="C77" s="63"/>
      <c r="D77" s="63"/>
      <c r="E77" s="63"/>
      <c r="F77" s="63"/>
      <c r="G77" s="63"/>
      <c r="H77" s="63"/>
      <c r="I77" s="63"/>
      <c r="J77" s="83"/>
    </row>
    <row r="78" spans="1:10" ht="12.75">
      <c r="A78" s="63"/>
      <c r="B78" s="83"/>
      <c r="C78" s="63"/>
      <c r="D78" s="63"/>
      <c r="E78" s="63"/>
      <c r="F78" s="63"/>
      <c r="G78" s="63"/>
      <c r="H78" s="63"/>
      <c r="I78" s="63"/>
      <c r="J78" s="83"/>
    </row>
    <row r="79" spans="1:10" ht="12.75">
      <c r="A79" s="63"/>
      <c r="B79" s="83"/>
      <c r="C79" s="63"/>
      <c r="D79" s="63"/>
      <c r="E79" s="63"/>
      <c r="F79" s="63"/>
      <c r="G79" s="63"/>
      <c r="H79" s="63"/>
      <c r="I79" s="63"/>
      <c r="J79" s="83"/>
    </row>
    <row r="80" spans="1:10" ht="12.75">
      <c r="A80" s="63"/>
      <c r="B80" s="83"/>
      <c r="C80" s="63"/>
      <c r="D80" s="63"/>
      <c r="E80" s="63"/>
      <c r="F80" s="63"/>
      <c r="G80" s="63"/>
      <c r="H80" s="63"/>
      <c r="I80" s="63"/>
      <c r="J80" s="83"/>
    </row>
    <row r="81" spans="1:10" ht="12.75">
      <c r="A81" s="63"/>
      <c r="B81" s="83"/>
      <c r="C81" s="63"/>
      <c r="D81" s="63"/>
      <c r="E81" s="63"/>
      <c r="F81" s="63"/>
      <c r="G81" s="63"/>
      <c r="H81" s="63"/>
      <c r="I81" s="63"/>
      <c r="J81" s="83"/>
    </row>
    <row r="82" spans="1:10" ht="12.75">
      <c r="A82" s="63"/>
      <c r="B82" s="83"/>
      <c r="C82" s="63"/>
      <c r="D82" s="63"/>
      <c r="E82" s="63"/>
      <c r="F82" s="63"/>
      <c r="G82" s="63"/>
      <c r="H82" s="63"/>
      <c r="I82" s="63"/>
      <c r="J82" s="83"/>
    </row>
    <row r="83" spans="1:10" ht="12.75">
      <c r="A83" s="63"/>
      <c r="B83" s="83"/>
      <c r="C83" s="63"/>
      <c r="D83" s="63"/>
      <c r="E83" s="63"/>
      <c r="F83" s="63"/>
      <c r="G83" s="63"/>
      <c r="H83" s="63"/>
      <c r="I83" s="63"/>
      <c r="J83" s="83"/>
    </row>
    <row r="84" spans="1:10" ht="12.75">
      <c r="A84" s="63"/>
      <c r="B84" s="63"/>
      <c r="C84" s="63"/>
      <c r="D84" s="63"/>
      <c r="E84" s="63"/>
      <c r="F84" s="63"/>
      <c r="G84" s="63"/>
      <c r="H84" s="63"/>
      <c r="I84" s="63"/>
      <c r="J84" s="83"/>
    </row>
    <row r="85" spans="1:10" ht="12.75">
      <c r="A85" s="63"/>
      <c r="B85" s="63"/>
      <c r="C85" s="63"/>
      <c r="D85" s="63"/>
      <c r="E85" s="63"/>
      <c r="F85" s="63"/>
      <c r="G85" s="63"/>
      <c r="H85" s="63"/>
      <c r="I85" s="63"/>
      <c r="J85" s="83"/>
    </row>
    <row r="86" spans="1:10" ht="12.75">
      <c r="A86" s="63"/>
      <c r="B86" s="63"/>
      <c r="C86" s="63"/>
      <c r="D86" s="63"/>
      <c r="E86" s="63"/>
      <c r="F86" s="63"/>
      <c r="G86" s="63"/>
      <c r="H86" s="63"/>
      <c r="I86" s="63"/>
      <c r="J86" s="83"/>
    </row>
    <row r="87" spans="1:10" ht="12.75">
      <c r="A87" s="63"/>
      <c r="B87" s="63"/>
      <c r="C87" s="63"/>
      <c r="D87" s="63"/>
      <c r="E87" s="63"/>
      <c r="F87" s="63"/>
      <c r="G87" s="63"/>
      <c r="H87" s="63"/>
      <c r="I87" s="63"/>
      <c r="J87" s="83"/>
    </row>
    <row r="88" spans="1:10" ht="12.75">
      <c r="A88" s="63"/>
      <c r="B88" s="63"/>
      <c r="C88" s="63"/>
      <c r="D88" s="63"/>
      <c r="E88" s="63"/>
      <c r="F88" s="63"/>
      <c r="G88" s="63"/>
      <c r="H88" s="63"/>
      <c r="I88" s="63"/>
      <c r="J88" s="83"/>
    </row>
    <row r="89" spans="1:10" ht="12.75">
      <c r="A89" s="63"/>
      <c r="B89" s="63"/>
      <c r="C89" s="63"/>
      <c r="D89" s="63"/>
      <c r="E89" s="63"/>
      <c r="F89" s="63"/>
      <c r="G89" s="63"/>
      <c r="H89" s="63"/>
      <c r="I89" s="63"/>
      <c r="J89" s="83"/>
    </row>
    <row r="90" spans="1:10" ht="12.75">
      <c r="A90" s="63"/>
      <c r="B90" s="63"/>
      <c r="C90" s="63"/>
      <c r="D90" s="63"/>
      <c r="E90" s="63"/>
      <c r="F90" s="63"/>
      <c r="G90" s="63"/>
      <c r="H90" s="63"/>
      <c r="I90" s="63"/>
      <c r="J90" s="83"/>
    </row>
    <row r="91" spans="1:10" ht="12.75">
      <c r="A91" s="63"/>
      <c r="B91" s="63"/>
      <c r="C91" s="63"/>
      <c r="D91" s="63"/>
      <c r="E91" s="63"/>
      <c r="F91" s="63"/>
      <c r="G91" s="63"/>
      <c r="H91" s="63"/>
      <c r="I91" s="63"/>
      <c r="J91" s="83"/>
    </row>
    <row r="92" spans="1:10" ht="12.75">
      <c r="A92" s="63"/>
      <c r="B92" s="63"/>
      <c r="C92" s="63"/>
      <c r="D92" s="63"/>
      <c r="E92" s="63"/>
      <c r="F92" s="63"/>
      <c r="G92" s="63"/>
      <c r="H92" s="63"/>
      <c r="I92" s="63"/>
      <c r="J92" s="83"/>
    </row>
    <row r="93" spans="1:10" ht="12.75">
      <c r="A93" s="63"/>
      <c r="B93" s="63"/>
      <c r="C93" s="63"/>
      <c r="D93" s="63"/>
      <c r="E93" s="63"/>
      <c r="F93" s="63"/>
      <c r="G93" s="63"/>
      <c r="H93" s="63"/>
      <c r="I93" s="63"/>
      <c r="J93" s="83"/>
    </row>
    <row r="94" spans="1:10" ht="12.75">
      <c r="A94" s="63"/>
      <c r="B94" s="63"/>
      <c r="C94" s="63"/>
      <c r="D94" s="63"/>
      <c r="E94" s="63"/>
      <c r="F94" s="63"/>
      <c r="G94" s="63"/>
      <c r="H94" s="63"/>
      <c r="I94" s="63"/>
      <c r="J94" s="83"/>
    </row>
    <row r="95" spans="1:10" ht="12.75">
      <c r="A95" s="63"/>
      <c r="B95" s="63"/>
      <c r="C95" s="63"/>
      <c r="D95" s="63"/>
      <c r="E95" s="63"/>
      <c r="F95" s="63"/>
      <c r="G95" s="63"/>
      <c r="H95" s="63"/>
      <c r="I95" s="63"/>
      <c r="J95" s="83"/>
    </row>
    <row r="96" spans="1:10" ht="12.75">
      <c r="A96" s="63"/>
      <c r="B96" s="63"/>
      <c r="C96" s="63"/>
      <c r="D96" s="63"/>
      <c r="E96" s="63"/>
      <c r="F96" s="63"/>
      <c r="G96" s="63"/>
      <c r="H96" s="63"/>
      <c r="I96" s="63"/>
      <c r="J96" s="83"/>
    </row>
    <row r="97" spans="1:10" ht="12.75">
      <c r="A97" s="63"/>
      <c r="B97" s="63"/>
      <c r="C97" s="63"/>
      <c r="D97" s="63"/>
      <c r="E97" s="63"/>
      <c r="F97" s="63"/>
      <c r="G97" s="63"/>
      <c r="H97" s="63"/>
      <c r="I97" s="63"/>
      <c r="J97" s="83"/>
    </row>
    <row r="98" spans="1:10" ht="12.75">
      <c r="A98" s="63"/>
      <c r="B98" s="63"/>
      <c r="C98" s="63"/>
      <c r="D98" s="63"/>
      <c r="E98" s="63"/>
      <c r="F98" s="63"/>
      <c r="G98" s="63"/>
      <c r="H98" s="63"/>
      <c r="I98" s="63"/>
      <c r="J98" s="83"/>
    </row>
    <row r="99" spans="1:10" ht="12.75">
      <c r="A99" s="63"/>
      <c r="B99" s="63"/>
      <c r="C99" s="63"/>
      <c r="D99" s="63"/>
      <c r="E99" s="63"/>
      <c r="F99" s="63"/>
      <c r="G99" s="63"/>
      <c r="H99" s="63"/>
      <c r="I99" s="63"/>
      <c r="J99" s="83"/>
    </row>
    <row r="100" spans="1:10" ht="12.75">
      <c r="A100" s="63"/>
      <c r="B100" s="63"/>
      <c r="C100" s="63"/>
      <c r="D100" s="63"/>
      <c r="E100" s="63"/>
      <c r="F100" s="63"/>
      <c r="G100" s="63"/>
      <c r="H100" s="63"/>
      <c r="I100" s="63"/>
      <c r="J100" s="83"/>
    </row>
    <row r="101" spans="1:10" ht="12.75">
      <c r="A101" s="63"/>
      <c r="B101" s="63"/>
      <c r="C101" s="63"/>
      <c r="D101" s="63"/>
      <c r="E101" s="63"/>
      <c r="F101" s="63"/>
      <c r="G101" s="63"/>
      <c r="H101" s="63"/>
      <c r="I101" s="63"/>
      <c r="J101" s="83"/>
    </row>
    <row r="102" spans="1:10" ht="12.75">
      <c r="A102" s="63"/>
      <c r="B102" s="63"/>
      <c r="C102" s="63"/>
      <c r="D102" s="63"/>
      <c r="E102" s="63"/>
      <c r="F102" s="63"/>
      <c r="G102" s="63"/>
      <c r="H102" s="63"/>
      <c r="I102" s="63"/>
      <c r="J102" s="83"/>
    </row>
    <row r="103" spans="1:10" ht="12.75">
      <c r="A103" s="63"/>
      <c r="B103" s="63"/>
      <c r="C103" s="63"/>
      <c r="D103" s="63"/>
      <c r="E103" s="63"/>
      <c r="F103" s="63"/>
      <c r="G103" s="63"/>
      <c r="H103" s="63"/>
      <c r="I103" s="63"/>
      <c r="J103" s="83"/>
    </row>
    <row r="104" spans="1:10" ht="12.75">
      <c r="A104" s="63"/>
      <c r="B104" s="63"/>
      <c r="C104" s="63"/>
      <c r="D104" s="63"/>
      <c r="E104" s="63"/>
      <c r="F104" s="63"/>
      <c r="G104" s="63"/>
      <c r="H104" s="63"/>
      <c r="I104" s="63"/>
      <c r="J104" s="83"/>
    </row>
    <row r="105" spans="1:10" ht="12.75">
      <c r="A105" s="63"/>
      <c r="B105" s="63"/>
      <c r="C105" s="63"/>
      <c r="D105" s="63"/>
      <c r="E105" s="63"/>
      <c r="F105" s="63"/>
      <c r="G105" s="63"/>
      <c r="H105" s="63"/>
      <c r="I105" s="63"/>
      <c r="J105" s="83"/>
    </row>
    <row r="106" spans="1:10" ht="12.75">
      <c r="A106" s="63"/>
      <c r="B106" s="63"/>
      <c r="C106" s="63"/>
      <c r="D106" s="63"/>
      <c r="E106" s="63"/>
      <c r="F106" s="63"/>
      <c r="G106" s="63"/>
      <c r="H106" s="63"/>
      <c r="I106" s="63"/>
      <c r="J106" s="83"/>
    </row>
    <row r="107" spans="1:10" ht="12.75">
      <c r="A107" s="63"/>
      <c r="B107" s="63"/>
      <c r="C107" s="63"/>
      <c r="D107" s="63"/>
      <c r="E107" s="63"/>
      <c r="F107" s="63"/>
      <c r="G107" s="63"/>
      <c r="H107" s="63"/>
      <c r="I107" s="63"/>
      <c r="J107" s="83"/>
    </row>
    <row r="108" spans="1:10" ht="12.75">
      <c r="A108" s="63"/>
      <c r="B108" s="63"/>
      <c r="C108" s="63"/>
      <c r="D108" s="63"/>
      <c r="E108" s="63"/>
      <c r="F108" s="63"/>
      <c r="G108" s="63"/>
      <c r="H108" s="63"/>
      <c r="I108" s="63"/>
      <c r="J108" s="83"/>
    </row>
    <row r="109" spans="1:10" ht="12.75">
      <c r="A109" s="63"/>
      <c r="B109" s="63"/>
      <c r="C109" s="63"/>
      <c r="D109" s="63"/>
      <c r="E109" s="63"/>
      <c r="F109" s="63"/>
      <c r="G109" s="63"/>
      <c r="H109" s="63"/>
      <c r="I109" s="63"/>
      <c r="J109" s="83"/>
    </row>
    <row r="110" spans="1:10" ht="12.75">
      <c r="A110" s="63"/>
      <c r="B110" s="63"/>
      <c r="C110" s="63"/>
      <c r="D110" s="63"/>
      <c r="E110" s="63"/>
      <c r="F110" s="63"/>
      <c r="G110" s="63"/>
      <c r="H110" s="63"/>
      <c r="I110" s="63"/>
      <c r="J110" s="83"/>
    </row>
    <row r="111" spans="1:10" ht="12.75">
      <c r="A111" s="63"/>
      <c r="B111" s="63"/>
      <c r="C111" s="63"/>
      <c r="D111" s="63"/>
      <c r="E111" s="63"/>
      <c r="F111" s="63"/>
      <c r="G111" s="63"/>
      <c r="H111" s="63"/>
      <c r="I111" s="63"/>
      <c r="J111" s="83"/>
    </row>
    <row r="112" spans="1:10" ht="12.75">
      <c r="A112" s="63"/>
      <c r="B112" s="63"/>
      <c r="C112" s="63"/>
      <c r="D112" s="63"/>
      <c r="E112" s="63"/>
      <c r="F112" s="63"/>
      <c r="G112" s="63"/>
      <c r="H112" s="63"/>
      <c r="I112" s="63"/>
      <c r="J112" s="83"/>
    </row>
    <row r="113" spans="1:10" ht="12.75">
      <c r="A113" s="63"/>
      <c r="B113" s="63"/>
      <c r="C113" s="63"/>
      <c r="D113" s="63"/>
      <c r="E113" s="63"/>
      <c r="F113" s="63"/>
      <c r="G113" s="63"/>
      <c r="H113" s="63"/>
      <c r="I113" s="63"/>
      <c r="J113" s="83"/>
    </row>
    <row r="114" spans="1:10" ht="12.75">
      <c r="A114" s="63"/>
      <c r="B114" s="63"/>
      <c r="C114" s="63"/>
      <c r="D114" s="63"/>
      <c r="E114" s="63"/>
      <c r="F114" s="63"/>
      <c r="G114" s="63"/>
      <c r="H114" s="63"/>
      <c r="I114" s="63"/>
      <c r="J114" s="83"/>
    </row>
    <row r="115" spans="1:10" ht="12.75">
      <c r="A115" s="63"/>
      <c r="B115" s="63"/>
      <c r="C115" s="63"/>
      <c r="D115" s="63"/>
      <c r="E115" s="63"/>
      <c r="F115" s="63"/>
      <c r="G115" s="63"/>
      <c r="H115" s="63"/>
      <c r="I115" s="63"/>
      <c r="J115" s="83"/>
    </row>
    <row r="116" spans="1:10" ht="12.75">
      <c r="A116" s="63"/>
      <c r="B116" s="63"/>
      <c r="C116" s="63"/>
      <c r="D116" s="63"/>
      <c r="E116" s="63"/>
      <c r="F116" s="63"/>
      <c r="G116" s="63"/>
      <c r="H116" s="63"/>
      <c r="I116" s="63"/>
      <c r="J116" s="83"/>
    </row>
    <row r="117" spans="1:10" ht="12.75">
      <c r="A117" s="63"/>
      <c r="B117" s="63"/>
      <c r="C117" s="63"/>
      <c r="D117" s="63"/>
      <c r="E117" s="63"/>
      <c r="F117" s="63"/>
      <c r="G117" s="63"/>
      <c r="H117" s="63"/>
      <c r="I117" s="63"/>
      <c r="J117" s="83"/>
    </row>
    <row r="118" spans="1:10" ht="12.75">
      <c r="A118" s="63"/>
      <c r="B118" s="63"/>
      <c r="C118" s="63"/>
      <c r="D118" s="63"/>
      <c r="E118" s="63"/>
      <c r="F118" s="63"/>
      <c r="G118" s="63"/>
      <c r="H118" s="63"/>
      <c r="I118" s="63"/>
      <c r="J118" s="83"/>
    </row>
    <row r="119" spans="1:10" ht="12.75">
      <c r="A119" s="63"/>
      <c r="B119" s="63"/>
      <c r="C119" s="63"/>
      <c r="D119" s="63"/>
      <c r="E119" s="63"/>
      <c r="F119" s="63"/>
      <c r="G119" s="63"/>
      <c r="H119" s="63"/>
      <c r="I119" s="63"/>
      <c r="J119" s="83"/>
    </row>
    <row r="120" spans="1:10" ht="12.75">
      <c r="A120" s="63"/>
      <c r="B120" s="63"/>
      <c r="C120" s="63"/>
      <c r="D120" s="63"/>
      <c r="E120" s="63"/>
      <c r="F120" s="63"/>
      <c r="G120" s="63"/>
      <c r="H120" s="63"/>
      <c r="I120" s="63"/>
      <c r="J120" s="83"/>
    </row>
    <row r="121" spans="1:10" ht="12.75">
      <c r="A121" s="63"/>
      <c r="B121" s="63"/>
      <c r="C121" s="63"/>
      <c r="D121" s="63"/>
      <c r="E121" s="63"/>
      <c r="F121" s="63"/>
      <c r="G121" s="63"/>
      <c r="H121" s="63"/>
      <c r="I121" s="63"/>
      <c r="J121" s="83"/>
    </row>
    <row r="122" spans="1:10" ht="12.75">
      <c r="A122" s="63"/>
      <c r="B122" s="63"/>
      <c r="C122" s="63"/>
      <c r="D122" s="63"/>
      <c r="E122" s="63"/>
      <c r="F122" s="63"/>
      <c r="G122" s="63"/>
      <c r="H122" s="63"/>
      <c r="I122" s="63"/>
      <c r="J122" s="83"/>
    </row>
    <row r="123" spans="1:10" ht="12.75">
      <c r="A123" s="63"/>
      <c r="B123" s="63"/>
      <c r="C123" s="63"/>
      <c r="D123" s="63"/>
      <c r="E123" s="63"/>
      <c r="F123" s="63"/>
      <c r="G123" s="63"/>
      <c r="H123" s="63"/>
      <c r="I123" s="63"/>
      <c r="J123" s="83"/>
    </row>
    <row r="124" spans="1:10" ht="12.75">
      <c r="A124" s="63"/>
      <c r="B124" s="63"/>
      <c r="C124" s="63"/>
      <c r="D124" s="63"/>
      <c r="E124" s="63"/>
      <c r="F124" s="63"/>
      <c r="G124" s="63"/>
      <c r="H124" s="63"/>
      <c r="I124" s="63"/>
      <c r="J124" s="83"/>
    </row>
    <row r="125" spans="1:10" ht="12.75">
      <c r="A125" s="63"/>
      <c r="B125" s="63"/>
      <c r="C125" s="63"/>
      <c r="D125" s="63"/>
      <c r="E125" s="63"/>
      <c r="F125" s="63"/>
      <c r="G125" s="63"/>
      <c r="H125" s="63"/>
      <c r="I125" s="63"/>
      <c r="J125" s="83"/>
    </row>
    <row r="126" spans="1:10" ht="12.75">
      <c r="A126" s="63"/>
      <c r="B126" s="63"/>
      <c r="C126" s="63"/>
      <c r="D126" s="63"/>
      <c r="E126" s="63"/>
      <c r="F126" s="63"/>
      <c r="G126" s="63"/>
      <c r="H126" s="63"/>
      <c r="I126" s="63"/>
      <c r="J126" s="83"/>
    </row>
    <row r="127" spans="1:10" ht="12.75">
      <c r="A127" s="63"/>
      <c r="B127" s="63"/>
      <c r="C127" s="63"/>
      <c r="D127" s="63"/>
      <c r="E127" s="63"/>
      <c r="F127" s="63"/>
      <c r="G127" s="63"/>
      <c r="H127" s="63"/>
      <c r="I127" s="63"/>
      <c r="J127" s="83"/>
    </row>
    <row r="128" spans="1:10" ht="12.75">
      <c r="A128" s="63"/>
      <c r="B128" s="63"/>
      <c r="C128" s="63"/>
      <c r="D128" s="63"/>
      <c r="E128" s="63"/>
      <c r="F128" s="63"/>
      <c r="G128" s="63"/>
      <c r="H128" s="63"/>
      <c r="I128" s="63"/>
      <c r="J128" s="83"/>
    </row>
    <row r="129" spans="1:10" ht="12.75">
      <c r="A129" s="63"/>
      <c r="B129" s="63"/>
      <c r="C129" s="63"/>
      <c r="D129" s="63"/>
      <c r="E129" s="63"/>
      <c r="F129" s="63"/>
      <c r="G129" s="63"/>
      <c r="H129" s="63"/>
      <c r="I129" s="63"/>
      <c r="J129" s="83"/>
    </row>
    <row r="130" spans="1:10" ht="12.75">
      <c r="A130" s="63"/>
      <c r="B130" s="63"/>
      <c r="C130" s="63"/>
      <c r="D130" s="63"/>
      <c r="E130" s="63"/>
      <c r="F130" s="63"/>
      <c r="G130" s="63"/>
      <c r="H130" s="63"/>
      <c r="I130" s="63"/>
      <c r="J130" s="83"/>
    </row>
    <row r="131" spans="1:10" ht="12.75">
      <c r="A131" s="63"/>
      <c r="B131" s="63"/>
      <c r="C131" s="63"/>
      <c r="D131" s="63"/>
      <c r="E131" s="63"/>
      <c r="F131" s="63"/>
      <c r="G131" s="63"/>
      <c r="H131" s="63"/>
      <c r="I131" s="63"/>
      <c r="J131" s="83"/>
    </row>
    <row r="132" spans="1:10" ht="12.75">
      <c r="A132" s="63"/>
      <c r="B132" s="63"/>
      <c r="C132" s="63"/>
      <c r="D132" s="63"/>
      <c r="E132" s="63"/>
      <c r="F132" s="63"/>
      <c r="G132" s="63"/>
      <c r="H132" s="63"/>
      <c r="I132" s="63"/>
      <c r="J132" s="83"/>
    </row>
    <row r="133" spans="1:10" ht="12.75">
      <c r="A133" s="63"/>
      <c r="B133" s="63"/>
      <c r="C133" s="63"/>
      <c r="D133" s="63"/>
      <c r="E133" s="63"/>
      <c r="F133" s="63"/>
      <c r="G133" s="63"/>
      <c r="H133" s="63"/>
      <c r="I133" s="63"/>
      <c r="J133" s="83"/>
    </row>
    <row r="134" spans="1:10" ht="12.75">
      <c r="A134" s="63"/>
      <c r="B134" s="63"/>
      <c r="C134" s="63"/>
      <c r="D134" s="63"/>
      <c r="E134" s="63"/>
      <c r="F134" s="63"/>
      <c r="G134" s="63"/>
      <c r="H134" s="63"/>
      <c r="I134" s="63"/>
      <c r="J134" s="83"/>
    </row>
    <row r="135" spans="1:10" ht="12.75">
      <c r="A135" s="63"/>
      <c r="B135" s="63"/>
      <c r="C135" s="63"/>
      <c r="D135" s="63"/>
      <c r="E135" s="63"/>
      <c r="F135" s="63"/>
      <c r="G135" s="63"/>
      <c r="H135" s="63"/>
      <c r="I135" s="63"/>
      <c r="J135" s="83"/>
    </row>
    <row r="136" spans="1:10" ht="12.75">
      <c r="A136" s="63"/>
      <c r="B136" s="63"/>
      <c r="C136" s="63"/>
      <c r="D136" s="63"/>
      <c r="E136" s="63"/>
      <c r="F136" s="63"/>
      <c r="G136" s="63"/>
      <c r="H136" s="63"/>
      <c r="I136" s="63"/>
      <c r="J136" s="83"/>
    </row>
    <row r="137" spans="1:10" ht="12.75">
      <c r="A137" s="63"/>
      <c r="B137" s="63"/>
      <c r="C137" s="63"/>
      <c r="D137" s="63"/>
      <c r="E137" s="63"/>
      <c r="F137" s="63"/>
      <c r="G137" s="63"/>
      <c r="H137" s="63"/>
      <c r="I137" s="63"/>
      <c r="J137" s="83"/>
    </row>
    <row r="138" spans="1:10" ht="12.75">
      <c r="A138" s="63"/>
      <c r="B138" s="63"/>
      <c r="C138" s="63"/>
      <c r="D138" s="63"/>
      <c r="E138" s="63"/>
      <c r="F138" s="63"/>
      <c r="G138" s="63"/>
      <c r="H138" s="63"/>
      <c r="I138" s="63"/>
      <c r="J138" s="83"/>
    </row>
    <row r="139" spans="1:10" ht="12.75">
      <c r="A139" s="63"/>
      <c r="B139" s="63"/>
      <c r="C139" s="63"/>
      <c r="D139" s="63"/>
      <c r="E139" s="63"/>
      <c r="F139" s="63"/>
      <c r="G139" s="63"/>
      <c r="H139" s="63"/>
      <c r="I139" s="63"/>
      <c r="J139" s="83"/>
    </row>
    <row r="140" spans="1:10" ht="12.75">
      <c r="A140" s="63"/>
      <c r="B140" s="63"/>
      <c r="C140" s="63"/>
      <c r="D140" s="63"/>
      <c r="E140" s="63"/>
      <c r="F140" s="63"/>
      <c r="G140" s="63"/>
      <c r="H140" s="63"/>
      <c r="I140" s="63"/>
      <c r="J140" s="83"/>
    </row>
    <row r="141" spans="1:10" ht="12.75">
      <c r="A141" s="63"/>
      <c r="B141" s="63"/>
      <c r="C141" s="63"/>
      <c r="D141" s="63"/>
      <c r="E141" s="63"/>
      <c r="F141" s="63"/>
      <c r="G141" s="63"/>
      <c r="H141" s="63"/>
      <c r="I141" s="63"/>
      <c r="J141" s="83"/>
    </row>
    <row r="142" spans="1:10" ht="12.75">
      <c r="A142" s="63"/>
      <c r="B142" s="63"/>
      <c r="C142" s="63"/>
      <c r="D142" s="63"/>
      <c r="E142" s="63"/>
      <c r="F142" s="63"/>
      <c r="G142" s="63"/>
      <c r="H142" s="63"/>
      <c r="I142" s="63"/>
      <c r="J142" s="83"/>
    </row>
    <row r="143" spans="1:10" ht="12.75">
      <c r="A143" s="63"/>
      <c r="B143" s="63"/>
      <c r="C143" s="63"/>
      <c r="D143" s="63"/>
      <c r="E143" s="63"/>
      <c r="F143" s="63"/>
      <c r="G143" s="63"/>
      <c r="H143" s="63"/>
      <c r="I143" s="63"/>
      <c r="J143" s="83"/>
    </row>
    <row r="144" spans="1:10" ht="12.75">
      <c r="A144" s="63"/>
      <c r="B144" s="63"/>
      <c r="C144" s="63"/>
      <c r="D144" s="63"/>
      <c r="E144" s="63"/>
      <c r="F144" s="63"/>
      <c r="G144" s="63"/>
      <c r="H144" s="63"/>
      <c r="I144" s="63"/>
      <c r="J144" s="83"/>
    </row>
    <row r="145" spans="1:10" ht="12.75">
      <c r="A145" s="63"/>
      <c r="B145" s="63"/>
      <c r="C145" s="63"/>
      <c r="D145" s="63"/>
      <c r="E145" s="63"/>
      <c r="F145" s="63"/>
      <c r="G145" s="63"/>
      <c r="H145" s="63"/>
      <c r="I145" s="63"/>
      <c r="J145" s="83"/>
    </row>
    <row r="146" spans="1:10" ht="12.75">
      <c r="A146" s="63"/>
      <c r="B146" s="63"/>
      <c r="C146" s="63"/>
      <c r="D146" s="63"/>
      <c r="E146" s="63"/>
      <c r="F146" s="63"/>
      <c r="G146" s="63"/>
      <c r="H146" s="63"/>
      <c r="I146" s="63"/>
      <c r="J146" s="83"/>
    </row>
    <row r="147" spans="1:10" ht="12.75">
      <c r="A147" s="63"/>
      <c r="B147" s="63"/>
      <c r="C147" s="63"/>
      <c r="D147" s="63"/>
      <c r="E147" s="63"/>
      <c r="F147" s="63"/>
      <c r="G147" s="63"/>
      <c r="H147" s="63"/>
      <c r="I147" s="63"/>
      <c r="J147" s="83"/>
    </row>
    <row r="148" spans="1:10" ht="12.75">
      <c r="A148" s="63"/>
      <c r="B148" s="63"/>
      <c r="C148" s="63"/>
      <c r="D148" s="63"/>
      <c r="E148" s="63"/>
      <c r="F148" s="63"/>
      <c r="G148" s="63"/>
      <c r="H148" s="63"/>
      <c r="I148" s="63"/>
      <c r="J148" s="83"/>
    </row>
    <row r="149" spans="1:10" ht="12.75">
      <c r="A149" s="63"/>
      <c r="B149" s="63"/>
      <c r="C149" s="63"/>
      <c r="D149" s="63"/>
      <c r="E149" s="63"/>
      <c r="F149" s="63"/>
      <c r="G149" s="63"/>
      <c r="H149" s="63"/>
      <c r="I149" s="63"/>
      <c r="J149" s="83"/>
    </row>
    <row r="150" spans="1:10" ht="12.75">
      <c r="A150" s="63"/>
      <c r="B150" s="63"/>
      <c r="C150" s="63"/>
      <c r="D150" s="63"/>
      <c r="E150" s="63"/>
      <c r="F150" s="63"/>
      <c r="G150" s="63"/>
      <c r="H150" s="63"/>
      <c r="I150" s="63"/>
      <c r="J150" s="83"/>
    </row>
    <row r="151" spans="1:10" ht="12.75">
      <c r="A151" s="63"/>
      <c r="B151" s="63"/>
      <c r="C151" s="63"/>
      <c r="D151" s="63"/>
      <c r="E151" s="63"/>
      <c r="F151" s="63"/>
      <c r="G151" s="63"/>
      <c r="H151" s="63"/>
      <c r="I151" s="63"/>
      <c r="J151" s="83"/>
    </row>
    <row r="152" spans="1:10" ht="12.75">
      <c r="A152" s="63"/>
      <c r="B152" s="63"/>
      <c r="C152" s="63"/>
      <c r="D152" s="63"/>
      <c r="E152" s="63"/>
      <c r="F152" s="63"/>
      <c r="G152" s="63"/>
      <c r="H152" s="63"/>
      <c r="I152" s="63"/>
      <c r="J152" s="83"/>
    </row>
    <row r="153" spans="1:10" ht="12.75">
      <c r="A153" s="63"/>
      <c r="B153" s="63"/>
      <c r="C153" s="63"/>
      <c r="D153" s="63"/>
      <c r="E153" s="63"/>
      <c r="F153" s="63"/>
      <c r="G153" s="63"/>
      <c r="H153" s="63"/>
      <c r="I153" s="63"/>
      <c r="J153" s="83"/>
    </row>
    <row r="154" spans="1:10" ht="12.75">
      <c r="A154" s="63"/>
      <c r="B154" s="63"/>
      <c r="C154" s="63"/>
      <c r="D154" s="63"/>
      <c r="E154" s="63"/>
      <c r="F154" s="63"/>
      <c r="G154" s="63"/>
      <c r="H154" s="63"/>
      <c r="I154" s="63"/>
      <c r="J154" s="83"/>
    </row>
    <row r="155" spans="1:10" ht="12.75">
      <c r="A155" s="63"/>
      <c r="B155" s="63"/>
      <c r="C155" s="63"/>
      <c r="D155" s="63"/>
      <c r="E155" s="63"/>
      <c r="F155" s="63"/>
      <c r="G155" s="63"/>
      <c r="H155" s="63"/>
      <c r="I155" s="63"/>
      <c r="J155" s="83"/>
    </row>
    <row r="156" spans="1:10" ht="12.75">
      <c r="A156" s="63"/>
      <c r="B156" s="63"/>
      <c r="C156" s="63"/>
      <c r="D156" s="63"/>
      <c r="E156" s="63"/>
      <c r="F156" s="63"/>
      <c r="G156" s="63"/>
      <c r="H156" s="63"/>
      <c r="I156" s="63"/>
      <c r="J156" s="83"/>
    </row>
    <row r="157" spans="1:10" ht="12.75">
      <c r="A157" s="63"/>
      <c r="B157" s="63"/>
      <c r="C157" s="63"/>
      <c r="D157" s="63"/>
      <c r="E157" s="63"/>
      <c r="F157" s="63"/>
      <c r="G157" s="63"/>
      <c r="H157" s="63"/>
      <c r="I157" s="63"/>
      <c r="J157" s="83"/>
    </row>
    <row r="158" spans="1:10" ht="12.75">
      <c r="A158" s="63"/>
      <c r="B158" s="63"/>
      <c r="C158" s="63"/>
      <c r="D158" s="63"/>
      <c r="E158" s="63"/>
      <c r="F158" s="63"/>
      <c r="G158" s="63"/>
      <c r="H158" s="63"/>
      <c r="I158" s="63"/>
      <c r="J158" s="83"/>
    </row>
    <row r="159" spans="1:10" ht="12.75">
      <c r="A159" s="63"/>
      <c r="B159" s="63"/>
      <c r="C159" s="63"/>
      <c r="D159" s="63"/>
      <c r="E159" s="63"/>
      <c r="F159" s="63"/>
      <c r="G159" s="63"/>
      <c r="H159" s="63"/>
      <c r="I159" s="63"/>
      <c r="J159" s="83"/>
    </row>
    <row r="160" spans="1:10" ht="12.75">
      <c r="A160" s="63"/>
      <c r="B160" s="63"/>
      <c r="C160" s="63"/>
      <c r="D160" s="63"/>
      <c r="E160" s="63"/>
      <c r="F160" s="63"/>
      <c r="G160" s="63"/>
      <c r="H160" s="63"/>
      <c r="I160" s="63"/>
      <c r="J160" s="83"/>
    </row>
    <row r="161" spans="1:10" ht="12.75">
      <c r="A161" s="63"/>
      <c r="B161" s="63"/>
      <c r="C161" s="63"/>
      <c r="D161" s="63"/>
      <c r="E161" s="63"/>
      <c r="F161" s="63"/>
      <c r="G161" s="63"/>
      <c r="H161" s="63"/>
      <c r="I161" s="63"/>
      <c r="J161" s="83"/>
    </row>
    <row r="162" spans="1:10" ht="12.75">
      <c r="A162" s="63"/>
      <c r="B162" s="63"/>
      <c r="C162" s="63"/>
      <c r="D162" s="63"/>
      <c r="E162" s="63"/>
      <c r="F162" s="63"/>
      <c r="G162" s="63"/>
      <c r="H162" s="63"/>
      <c r="I162" s="63"/>
      <c r="J162" s="83"/>
    </row>
    <row r="163" spans="1:10" ht="12.75">
      <c r="A163" s="63"/>
      <c r="B163" s="63"/>
      <c r="C163" s="63"/>
      <c r="D163" s="63"/>
      <c r="E163" s="63"/>
      <c r="F163" s="63"/>
      <c r="G163" s="63"/>
      <c r="H163" s="63"/>
      <c r="I163" s="63"/>
      <c r="J163" s="83"/>
    </row>
    <row r="164" spans="1:10" ht="12.75">
      <c r="A164" s="63"/>
      <c r="B164" s="63"/>
      <c r="C164" s="63"/>
      <c r="D164" s="63"/>
      <c r="E164" s="63"/>
      <c r="F164" s="63"/>
      <c r="G164" s="63"/>
      <c r="H164" s="63"/>
      <c r="I164" s="63"/>
      <c r="J164" s="83"/>
    </row>
    <row r="165" spans="1:10" ht="12.75">
      <c r="A165" s="63"/>
      <c r="B165" s="63"/>
      <c r="C165" s="63"/>
      <c r="D165" s="63"/>
      <c r="E165" s="63"/>
      <c r="F165" s="63"/>
      <c r="G165" s="63"/>
      <c r="H165" s="63"/>
      <c r="I165" s="63"/>
      <c r="J165" s="83"/>
    </row>
    <row r="166" spans="1:10" ht="12.75">
      <c r="A166" s="63"/>
      <c r="B166" s="63"/>
      <c r="C166" s="63"/>
      <c r="D166" s="63"/>
      <c r="E166" s="63"/>
      <c r="F166" s="63"/>
      <c r="G166" s="63"/>
      <c r="H166" s="63"/>
      <c r="I166" s="63"/>
      <c r="J166" s="83"/>
    </row>
    <row r="167" spans="1:10" ht="12.75">
      <c r="A167" s="63"/>
      <c r="B167" s="63"/>
      <c r="C167" s="63"/>
      <c r="D167" s="63"/>
      <c r="E167" s="63"/>
      <c r="F167" s="63"/>
      <c r="G167" s="63"/>
      <c r="H167" s="63"/>
      <c r="I167" s="63"/>
      <c r="J167" s="83"/>
    </row>
    <row r="168" spans="1:10" ht="12.75">
      <c r="A168" s="63"/>
      <c r="B168" s="63"/>
      <c r="C168" s="63"/>
      <c r="D168" s="63"/>
      <c r="E168" s="63"/>
      <c r="F168" s="63"/>
      <c r="G168" s="63"/>
      <c r="H168" s="63"/>
      <c r="I168" s="63"/>
      <c r="J168" s="83"/>
    </row>
    <row r="169" spans="1:10" ht="12.75">
      <c r="A169" s="63"/>
      <c r="B169" s="63"/>
      <c r="C169" s="63"/>
      <c r="D169" s="63"/>
      <c r="E169" s="63"/>
      <c r="F169" s="63"/>
      <c r="G169" s="63"/>
      <c r="H169" s="63"/>
      <c r="I169" s="63"/>
      <c r="J169" s="83"/>
    </row>
    <row r="170" spans="1:10" ht="12.75">
      <c r="A170" s="63"/>
      <c r="B170" s="63"/>
      <c r="C170" s="63"/>
      <c r="D170" s="63"/>
      <c r="E170" s="63"/>
      <c r="F170" s="63"/>
      <c r="G170" s="63"/>
      <c r="H170" s="63"/>
      <c r="I170" s="63"/>
      <c r="J170" s="83"/>
    </row>
    <row r="171" spans="1:10" ht="12.75">
      <c r="A171" s="63"/>
      <c r="B171" s="63"/>
      <c r="C171" s="63"/>
      <c r="D171" s="63"/>
      <c r="E171" s="63"/>
      <c r="F171" s="63"/>
      <c r="G171" s="63"/>
      <c r="H171" s="63"/>
      <c r="I171" s="63"/>
      <c r="J171" s="83"/>
    </row>
    <row r="172" spans="1:10" ht="12.75">
      <c r="A172" s="63"/>
      <c r="B172" s="63"/>
      <c r="C172" s="63"/>
      <c r="D172" s="63"/>
      <c r="E172" s="63"/>
      <c r="F172" s="63"/>
      <c r="G172" s="63"/>
      <c r="H172" s="63"/>
      <c r="I172" s="63"/>
      <c r="J172" s="83"/>
    </row>
    <row r="173" spans="1:10" ht="12.75">
      <c r="A173" s="63"/>
      <c r="B173" s="63"/>
      <c r="C173" s="63"/>
      <c r="D173" s="63"/>
      <c r="E173" s="63"/>
      <c r="F173" s="63"/>
      <c r="G173" s="63"/>
      <c r="H173" s="63"/>
      <c r="I173" s="63"/>
      <c r="J173" s="83"/>
    </row>
    <row r="174" spans="1:10" ht="12.75">
      <c r="A174" s="63"/>
      <c r="B174" s="63"/>
      <c r="C174" s="63"/>
      <c r="D174" s="63"/>
      <c r="E174" s="63"/>
      <c r="F174" s="63"/>
      <c r="G174" s="63"/>
      <c r="H174" s="63"/>
      <c r="I174" s="63"/>
      <c r="J174" s="83"/>
    </row>
    <row r="175" spans="1:10" ht="12.75">
      <c r="A175" s="63"/>
      <c r="B175" s="63"/>
      <c r="C175" s="63"/>
      <c r="D175" s="63"/>
      <c r="E175" s="63"/>
      <c r="F175" s="63"/>
      <c r="G175" s="63"/>
      <c r="H175" s="63"/>
      <c r="I175" s="63"/>
      <c r="J175" s="83"/>
    </row>
    <row r="176" spans="1:10" ht="12.75">
      <c r="A176" s="63"/>
      <c r="B176" s="63"/>
      <c r="C176" s="63"/>
      <c r="D176" s="63"/>
      <c r="E176" s="63"/>
      <c r="F176" s="63"/>
      <c r="G176" s="63"/>
      <c r="H176" s="63"/>
      <c r="I176" s="63"/>
      <c r="J176" s="83"/>
    </row>
    <row r="177" spans="1:10" ht="12.75">
      <c r="A177" s="63"/>
      <c r="B177" s="63"/>
      <c r="C177" s="63"/>
      <c r="D177" s="63"/>
      <c r="E177" s="63"/>
      <c r="F177" s="63"/>
      <c r="G177" s="63"/>
      <c r="H177" s="63"/>
      <c r="I177" s="63"/>
      <c r="J177" s="83"/>
    </row>
    <row r="178" spans="1:10" ht="12.75">
      <c r="A178" s="63"/>
      <c r="B178" s="63"/>
      <c r="C178" s="63"/>
      <c r="D178" s="63"/>
      <c r="E178" s="63"/>
      <c r="F178" s="63"/>
      <c r="G178" s="63"/>
      <c r="H178" s="63"/>
      <c r="I178" s="63"/>
      <c r="J178" s="83"/>
    </row>
    <row r="179" spans="1:10" ht="12.75">
      <c r="A179" s="63"/>
      <c r="B179" s="63"/>
      <c r="C179" s="63"/>
      <c r="D179" s="63"/>
      <c r="E179" s="63"/>
      <c r="F179" s="63"/>
      <c r="G179" s="63"/>
      <c r="H179" s="63"/>
      <c r="I179" s="63"/>
      <c r="J179" s="83"/>
    </row>
    <row r="180" spans="1:10" ht="12.75">
      <c r="A180" s="63"/>
      <c r="B180" s="63"/>
      <c r="C180" s="63"/>
      <c r="D180" s="63"/>
      <c r="E180" s="63"/>
      <c r="F180" s="63"/>
      <c r="G180" s="63"/>
      <c r="H180" s="63"/>
      <c r="I180" s="63"/>
      <c r="J180" s="83"/>
    </row>
    <row r="181" spans="1:10" ht="12.75">
      <c r="A181" s="63"/>
      <c r="B181" s="63"/>
      <c r="C181" s="63"/>
      <c r="D181" s="63"/>
      <c r="E181" s="63"/>
      <c r="F181" s="63"/>
      <c r="G181" s="63"/>
      <c r="H181" s="63"/>
      <c r="I181" s="63"/>
      <c r="J181" s="83"/>
    </row>
    <row r="182" spans="1:10" ht="12.75">
      <c r="A182" s="63"/>
      <c r="B182" s="63"/>
      <c r="C182" s="63"/>
      <c r="D182" s="63"/>
      <c r="E182" s="63"/>
      <c r="F182" s="63"/>
      <c r="G182" s="63"/>
      <c r="H182" s="63"/>
      <c r="I182" s="63"/>
      <c r="J182" s="83"/>
    </row>
    <row r="183" spans="1:10" ht="12.75">
      <c r="A183" s="63"/>
      <c r="B183" s="63"/>
      <c r="C183" s="63"/>
      <c r="D183" s="63"/>
      <c r="E183" s="63"/>
      <c r="F183" s="63"/>
      <c r="G183" s="63"/>
      <c r="H183" s="63"/>
      <c r="I183" s="63"/>
      <c r="J183" s="83"/>
    </row>
    <row r="184" spans="1:10" ht="12.75">
      <c r="A184" s="63"/>
      <c r="B184" s="63"/>
      <c r="C184" s="63"/>
      <c r="D184" s="63"/>
      <c r="E184" s="63"/>
      <c r="F184" s="63"/>
      <c r="G184" s="63"/>
      <c r="H184" s="63"/>
      <c r="I184" s="63"/>
      <c r="J184" s="83"/>
    </row>
    <row r="185" spans="1:10" ht="12.75">
      <c r="A185" s="63"/>
      <c r="B185" s="63"/>
      <c r="C185" s="63"/>
      <c r="D185" s="63"/>
      <c r="E185" s="63"/>
      <c r="F185" s="63"/>
      <c r="G185" s="63"/>
      <c r="H185" s="63"/>
      <c r="I185" s="63"/>
      <c r="J185" s="83"/>
    </row>
    <row r="186" spans="1:10" ht="12.75">
      <c r="A186" s="63"/>
      <c r="B186" s="63"/>
      <c r="C186" s="63"/>
      <c r="D186" s="63"/>
      <c r="E186" s="63"/>
      <c r="F186" s="63"/>
      <c r="G186" s="63"/>
      <c r="H186" s="63"/>
      <c r="I186" s="63"/>
      <c r="J186" s="83"/>
    </row>
    <row r="187" spans="1:10" ht="12.75">
      <c r="A187" s="63"/>
      <c r="B187" s="63"/>
      <c r="C187" s="63"/>
      <c r="D187" s="63"/>
      <c r="E187" s="63"/>
      <c r="F187" s="63"/>
      <c r="G187" s="63"/>
      <c r="H187" s="63"/>
      <c r="I187" s="63"/>
      <c r="J187" s="83"/>
    </row>
    <row r="188" spans="1:10" ht="12.75">
      <c r="A188" s="63"/>
      <c r="B188" s="63"/>
      <c r="C188" s="63"/>
      <c r="D188" s="63"/>
      <c r="E188" s="63"/>
      <c r="F188" s="63"/>
      <c r="G188" s="63"/>
      <c r="H188" s="63"/>
      <c r="I188" s="63"/>
      <c r="J188" s="83"/>
    </row>
    <row r="189" spans="1:10" ht="12.75">
      <c r="A189" s="63"/>
      <c r="B189" s="63"/>
      <c r="C189" s="63"/>
      <c r="D189" s="63"/>
      <c r="E189" s="63"/>
      <c r="F189" s="63"/>
      <c r="G189" s="63"/>
      <c r="H189" s="63"/>
      <c r="I189" s="63"/>
      <c r="J189" s="83"/>
    </row>
    <row r="190" spans="1:10" ht="12.75">
      <c r="A190" s="63"/>
      <c r="B190" s="63"/>
      <c r="C190" s="63"/>
      <c r="D190" s="63"/>
      <c r="E190" s="63"/>
      <c r="F190" s="63"/>
      <c r="G190" s="63"/>
      <c r="H190" s="63"/>
      <c r="I190" s="63"/>
      <c r="J190" s="83"/>
    </row>
    <row r="191" spans="1:10" ht="12.75">
      <c r="A191" s="63"/>
      <c r="B191" s="63"/>
      <c r="C191" s="63"/>
      <c r="D191" s="63"/>
      <c r="E191" s="63"/>
      <c r="F191" s="63"/>
      <c r="G191" s="63"/>
      <c r="H191" s="63"/>
      <c r="I191" s="63"/>
      <c r="J191" s="83"/>
    </row>
    <row r="192" spans="1:10" ht="12.75">
      <c r="A192" s="63"/>
      <c r="B192" s="63"/>
      <c r="C192" s="63"/>
      <c r="D192" s="63"/>
      <c r="E192" s="63"/>
      <c r="F192" s="63"/>
      <c r="G192" s="63"/>
      <c r="H192" s="63"/>
      <c r="I192" s="63"/>
      <c r="J192" s="83"/>
    </row>
    <row r="193" spans="1:10" ht="12.75">
      <c r="A193" s="63"/>
      <c r="B193" s="63"/>
      <c r="C193" s="63"/>
      <c r="D193" s="63"/>
      <c r="E193" s="63"/>
      <c r="F193" s="63"/>
      <c r="G193" s="63"/>
      <c r="H193" s="63"/>
      <c r="I193" s="63"/>
      <c r="J193" s="83"/>
    </row>
    <row r="194" spans="1:10" ht="12.75">
      <c r="A194" s="63"/>
      <c r="B194" s="63"/>
      <c r="C194" s="63"/>
      <c r="D194" s="63"/>
      <c r="E194" s="63"/>
      <c r="F194" s="63"/>
      <c r="G194" s="63"/>
      <c r="H194" s="63"/>
      <c r="I194" s="63"/>
      <c r="J194" s="83"/>
    </row>
    <row r="195" spans="1:10" ht="12.75">
      <c r="A195" s="63"/>
      <c r="B195" s="63"/>
      <c r="C195" s="63"/>
      <c r="D195" s="63"/>
      <c r="E195" s="63"/>
      <c r="F195" s="63"/>
      <c r="G195" s="63"/>
      <c r="H195" s="63"/>
      <c r="I195" s="63"/>
      <c r="J195" s="83"/>
    </row>
    <row r="196" spans="1:10" ht="12.75">
      <c r="A196" s="63"/>
      <c r="B196" s="63"/>
      <c r="C196" s="63"/>
      <c r="D196" s="63"/>
      <c r="E196" s="63"/>
      <c r="F196" s="63"/>
      <c r="G196" s="63"/>
      <c r="H196" s="63"/>
      <c r="I196" s="63"/>
      <c r="J196" s="83"/>
    </row>
    <row r="197" spans="1:10" ht="12.75">
      <c r="A197" s="63"/>
      <c r="B197" s="63"/>
      <c r="C197" s="63"/>
      <c r="D197" s="63"/>
      <c r="E197" s="63"/>
      <c r="F197" s="63"/>
      <c r="G197" s="63"/>
      <c r="H197" s="63"/>
      <c r="I197" s="63"/>
      <c r="J197" s="83"/>
    </row>
    <row r="198" spans="1:10" ht="12.75">
      <c r="A198" s="63"/>
      <c r="B198" s="63"/>
      <c r="C198" s="63"/>
      <c r="D198" s="63"/>
      <c r="E198" s="63"/>
      <c r="F198" s="63"/>
      <c r="G198" s="63"/>
      <c r="H198" s="63"/>
      <c r="I198" s="63"/>
      <c r="J198" s="83"/>
    </row>
    <row r="199" spans="1:10" ht="12.75">
      <c r="A199" s="63"/>
      <c r="B199" s="63"/>
      <c r="C199" s="63"/>
      <c r="D199" s="63"/>
      <c r="E199" s="63"/>
      <c r="F199" s="63"/>
      <c r="G199" s="63"/>
      <c r="H199" s="63"/>
      <c r="I199" s="63"/>
      <c r="J199" s="83"/>
    </row>
    <row r="200" spans="1:10" ht="12.75">
      <c r="A200" s="63"/>
      <c r="B200" s="63"/>
      <c r="C200" s="63"/>
      <c r="D200" s="63"/>
      <c r="E200" s="63"/>
      <c r="F200" s="63"/>
      <c r="G200" s="63"/>
      <c r="H200" s="63"/>
      <c r="I200" s="63"/>
      <c r="J200" s="83"/>
    </row>
    <row r="201" spans="1:10" ht="12.75">
      <c r="A201" s="63"/>
      <c r="B201" s="63"/>
      <c r="C201" s="63"/>
      <c r="D201" s="63"/>
      <c r="E201" s="63"/>
      <c r="F201" s="63"/>
      <c r="G201" s="63"/>
      <c r="H201" s="63"/>
      <c r="I201" s="63"/>
      <c r="J201" s="83"/>
    </row>
    <row r="202" spans="1:10" ht="12.75">
      <c r="A202" s="63"/>
      <c r="B202" s="63"/>
      <c r="C202" s="63"/>
      <c r="D202" s="63"/>
      <c r="E202" s="63"/>
      <c r="F202" s="63"/>
      <c r="G202" s="63"/>
      <c r="H202" s="63"/>
      <c r="I202" s="63"/>
      <c r="J202" s="83"/>
    </row>
    <row r="203" spans="1:10" ht="12.75">
      <c r="A203" s="63"/>
      <c r="B203" s="63"/>
      <c r="C203" s="63"/>
      <c r="D203" s="63"/>
      <c r="E203" s="63"/>
      <c r="F203" s="63"/>
      <c r="G203" s="63"/>
      <c r="H203" s="63"/>
      <c r="I203" s="63"/>
      <c r="J203" s="83"/>
    </row>
    <row r="204" spans="1:10" ht="12.75">
      <c r="A204" s="63"/>
      <c r="B204" s="63"/>
      <c r="C204" s="63"/>
      <c r="D204" s="63"/>
      <c r="E204" s="63"/>
      <c r="F204" s="63"/>
      <c r="G204" s="63"/>
      <c r="H204" s="63"/>
      <c r="I204" s="63"/>
      <c r="J204" s="83"/>
    </row>
    <row r="205" spans="1:10" ht="12.75">
      <c r="A205" s="63"/>
      <c r="B205" s="63"/>
      <c r="C205" s="63"/>
      <c r="D205" s="63"/>
      <c r="E205" s="63"/>
      <c r="F205" s="63"/>
      <c r="G205" s="63"/>
      <c r="H205" s="63"/>
      <c r="I205" s="63"/>
      <c r="J205" s="83"/>
    </row>
    <row r="206" spans="1:10" ht="12.75">
      <c r="A206" s="63"/>
      <c r="B206" s="63"/>
      <c r="C206" s="63"/>
      <c r="D206" s="63"/>
      <c r="E206" s="63"/>
      <c r="F206" s="63"/>
      <c r="G206" s="63"/>
      <c r="H206" s="63"/>
      <c r="I206" s="63"/>
      <c r="J206" s="83"/>
    </row>
    <row r="207" spans="1:10" ht="12.75">
      <c r="A207" s="63"/>
      <c r="B207" s="63"/>
      <c r="C207" s="63"/>
      <c r="D207" s="63"/>
      <c r="E207" s="63"/>
      <c r="F207" s="63"/>
      <c r="G207" s="63"/>
      <c r="H207" s="63"/>
      <c r="I207" s="63"/>
      <c r="J207" s="83"/>
    </row>
    <row r="208" spans="1:10" ht="12.75">
      <c r="A208" s="63"/>
      <c r="B208" s="63"/>
      <c r="C208" s="63"/>
      <c r="D208" s="63"/>
      <c r="E208" s="63"/>
      <c r="F208" s="63"/>
      <c r="G208" s="63"/>
      <c r="H208" s="63"/>
      <c r="I208" s="63"/>
      <c r="J208" s="83"/>
    </row>
    <row r="209" spans="1:10" ht="12.75">
      <c r="A209" s="63"/>
      <c r="B209" s="63"/>
      <c r="C209" s="63"/>
      <c r="D209" s="63"/>
      <c r="E209" s="63"/>
      <c r="F209" s="63"/>
      <c r="G209" s="63"/>
      <c r="H209" s="63"/>
      <c r="I209" s="63"/>
      <c r="J209" s="83"/>
    </row>
    <row r="210" spans="1:10" ht="12.75">
      <c r="A210" s="63"/>
      <c r="B210" s="63"/>
      <c r="C210" s="63"/>
      <c r="D210" s="63"/>
      <c r="E210" s="63"/>
      <c r="F210" s="63"/>
      <c r="G210" s="63"/>
      <c r="H210" s="63"/>
      <c r="I210" s="63"/>
      <c r="J210" s="83"/>
    </row>
    <row r="211" spans="1:10" ht="12.75">
      <c r="A211" s="63"/>
      <c r="B211" s="63"/>
      <c r="C211" s="63"/>
      <c r="D211" s="63"/>
      <c r="E211" s="63"/>
      <c r="F211" s="63"/>
      <c r="G211" s="63"/>
      <c r="H211" s="63"/>
      <c r="I211" s="63"/>
      <c r="J211" s="83"/>
    </row>
    <row r="212" spans="1:10" ht="12.75">
      <c r="A212" s="63"/>
      <c r="B212" s="63"/>
      <c r="C212" s="63"/>
      <c r="D212" s="63"/>
      <c r="E212" s="63"/>
      <c r="F212" s="63"/>
      <c r="G212" s="63"/>
      <c r="H212" s="63"/>
      <c r="I212" s="63"/>
      <c r="J212" s="83"/>
    </row>
    <row r="213" spans="1:10" ht="12.75">
      <c r="A213" s="63"/>
      <c r="B213" s="63"/>
      <c r="C213" s="63"/>
      <c r="D213" s="63"/>
      <c r="E213" s="63"/>
      <c r="F213" s="63"/>
      <c r="G213" s="63"/>
      <c r="H213" s="63"/>
      <c r="I213" s="63"/>
      <c r="J213" s="83"/>
    </row>
    <row r="214" spans="1:10" ht="12.75">
      <c r="A214" s="63"/>
      <c r="B214" s="63"/>
      <c r="C214" s="63"/>
      <c r="D214" s="63"/>
      <c r="E214" s="63"/>
      <c r="F214" s="63"/>
      <c r="G214" s="63"/>
      <c r="H214" s="63"/>
      <c r="I214" s="63"/>
      <c r="J214" s="83"/>
    </row>
    <row r="215" spans="1:10" ht="12.75">
      <c r="A215" s="63"/>
      <c r="B215" s="63"/>
      <c r="C215" s="63"/>
      <c r="D215" s="63"/>
      <c r="E215" s="63"/>
      <c r="F215" s="63"/>
      <c r="G215" s="63"/>
      <c r="H215" s="63"/>
      <c r="I215" s="63"/>
      <c r="J215" s="83"/>
    </row>
    <row r="216" spans="1:10" ht="12.75">
      <c r="A216" s="63"/>
      <c r="B216" s="63"/>
      <c r="C216" s="63"/>
      <c r="D216" s="63"/>
      <c r="E216" s="63"/>
      <c r="F216" s="63"/>
      <c r="G216" s="63"/>
      <c r="H216" s="63"/>
      <c r="I216" s="63"/>
      <c r="J216" s="83"/>
    </row>
    <row r="217" spans="1:10" ht="12.75">
      <c r="A217" s="63"/>
      <c r="B217" s="63"/>
      <c r="C217" s="63"/>
      <c r="D217" s="63"/>
      <c r="E217" s="63"/>
      <c r="F217" s="63"/>
      <c r="G217" s="63"/>
      <c r="H217" s="63"/>
      <c r="I217" s="63"/>
      <c r="J217" s="83"/>
    </row>
    <row r="218" spans="1:10" ht="12.75">
      <c r="A218" s="63"/>
      <c r="B218" s="63"/>
      <c r="C218" s="63"/>
      <c r="D218" s="63"/>
      <c r="E218" s="63"/>
      <c r="F218" s="63"/>
      <c r="G218" s="63"/>
      <c r="H218" s="63"/>
      <c r="I218" s="63"/>
      <c r="J218" s="83"/>
    </row>
    <row r="219" spans="1:10" ht="12.75">
      <c r="A219" s="63"/>
      <c r="B219" s="63"/>
      <c r="C219" s="63"/>
      <c r="D219" s="63"/>
      <c r="E219" s="63"/>
      <c r="F219" s="63"/>
      <c r="G219" s="63"/>
      <c r="H219" s="63"/>
      <c r="I219" s="63"/>
      <c r="J219" s="83"/>
    </row>
    <row r="220" spans="1:10" ht="12.75">
      <c r="A220" s="63"/>
      <c r="B220" s="63"/>
      <c r="C220" s="63"/>
      <c r="D220" s="63"/>
      <c r="E220" s="63"/>
      <c r="F220" s="63"/>
      <c r="G220" s="63"/>
      <c r="H220" s="63"/>
      <c r="I220" s="63"/>
      <c r="J220" s="83"/>
    </row>
    <row r="221" spans="1:10" ht="12.75">
      <c r="A221" s="63"/>
      <c r="B221" s="63"/>
      <c r="C221" s="63"/>
      <c r="D221" s="63"/>
      <c r="E221" s="63"/>
      <c r="F221" s="63"/>
      <c r="G221" s="63"/>
      <c r="H221" s="63"/>
      <c r="I221" s="63"/>
      <c r="J221" s="83"/>
    </row>
    <row r="222" spans="1:10" ht="12.75">
      <c r="A222" s="63"/>
      <c r="B222" s="63"/>
      <c r="C222" s="63"/>
      <c r="D222" s="63"/>
      <c r="E222" s="63"/>
      <c r="F222" s="63"/>
      <c r="G222" s="63"/>
      <c r="H222" s="63"/>
      <c r="I222" s="63"/>
      <c r="J222" s="83"/>
    </row>
    <row r="223" spans="1:10" ht="12.75">
      <c r="A223" s="63"/>
      <c r="B223" s="63"/>
      <c r="C223" s="63"/>
      <c r="D223" s="63"/>
      <c r="E223" s="63"/>
      <c r="F223" s="63"/>
      <c r="G223" s="63"/>
      <c r="H223" s="63"/>
      <c r="I223" s="63"/>
      <c r="J223" s="83"/>
    </row>
    <row r="224" spans="1:10" ht="12.75">
      <c r="A224" s="63"/>
      <c r="B224" s="63"/>
      <c r="C224" s="63"/>
      <c r="D224" s="63"/>
      <c r="E224" s="63"/>
      <c r="F224" s="63"/>
      <c r="G224" s="63"/>
      <c r="H224" s="63"/>
      <c r="I224" s="63"/>
      <c r="J224" s="83"/>
    </row>
    <row r="225" spans="1:10" ht="12.75">
      <c r="A225" s="63"/>
      <c r="B225" s="63"/>
      <c r="C225" s="63"/>
      <c r="D225" s="63"/>
      <c r="E225" s="63"/>
      <c r="F225" s="63"/>
      <c r="G225" s="63"/>
      <c r="H225" s="63"/>
      <c r="I225" s="63"/>
      <c r="J225" s="83"/>
    </row>
    <row r="226" spans="1:10" ht="12.75">
      <c r="A226" s="63"/>
      <c r="B226" s="63"/>
      <c r="C226" s="63"/>
      <c r="D226" s="63"/>
      <c r="E226" s="63"/>
      <c r="F226" s="63"/>
      <c r="G226" s="63"/>
      <c r="H226" s="63"/>
      <c r="I226" s="63"/>
      <c r="J226" s="83"/>
    </row>
    <row r="227" spans="1:10" ht="12.75">
      <c r="A227" s="63"/>
      <c r="B227" s="63"/>
      <c r="C227" s="63"/>
      <c r="D227" s="63"/>
      <c r="E227" s="63"/>
      <c r="F227" s="63"/>
      <c r="G227" s="63"/>
      <c r="H227" s="63"/>
      <c r="I227" s="63"/>
      <c r="J227" s="83"/>
    </row>
    <row r="228" spans="1:10" ht="12.75">
      <c r="A228" s="63"/>
      <c r="B228" s="63"/>
      <c r="C228" s="63"/>
      <c r="D228" s="63"/>
      <c r="E228" s="63"/>
      <c r="F228" s="63"/>
      <c r="G228" s="63"/>
      <c r="H228" s="63"/>
      <c r="I228" s="63"/>
      <c r="J228" s="83"/>
    </row>
    <row r="229" spans="1:10" ht="12.75">
      <c r="A229" s="63"/>
      <c r="B229" s="63"/>
      <c r="C229" s="63"/>
      <c r="D229" s="63"/>
      <c r="E229" s="63"/>
      <c r="F229" s="63"/>
      <c r="G229" s="63"/>
      <c r="H229" s="63"/>
      <c r="I229" s="63"/>
      <c r="J229" s="83"/>
    </row>
    <row r="230" spans="1:10" ht="12.75">
      <c r="A230" s="63"/>
      <c r="B230" s="63"/>
      <c r="C230" s="63"/>
      <c r="D230" s="63"/>
      <c r="E230" s="63"/>
      <c r="F230" s="63"/>
      <c r="G230" s="63"/>
      <c r="H230" s="63"/>
      <c r="I230" s="63"/>
      <c r="J230" s="83"/>
    </row>
    <row r="231" spans="1:10" ht="12.75">
      <c r="A231" s="63"/>
      <c r="B231" s="63"/>
      <c r="C231" s="63"/>
      <c r="D231" s="63"/>
      <c r="E231" s="63"/>
      <c r="F231" s="63"/>
      <c r="G231" s="63"/>
      <c r="H231" s="63"/>
      <c r="I231" s="63"/>
      <c r="J231" s="83"/>
    </row>
    <row r="232" spans="1:10" ht="12.75">
      <c r="A232" s="63"/>
      <c r="B232" s="63"/>
      <c r="C232" s="63"/>
      <c r="D232" s="63"/>
      <c r="E232" s="63"/>
      <c r="F232" s="63"/>
      <c r="G232" s="63"/>
      <c r="H232" s="63"/>
      <c r="I232" s="63"/>
      <c r="J232" s="83"/>
    </row>
    <row r="233" spans="1:10" ht="12.75">
      <c r="A233" s="63"/>
      <c r="B233" s="63"/>
      <c r="C233" s="63"/>
      <c r="D233" s="63"/>
      <c r="E233" s="63"/>
      <c r="F233" s="63"/>
      <c r="G233" s="63"/>
      <c r="H233" s="63"/>
      <c r="I233" s="63"/>
      <c r="J233" s="83"/>
    </row>
    <row r="234" spans="1:10" ht="12.75">
      <c r="A234" s="63"/>
      <c r="B234" s="63"/>
      <c r="C234" s="63"/>
      <c r="D234" s="63"/>
      <c r="E234" s="63"/>
      <c r="F234" s="63"/>
      <c r="G234" s="63"/>
      <c r="H234" s="63"/>
      <c r="I234" s="63"/>
      <c r="J234" s="83"/>
    </row>
    <row r="235" spans="1:10" ht="12.75">
      <c r="A235" s="63"/>
      <c r="B235" s="63"/>
      <c r="C235" s="63"/>
      <c r="D235" s="63"/>
      <c r="E235" s="63"/>
      <c r="F235" s="63"/>
      <c r="G235" s="63"/>
      <c r="H235" s="63"/>
      <c r="I235" s="63"/>
      <c r="J235" s="83"/>
    </row>
    <row r="236" spans="1:10" ht="12.75">
      <c r="A236" s="63"/>
      <c r="B236" s="63"/>
      <c r="C236" s="63"/>
      <c r="D236" s="63"/>
      <c r="E236" s="63"/>
      <c r="F236" s="63"/>
      <c r="G236" s="63"/>
      <c r="H236" s="63"/>
      <c r="I236" s="63"/>
      <c r="J236" s="83"/>
    </row>
    <row r="237" spans="1:10" ht="12.75">
      <c r="A237" s="63"/>
      <c r="B237" s="63"/>
      <c r="C237" s="63"/>
      <c r="D237" s="63"/>
      <c r="E237" s="63"/>
      <c r="F237" s="63"/>
      <c r="G237" s="63"/>
      <c r="H237" s="63"/>
      <c r="I237" s="63"/>
      <c r="J237" s="83"/>
    </row>
    <row r="238" spans="1:10" ht="12.75">
      <c r="A238" s="63"/>
      <c r="B238" s="63"/>
      <c r="C238" s="63"/>
      <c r="D238" s="63"/>
      <c r="E238" s="63"/>
      <c r="F238" s="63"/>
      <c r="G238" s="63"/>
      <c r="H238" s="63"/>
      <c r="I238" s="63"/>
      <c r="J238" s="83"/>
    </row>
    <row r="239" spans="1:10" ht="12.75">
      <c r="A239" s="63"/>
      <c r="B239" s="63"/>
      <c r="C239" s="63"/>
      <c r="D239" s="63"/>
      <c r="E239" s="63"/>
      <c r="F239" s="63"/>
      <c r="G239" s="63"/>
      <c r="H239" s="63"/>
      <c r="I239" s="63"/>
      <c r="J239" s="83"/>
    </row>
    <row r="240" spans="1:10" ht="12.75">
      <c r="A240" s="63"/>
      <c r="B240" s="63"/>
      <c r="C240" s="63"/>
      <c r="D240" s="63"/>
      <c r="E240" s="63"/>
      <c r="F240" s="63"/>
      <c r="G240" s="63"/>
      <c r="H240" s="63"/>
      <c r="I240" s="63"/>
      <c r="J240" s="83"/>
    </row>
    <row r="241" spans="1:10" ht="12.75">
      <c r="A241" s="63"/>
      <c r="B241" s="63"/>
      <c r="C241" s="63"/>
      <c r="D241" s="63"/>
      <c r="E241" s="63"/>
      <c r="F241" s="63"/>
      <c r="G241" s="63"/>
      <c r="H241" s="63"/>
      <c r="I241" s="63"/>
      <c r="J241" s="83"/>
    </row>
    <row r="242" spans="1:10" ht="12.75">
      <c r="A242" s="63"/>
      <c r="B242" s="63"/>
      <c r="C242" s="63"/>
      <c r="D242" s="63"/>
      <c r="E242" s="63"/>
      <c r="F242" s="63"/>
      <c r="G242" s="63"/>
      <c r="H242" s="63"/>
      <c r="I242" s="63"/>
      <c r="J242" s="83"/>
    </row>
    <row r="243" spans="1:10" ht="12.75">
      <c r="A243" s="63"/>
      <c r="B243" s="63"/>
      <c r="C243" s="63"/>
      <c r="D243" s="63"/>
      <c r="E243" s="63"/>
      <c r="F243" s="63"/>
      <c r="G243" s="63"/>
      <c r="H243" s="63"/>
      <c r="I243" s="63"/>
      <c r="J243" s="83"/>
    </row>
    <row r="244" spans="1:10" ht="12.75">
      <c r="A244" s="63"/>
      <c r="B244" s="63"/>
      <c r="C244" s="63"/>
      <c r="D244" s="63"/>
      <c r="E244" s="63"/>
      <c r="F244" s="63"/>
      <c r="G244" s="63"/>
      <c r="H244" s="63"/>
      <c r="I244" s="63"/>
      <c r="J244" s="83"/>
    </row>
    <row r="245" spans="1:10" ht="12.75">
      <c r="A245" s="63"/>
      <c r="B245" s="63"/>
      <c r="C245" s="63"/>
      <c r="D245" s="63"/>
      <c r="E245" s="63"/>
      <c r="F245" s="63"/>
      <c r="G245" s="63"/>
      <c r="H245" s="63"/>
      <c r="I245" s="63"/>
      <c r="J245" s="83"/>
    </row>
    <row r="246" spans="1:10" ht="12.75">
      <c r="A246" s="63"/>
      <c r="B246" s="63"/>
      <c r="C246" s="63"/>
      <c r="D246" s="63"/>
      <c r="E246" s="63"/>
      <c r="F246" s="63"/>
      <c r="G246" s="63"/>
      <c r="H246" s="63"/>
      <c r="I246" s="63"/>
      <c r="J246" s="83"/>
    </row>
    <row r="247" spans="1:10" ht="12.75">
      <c r="A247" s="63"/>
      <c r="B247" s="63"/>
      <c r="C247" s="63"/>
      <c r="D247" s="63"/>
      <c r="E247" s="63"/>
      <c r="F247" s="63"/>
      <c r="G247" s="63"/>
      <c r="H247" s="63"/>
      <c r="I247" s="63"/>
      <c r="J247" s="83"/>
    </row>
    <row r="248" spans="1:10" ht="12.75">
      <c r="A248" s="63"/>
      <c r="B248" s="63"/>
      <c r="C248" s="63"/>
      <c r="D248" s="63"/>
      <c r="E248" s="63"/>
      <c r="F248" s="63"/>
      <c r="G248" s="63"/>
      <c r="H248" s="63"/>
      <c r="I248" s="63"/>
      <c r="J248" s="83"/>
    </row>
    <row r="249" spans="1:10" ht="12.75">
      <c r="A249" s="63"/>
      <c r="B249" s="63"/>
      <c r="C249" s="63"/>
      <c r="D249" s="63"/>
      <c r="E249" s="63"/>
      <c r="F249" s="63"/>
      <c r="G249" s="63"/>
      <c r="H249" s="63"/>
      <c r="I249" s="63"/>
      <c r="J249" s="83"/>
    </row>
    <row r="250" spans="1:10" ht="12.75">
      <c r="A250" s="63"/>
      <c r="B250" s="63"/>
      <c r="C250" s="63"/>
      <c r="D250" s="63"/>
      <c r="E250" s="63"/>
      <c r="F250" s="63"/>
      <c r="G250" s="63"/>
      <c r="H250" s="63"/>
      <c r="I250" s="63"/>
      <c r="J250" s="83"/>
    </row>
    <row r="251" spans="1:10" ht="12.75">
      <c r="A251" s="63"/>
      <c r="B251" s="63"/>
      <c r="C251" s="63"/>
      <c r="D251" s="63"/>
      <c r="E251" s="63"/>
      <c r="F251" s="63"/>
      <c r="G251" s="63"/>
      <c r="H251" s="63"/>
      <c r="I251" s="63"/>
      <c r="J251" s="83"/>
    </row>
    <row r="252" spans="1:10" ht="12.75">
      <c r="A252" s="63"/>
      <c r="B252" s="63"/>
      <c r="C252" s="63"/>
      <c r="D252" s="63"/>
      <c r="E252" s="63"/>
      <c r="F252" s="63"/>
      <c r="G252" s="63"/>
      <c r="H252" s="63"/>
      <c r="I252" s="63"/>
      <c r="J252" s="83"/>
    </row>
    <row r="253" spans="1:10" ht="12.75">
      <c r="A253" s="63"/>
      <c r="B253" s="63"/>
      <c r="C253" s="63"/>
      <c r="D253" s="63"/>
      <c r="E253" s="63"/>
      <c r="F253" s="63"/>
      <c r="G253" s="63"/>
      <c r="H253" s="63"/>
      <c r="I253" s="63"/>
      <c r="J253" s="83"/>
    </row>
    <row r="254" spans="1:10" ht="12.75">
      <c r="A254" s="63"/>
      <c r="B254" s="63"/>
      <c r="C254" s="63"/>
      <c r="D254" s="63"/>
      <c r="E254" s="63"/>
      <c r="F254" s="63"/>
      <c r="G254" s="63"/>
      <c r="H254" s="63"/>
      <c r="I254" s="63"/>
      <c r="J254" s="83"/>
    </row>
    <row r="255" spans="1:10" ht="12.75">
      <c r="A255" s="63"/>
      <c r="B255" s="63"/>
      <c r="C255" s="63"/>
      <c r="D255" s="63"/>
      <c r="E255" s="63"/>
      <c r="F255" s="63"/>
      <c r="G255" s="63"/>
      <c r="H255" s="63"/>
      <c r="I255" s="63"/>
      <c r="J255" s="83"/>
    </row>
    <row r="256" spans="1:10" ht="12.75">
      <c r="A256" s="63"/>
      <c r="B256" s="63"/>
      <c r="C256" s="63"/>
      <c r="D256" s="63"/>
      <c r="E256" s="63"/>
      <c r="F256" s="63"/>
      <c r="G256" s="63"/>
      <c r="H256" s="63"/>
      <c r="I256" s="63"/>
      <c r="J256" s="83"/>
    </row>
    <row r="257" spans="1:10" ht="12.75">
      <c r="A257" s="63"/>
      <c r="B257" s="63"/>
      <c r="C257" s="63"/>
      <c r="D257" s="63"/>
      <c r="E257" s="63"/>
      <c r="F257" s="63"/>
      <c r="G257" s="63"/>
      <c r="H257" s="63"/>
      <c r="I257" s="63"/>
      <c r="J257" s="83"/>
    </row>
    <row r="258" spans="1:10" ht="12.75">
      <c r="A258" s="63"/>
      <c r="B258" s="63"/>
      <c r="C258" s="63"/>
      <c r="D258" s="63"/>
      <c r="E258" s="63"/>
      <c r="F258" s="63"/>
      <c r="G258" s="63"/>
      <c r="H258" s="63"/>
      <c r="I258" s="63"/>
      <c r="J258" s="83"/>
    </row>
    <row r="259" spans="1:10" ht="12.75">
      <c r="A259" s="63"/>
      <c r="B259" s="63"/>
      <c r="C259" s="63"/>
      <c r="D259" s="63"/>
      <c r="E259" s="63"/>
      <c r="F259" s="63"/>
      <c r="G259" s="63"/>
      <c r="H259" s="63"/>
      <c r="I259" s="63"/>
      <c r="J259" s="83"/>
    </row>
    <row r="260" spans="1:10" ht="12.75">
      <c r="A260" s="63"/>
      <c r="B260" s="63"/>
      <c r="C260" s="63"/>
      <c r="D260" s="63"/>
      <c r="E260" s="63"/>
      <c r="F260" s="63"/>
      <c r="G260" s="63"/>
      <c r="H260" s="63"/>
      <c r="I260" s="63"/>
      <c r="J260" s="83"/>
    </row>
    <row r="261" spans="1:10" ht="12.75">
      <c r="A261" s="63"/>
      <c r="B261" s="63"/>
      <c r="C261" s="63"/>
      <c r="D261" s="63"/>
      <c r="E261" s="63"/>
      <c r="F261" s="63"/>
      <c r="G261" s="63"/>
      <c r="H261" s="63"/>
      <c r="I261" s="63"/>
      <c r="J261" s="83"/>
    </row>
    <row r="262" spans="1:10" ht="12.75">
      <c r="A262" s="63"/>
      <c r="B262" s="63"/>
      <c r="C262" s="63"/>
      <c r="D262" s="63"/>
      <c r="E262" s="63"/>
      <c r="F262" s="63"/>
      <c r="G262" s="63"/>
      <c r="H262" s="63"/>
      <c r="I262" s="63"/>
      <c r="J262" s="83"/>
    </row>
    <row r="263" spans="1:10" ht="12.75">
      <c r="A263" s="63"/>
      <c r="B263" s="63"/>
      <c r="C263" s="63"/>
      <c r="D263" s="63"/>
      <c r="E263" s="63"/>
      <c r="F263" s="63"/>
      <c r="G263" s="63"/>
      <c r="H263" s="63"/>
      <c r="I263" s="63"/>
      <c r="J263" s="83"/>
    </row>
    <row r="264" spans="1:10" ht="12.75">
      <c r="A264" s="63"/>
      <c r="B264" s="63"/>
      <c r="C264" s="63"/>
      <c r="D264" s="63"/>
      <c r="E264" s="63"/>
      <c r="F264" s="63"/>
      <c r="G264" s="63"/>
      <c r="H264" s="63"/>
      <c r="I264" s="63"/>
      <c r="J264" s="83"/>
    </row>
    <row r="265" spans="1:10" ht="12.75">
      <c r="A265" s="63"/>
      <c r="B265" s="63"/>
      <c r="C265" s="63"/>
      <c r="D265" s="63"/>
      <c r="E265" s="63"/>
      <c r="F265" s="63"/>
      <c r="G265" s="63"/>
      <c r="H265" s="63"/>
      <c r="I265" s="63"/>
      <c r="J265" s="83"/>
    </row>
    <row r="266" spans="1:10" ht="12.75">
      <c r="A266" s="63"/>
      <c r="B266" s="63"/>
      <c r="C266" s="63"/>
      <c r="D266" s="63"/>
      <c r="E266" s="63"/>
      <c r="F266" s="63"/>
      <c r="G266" s="63"/>
      <c r="H266" s="63"/>
      <c r="I266" s="63"/>
      <c r="J266" s="83"/>
    </row>
    <row r="267" spans="1:10" ht="12.75">
      <c r="A267" s="63"/>
      <c r="B267" s="63"/>
      <c r="C267" s="63"/>
      <c r="D267" s="63"/>
      <c r="E267" s="63"/>
      <c r="F267" s="63"/>
      <c r="G267" s="63"/>
      <c r="H267" s="63"/>
      <c r="I267" s="63"/>
      <c r="J267" s="83"/>
    </row>
    <row r="268" spans="1:10" ht="12.75">
      <c r="A268" s="63"/>
      <c r="B268" s="63"/>
      <c r="C268" s="63"/>
      <c r="D268" s="63"/>
      <c r="E268" s="63"/>
      <c r="F268" s="63"/>
      <c r="G268" s="63"/>
      <c r="H268" s="63"/>
      <c r="I268" s="63"/>
      <c r="J268" s="83"/>
    </row>
    <row r="269" spans="1:10" ht="12.75">
      <c r="A269" s="63"/>
      <c r="B269" s="63"/>
      <c r="C269" s="63"/>
      <c r="D269" s="63"/>
      <c r="E269" s="63"/>
      <c r="F269" s="63"/>
      <c r="G269" s="63"/>
      <c r="H269" s="63"/>
      <c r="I269" s="63"/>
      <c r="J269" s="83"/>
    </row>
    <row r="270" spans="1:10" ht="12.75">
      <c r="A270" s="63"/>
      <c r="B270" s="63"/>
      <c r="C270" s="63"/>
      <c r="D270" s="63"/>
      <c r="E270" s="63"/>
      <c r="F270" s="63"/>
      <c r="G270" s="63"/>
      <c r="H270" s="63"/>
      <c r="I270" s="63"/>
      <c r="J270" s="83"/>
    </row>
    <row r="271" spans="1:10" ht="12.75">
      <c r="A271" s="63"/>
      <c r="B271" s="63"/>
      <c r="C271" s="63"/>
      <c r="D271" s="63"/>
      <c r="E271" s="63"/>
      <c r="F271" s="63"/>
      <c r="G271" s="63"/>
      <c r="H271" s="63"/>
      <c r="I271" s="63"/>
      <c r="J271" s="83"/>
    </row>
    <row r="272" spans="1:10" ht="12.75">
      <c r="A272" s="63"/>
      <c r="B272" s="63"/>
      <c r="C272" s="63"/>
      <c r="D272" s="63"/>
      <c r="E272" s="63"/>
      <c r="F272" s="63"/>
      <c r="G272" s="63"/>
      <c r="H272" s="63"/>
      <c r="I272" s="63"/>
      <c r="J272" s="83"/>
    </row>
    <row r="273" spans="1:10" ht="12.75">
      <c r="A273" s="63"/>
      <c r="B273" s="63"/>
      <c r="C273" s="63"/>
      <c r="D273" s="63"/>
      <c r="E273" s="63"/>
      <c r="F273" s="63"/>
      <c r="G273" s="63"/>
      <c r="H273" s="63"/>
      <c r="I273" s="63"/>
      <c r="J273" s="83"/>
    </row>
    <row r="274" spans="1:10" ht="12.75">
      <c r="A274" s="63"/>
      <c r="B274" s="63"/>
      <c r="C274" s="63"/>
      <c r="D274" s="63"/>
      <c r="E274" s="63"/>
      <c r="F274" s="63"/>
      <c r="G274" s="63"/>
      <c r="H274" s="63"/>
      <c r="I274" s="63"/>
      <c r="J274" s="83"/>
    </row>
    <row r="275" spans="1:10" ht="12.75">
      <c r="A275" s="63"/>
      <c r="B275" s="63"/>
      <c r="C275" s="63"/>
      <c r="D275" s="63"/>
      <c r="E275" s="63"/>
      <c r="F275" s="63"/>
      <c r="G275" s="63"/>
      <c r="H275" s="63"/>
      <c r="I275" s="63"/>
      <c r="J275" s="83"/>
    </row>
    <row r="276" spans="1:10" ht="12.75">
      <c r="A276" s="63"/>
      <c r="B276" s="63"/>
      <c r="C276" s="63"/>
      <c r="D276" s="63"/>
      <c r="E276" s="63"/>
      <c r="F276" s="63"/>
      <c r="G276" s="63"/>
      <c r="H276" s="63"/>
      <c r="I276" s="63"/>
      <c r="J276" s="83"/>
    </row>
    <row r="277" spans="1:10" ht="12.75">
      <c r="A277" s="63"/>
      <c r="B277" s="63"/>
      <c r="C277" s="63"/>
      <c r="D277" s="63"/>
      <c r="E277" s="63"/>
      <c r="F277" s="63"/>
      <c r="G277" s="63"/>
      <c r="H277" s="63"/>
      <c r="I277" s="63"/>
      <c r="J277" s="83"/>
    </row>
    <row r="278" spans="1:10" ht="12.75">
      <c r="A278" s="63"/>
      <c r="B278" s="63"/>
      <c r="C278" s="63"/>
      <c r="D278" s="63"/>
      <c r="E278" s="63"/>
      <c r="F278" s="63"/>
      <c r="G278" s="63"/>
      <c r="H278" s="63"/>
      <c r="I278" s="63"/>
      <c r="J278" s="83"/>
    </row>
    <row r="279" spans="1:10" ht="12.75">
      <c r="A279" s="63"/>
      <c r="B279" s="63"/>
      <c r="C279" s="63"/>
      <c r="D279" s="63"/>
      <c r="E279" s="63"/>
      <c r="F279" s="63"/>
      <c r="G279" s="63"/>
      <c r="H279" s="63"/>
      <c r="I279" s="63"/>
      <c r="J279" s="83"/>
    </row>
    <row r="280" spans="1:10" ht="12.75">
      <c r="A280" s="63"/>
      <c r="B280" s="63"/>
      <c r="C280" s="63"/>
      <c r="D280" s="63"/>
      <c r="E280" s="63"/>
      <c r="F280" s="63"/>
      <c r="G280" s="63"/>
      <c r="H280" s="63"/>
      <c r="I280" s="63"/>
      <c r="J280" s="83"/>
    </row>
    <row r="281" spans="1:10" ht="12.75">
      <c r="A281" s="63"/>
      <c r="B281" s="63"/>
      <c r="C281" s="63"/>
      <c r="D281" s="63"/>
      <c r="E281" s="63"/>
      <c r="F281" s="63"/>
      <c r="G281" s="63"/>
      <c r="H281" s="63"/>
      <c r="I281" s="63"/>
      <c r="J281" s="83"/>
    </row>
    <row r="282" spans="1:10" ht="12.75">
      <c r="A282" s="63"/>
      <c r="B282" s="63"/>
      <c r="C282" s="63"/>
      <c r="D282" s="63"/>
      <c r="E282" s="63"/>
      <c r="F282" s="63"/>
      <c r="G282" s="63"/>
      <c r="H282" s="63"/>
      <c r="I282" s="63"/>
      <c r="J282" s="83"/>
    </row>
    <row r="283" spans="1:10" ht="12.75">
      <c r="A283" s="63"/>
      <c r="B283" s="63"/>
      <c r="C283" s="63"/>
      <c r="D283" s="63"/>
      <c r="E283" s="63"/>
      <c r="F283" s="63"/>
      <c r="G283" s="63"/>
      <c r="H283" s="63"/>
      <c r="I283" s="63"/>
      <c r="J283" s="83"/>
    </row>
    <row r="284" spans="1:10" ht="12.75">
      <c r="A284" s="63"/>
      <c r="B284" s="63"/>
      <c r="C284" s="63"/>
      <c r="D284" s="63"/>
      <c r="E284" s="63"/>
      <c r="F284" s="63"/>
      <c r="G284" s="63"/>
      <c r="H284" s="63"/>
      <c r="I284" s="63"/>
      <c r="J284" s="83"/>
    </row>
    <row r="285" spans="1:10" ht="12.75">
      <c r="A285" s="63"/>
      <c r="B285" s="63"/>
      <c r="C285" s="63"/>
      <c r="D285" s="63"/>
      <c r="E285" s="63"/>
      <c r="F285" s="63"/>
      <c r="G285" s="63"/>
      <c r="H285" s="63"/>
      <c r="I285" s="63"/>
      <c r="J285" s="83"/>
    </row>
    <row r="286" spans="1:10" ht="12.75">
      <c r="A286" s="63"/>
      <c r="B286" s="63"/>
      <c r="C286" s="63"/>
      <c r="D286" s="63"/>
      <c r="E286" s="63"/>
      <c r="F286" s="63"/>
      <c r="G286" s="63"/>
      <c r="H286" s="63"/>
      <c r="I286" s="63"/>
      <c r="J286" s="83"/>
    </row>
    <row r="287" spans="1:10" ht="12.75">
      <c r="A287" s="63"/>
      <c r="B287" s="63"/>
      <c r="C287" s="63"/>
      <c r="D287" s="63"/>
      <c r="E287" s="63"/>
      <c r="F287" s="63"/>
      <c r="G287" s="63"/>
      <c r="H287" s="63"/>
      <c r="I287" s="63"/>
      <c r="J287" s="83"/>
    </row>
    <row r="288" spans="1:10" ht="12.75">
      <c r="A288" s="63"/>
      <c r="B288" s="63"/>
      <c r="C288" s="63"/>
      <c r="D288" s="63"/>
      <c r="E288" s="63"/>
      <c r="F288" s="63"/>
      <c r="G288" s="63"/>
      <c r="H288" s="63"/>
      <c r="I288" s="63"/>
      <c r="J288" s="83"/>
    </row>
    <row r="289" spans="1:10" ht="12.75">
      <c r="A289" s="63"/>
      <c r="B289" s="63"/>
      <c r="C289" s="63"/>
      <c r="D289" s="63"/>
      <c r="E289" s="63"/>
      <c r="F289" s="63"/>
      <c r="G289" s="63"/>
      <c r="H289" s="63"/>
      <c r="I289" s="63"/>
      <c r="J289" s="83"/>
    </row>
    <row r="290" spans="1:10" ht="12.75">
      <c r="A290" s="63"/>
      <c r="B290" s="63"/>
      <c r="C290" s="63"/>
      <c r="D290" s="63"/>
      <c r="E290" s="63"/>
      <c r="F290" s="63"/>
      <c r="G290" s="63"/>
      <c r="H290" s="63"/>
      <c r="I290" s="63"/>
      <c r="J290" s="83"/>
    </row>
    <row r="291" spans="1:10" ht="12.75">
      <c r="A291" s="63"/>
      <c r="B291" s="63"/>
      <c r="C291" s="63"/>
      <c r="D291" s="63"/>
      <c r="E291" s="63"/>
      <c r="F291" s="63"/>
      <c r="G291" s="63"/>
      <c r="H291" s="63"/>
      <c r="I291" s="63"/>
      <c r="J291" s="83"/>
    </row>
    <row r="292" spans="1:10" ht="12.75">
      <c r="A292" s="63"/>
      <c r="B292" s="63"/>
      <c r="C292" s="63"/>
      <c r="D292" s="63"/>
      <c r="E292" s="63"/>
      <c r="F292" s="63"/>
      <c r="G292" s="63"/>
      <c r="H292" s="63"/>
      <c r="I292" s="63"/>
      <c r="J292" s="83"/>
    </row>
    <row r="293" spans="1:10" ht="12.75">
      <c r="A293" s="63"/>
      <c r="B293" s="63"/>
      <c r="C293" s="63"/>
      <c r="D293" s="63"/>
      <c r="E293" s="63"/>
      <c r="F293" s="63"/>
      <c r="G293" s="63"/>
      <c r="H293" s="63"/>
      <c r="I293" s="63"/>
      <c r="J293" s="83"/>
    </row>
    <row r="294" spans="1:10" ht="12.75">
      <c r="A294" s="63"/>
      <c r="B294" s="63"/>
      <c r="C294" s="63"/>
      <c r="D294" s="63"/>
      <c r="E294" s="63"/>
      <c r="F294" s="63"/>
      <c r="G294" s="63"/>
      <c r="H294" s="63"/>
      <c r="I294" s="63"/>
      <c r="J294" s="83"/>
    </row>
    <row r="295" spans="1:10" ht="12.75">
      <c r="A295" s="63"/>
      <c r="B295" s="63"/>
      <c r="C295" s="63"/>
      <c r="D295" s="63"/>
      <c r="E295" s="63"/>
      <c r="F295" s="63"/>
      <c r="G295" s="63"/>
      <c r="H295" s="63"/>
      <c r="I295" s="63"/>
      <c r="J295" s="83"/>
    </row>
    <row r="296" spans="1:10" ht="12.75">
      <c r="A296" s="63"/>
      <c r="B296" s="63"/>
      <c r="C296" s="63"/>
      <c r="D296" s="63"/>
      <c r="E296" s="63"/>
      <c r="F296" s="63"/>
      <c r="G296" s="63"/>
      <c r="H296" s="63"/>
      <c r="I296" s="63"/>
      <c r="J296" s="83"/>
    </row>
    <row r="297" spans="1:10" ht="12.75">
      <c r="A297" s="63"/>
      <c r="B297" s="63"/>
      <c r="C297" s="63"/>
      <c r="D297" s="63"/>
      <c r="E297" s="63"/>
      <c r="F297" s="63"/>
      <c r="G297" s="63"/>
      <c r="H297" s="63"/>
      <c r="I297" s="63"/>
      <c r="J297" s="83"/>
    </row>
    <row r="298" spans="1:10" ht="12.75">
      <c r="A298" s="63"/>
      <c r="B298" s="63"/>
      <c r="C298" s="63"/>
      <c r="D298" s="63"/>
      <c r="E298" s="63"/>
      <c r="F298" s="63"/>
      <c r="G298" s="63"/>
      <c r="H298" s="63"/>
      <c r="I298" s="63"/>
      <c r="J298" s="83"/>
    </row>
    <row r="299" spans="1:10" ht="12.75">
      <c r="A299" s="63"/>
      <c r="B299" s="63"/>
      <c r="C299" s="63"/>
      <c r="D299" s="63"/>
      <c r="E299" s="63"/>
      <c r="F299" s="63"/>
      <c r="G299" s="63"/>
      <c r="H299" s="63"/>
      <c r="I299" s="63"/>
      <c r="J299" s="83"/>
    </row>
    <row r="300" spans="1:10" ht="12.75">
      <c r="A300" s="63"/>
      <c r="B300" s="63"/>
      <c r="C300" s="63"/>
      <c r="D300" s="63"/>
      <c r="E300" s="63"/>
      <c r="F300" s="63"/>
      <c r="G300" s="63"/>
      <c r="H300" s="63"/>
      <c r="I300" s="63"/>
      <c r="J300" s="83"/>
    </row>
    <row r="301" spans="1:10" ht="12.75">
      <c r="A301" s="63"/>
      <c r="B301" s="63"/>
      <c r="C301" s="63"/>
      <c r="D301" s="63"/>
      <c r="E301" s="63"/>
      <c r="F301" s="63"/>
      <c r="G301" s="63"/>
      <c r="H301" s="63"/>
      <c r="I301" s="63"/>
      <c r="J301" s="83"/>
    </row>
    <row r="302" spans="1:10" ht="12.75">
      <c r="A302" s="63"/>
      <c r="B302" s="63"/>
      <c r="C302" s="63"/>
      <c r="D302" s="63"/>
      <c r="E302" s="63"/>
      <c r="F302" s="63"/>
      <c r="G302" s="63"/>
      <c r="H302" s="63"/>
      <c r="I302" s="63"/>
      <c r="J302" s="83"/>
    </row>
    <row r="303" spans="1:10" ht="12.75">
      <c r="A303" s="63"/>
      <c r="B303" s="63"/>
      <c r="C303" s="63"/>
      <c r="D303" s="63"/>
      <c r="E303" s="63"/>
      <c r="F303" s="63"/>
      <c r="G303" s="63"/>
      <c r="H303" s="63"/>
      <c r="I303" s="63"/>
      <c r="J303" s="83"/>
    </row>
    <row r="304" spans="1:10" ht="12.75">
      <c r="A304" s="63"/>
      <c r="B304" s="63"/>
      <c r="C304" s="63"/>
      <c r="D304" s="63"/>
      <c r="E304" s="63"/>
      <c r="F304" s="63"/>
      <c r="G304" s="63"/>
      <c r="H304" s="63"/>
      <c r="I304" s="63"/>
      <c r="J304" s="83"/>
    </row>
    <row r="305" spans="1:10" ht="12.75">
      <c r="A305" s="63"/>
      <c r="B305" s="63"/>
      <c r="C305" s="63"/>
      <c r="D305" s="63"/>
      <c r="E305" s="63"/>
      <c r="F305" s="63"/>
      <c r="G305" s="63"/>
      <c r="H305" s="63"/>
      <c r="I305" s="63"/>
      <c r="J305" s="83"/>
    </row>
    <row r="306" spans="1:10" ht="12.75">
      <c r="A306" s="63"/>
      <c r="B306" s="63"/>
      <c r="C306" s="63"/>
      <c r="D306" s="63"/>
      <c r="E306" s="63"/>
      <c r="F306" s="63"/>
      <c r="G306" s="63"/>
      <c r="H306" s="63"/>
      <c r="I306" s="63"/>
      <c r="J306" s="83"/>
    </row>
    <row r="307" spans="1:10" ht="12.75">
      <c r="A307" s="63"/>
      <c r="B307" s="63"/>
      <c r="C307" s="63"/>
      <c r="D307" s="63"/>
      <c r="E307" s="63"/>
      <c r="F307" s="63"/>
      <c r="G307" s="63"/>
      <c r="H307" s="63"/>
      <c r="I307" s="63"/>
      <c r="J307" s="83"/>
    </row>
    <row r="308" spans="1:10" ht="12.75">
      <c r="A308" s="63"/>
      <c r="B308" s="63"/>
      <c r="C308" s="63"/>
      <c r="D308" s="63"/>
      <c r="E308" s="63"/>
      <c r="F308" s="63"/>
      <c r="G308" s="63"/>
      <c r="H308" s="63"/>
      <c r="I308" s="63"/>
      <c r="J308" s="83"/>
    </row>
    <row r="309" spans="1:10" ht="12.75">
      <c r="A309" s="63"/>
      <c r="B309" s="63"/>
      <c r="C309" s="63"/>
      <c r="D309" s="63"/>
      <c r="E309" s="63"/>
      <c r="F309" s="63"/>
      <c r="G309" s="63"/>
      <c r="H309" s="63"/>
      <c r="I309" s="63"/>
      <c r="J309" s="83"/>
    </row>
    <row r="310" spans="1:10" ht="12.75">
      <c r="A310" s="63"/>
      <c r="B310" s="63"/>
      <c r="C310" s="63"/>
      <c r="D310" s="63"/>
      <c r="E310" s="63"/>
      <c r="F310" s="63"/>
      <c r="G310" s="63"/>
      <c r="H310" s="63"/>
      <c r="I310" s="63"/>
      <c r="J310" s="83"/>
    </row>
    <row r="311" spans="1:10" ht="12.75">
      <c r="A311" s="63"/>
      <c r="B311" s="63"/>
      <c r="C311" s="63"/>
      <c r="D311" s="63"/>
      <c r="E311" s="63"/>
      <c r="F311" s="63"/>
      <c r="G311" s="63"/>
      <c r="H311" s="63"/>
      <c r="I311" s="63"/>
      <c r="J311" s="83"/>
    </row>
    <row r="312" spans="1:10" ht="12.75">
      <c r="A312" s="63"/>
      <c r="B312" s="63"/>
      <c r="C312" s="63"/>
      <c r="D312" s="63"/>
      <c r="E312" s="63"/>
      <c r="F312" s="63"/>
      <c r="G312" s="63"/>
      <c r="H312" s="63"/>
      <c r="I312" s="63"/>
      <c r="J312" s="83"/>
    </row>
    <row r="313" spans="1:10" ht="12.75">
      <c r="A313" s="63"/>
      <c r="B313" s="63"/>
      <c r="C313" s="63"/>
      <c r="D313" s="63"/>
      <c r="E313" s="63"/>
      <c r="F313" s="63"/>
      <c r="G313" s="63"/>
      <c r="H313" s="63"/>
      <c r="I313" s="63"/>
      <c r="J313" s="83"/>
    </row>
    <row r="314" spans="1:10" ht="12.75">
      <c r="A314" s="63"/>
      <c r="B314" s="63"/>
      <c r="C314" s="63"/>
      <c r="D314" s="63"/>
      <c r="E314" s="63"/>
      <c r="F314" s="63"/>
      <c r="G314" s="63"/>
      <c r="H314" s="63"/>
      <c r="I314" s="63"/>
      <c r="J314" s="83"/>
    </row>
    <row r="315" spans="1:10" ht="12.75">
      <c r="A315" s="63"/>
      <c r="B315" s="63"/>
      <c r="C315" s="63"/>
      <c r="D315" s="63"/>
      <c r="E315" s="63"/>
      <c r="F315" s="63"/>
      <c r="G315" s="63"/>
      <c r="H315" s="63"/>
      <c r="I315" s="63"/>
      <c r="J315" s="83"/>
    </row>
    <row r="316" spans="1:10" ht="12.75">
      <c r="A316" s="63"/>
      <c r="B316" s="63"/>
      <c r="C316" s="63"/>
      <c r="D316" s="63"/>
      <c r="E316" s="63"/>
      <c r="F316" s="63"/>
      <c r="G316" s="63"/>
      <c r="H316" s="63"/>
      <c r="I316" s="63"/>
      <c r="J316" s="83"/>
    </row>
    <row r="317" spans="1:10" ht="12.75">
      <c r="A317" s="63"/>
      <c r="B317" s="63"/>
      <c r="C317" s="63"/>
      <c r="D317" s="63"/>
      <c r="E317" s="63"/>
      <c r="F317" s="63"/>
      <c r="G317" s="63"/>
      <c r="H317" s="63"/>
      <c r="I317" s="63"/>
      <c r="J317" s="83"/>
    </row>
    <row r="318" spans="1:10" ht="12.75">
      <c r="A318" s="63"/>
      <c r="B318" s="63"/>
      <c r="C318" s="63"/>
      <c r="D318" s="63"/>
      <c r="E318" s="63"/>
      <c r="F318" s="63"/>
      <c r="G318" s="63"/>
      <c r="H318" s="63"/>
      <c r="I318" s="63"/>
      <c r="J318" s="83"/>
    </row>
    <row r="319" spans="1:10" ht="12.75">
      <c r="A319" s="63"/>
      <c r="B319" s="63"/>
      <c r="C319" s="63"/>
      <c r="D319" s="63"/>
      <c r="E319" s="63"/>
      <c r="F319" s="63"/>
      <c r="G319" s="63"/>
      <c r="H319" s="63"/>
      <c r="I319" s="63"/>
      <c r="J319" s="83"/>
    </row>
    <row r="320" spans="1:10" ht="12.75">
      <c r="A320" s="63"/>
      <c r="B320" s="63"/>
      <c r="C320" s="63"/>
      <c r="D320" s="63"/>
      <c r="E320" s="63"/>
      <c r="F320" s="63"/>
      <c r="G320" s="63"/>
      <c r="H320" s="63"/>
      <c r="I320" s="63"/>
      <c r="J320" s="83"/>
    </row>
    <row r="321" spans="1:10" ht="12.75">
      <c r="A321" s="63"/>
      <c r="B321" s="63"/>
      <c r="C321" s="63"/>
      <c r="D321" s="63"/>
      <c r="E321" s="63"/>
      <c r="F321" s="63"/>
      <c r="G321" s="63"/>
      <c r="H321" s="63"/>
      <c r="I321" s="63"/>
      <c r="J321" s="83"/>
    </row>
    <row r="322" spans="1:10" ht="12.75">
      <c r="A322" s="63"/>
      <c r="B322" s="63"/>
      <c r="C322" s="63"/>
      <c r="D322" s="63"/>
      <c r="E322" s="63"/>
      <c r="F322" s="63"/>
      <c r="G322" s="63"/>
      <c r="H322" s="63"/>
      <c r="I322" s="63"/>
      <c r="J322" s="83"/>
    </row>
    <row r="323" spans="1:10" ht="12.75">
      <c r="A323" s="63"/>
      <c r="B323" s="63"/>
      <c r="C323" s="63"/>
      <c r="D323" s="63"/>
      <c r="E323" s="63"/>
      <c r="F323" s="63"/>
      <c r="G323" s="63"/>
      <c r="H323" s="63"/>
      <c r="I323" s="63"/>
      <c r="J323" s="83"/>
    </row>
    <row r="324" spans="1:10" ht="12.75">
      <c r="A324" s="63"/>
      <c r="B324" s="63"/>
      <c r="C324" s="63"/>
      <c r="D324" s="63"/>
      <c r="E324" s="63"/>
      <c r="F324" s="63"/>
      <c r="G324" s="63"/>
      <c r="H324" s="63"/>
      <c r="I324" s="63"/>
      <c r="J324" s="83"/>
    </row>
    <row r="325" spans="1:10" ht="12.75">
      <c r="A325" s="63"/>
      <c r="B325" s="63"/>
      <c r="C325" s="63"/>
      <c r="D325" s="63"/>
      <c r="E325" s="63"/>
      <c r="F325" s="63"/>
      <c r="G325" s="63"/>
      <c r="H325" s="63"/>
      <c r="I325" s="63"/>
      <c r="J325" s="83"/>
    </row>
    <row r="326" spans="1:10" ht="12.75">
      <c r="A326" s="63"/>
      <c r="B326" s="63"/>
      <c r="C326" s="63"/>
      <c r="D326" s="63"/>
      <c r="E326" s="63"/>
      <c r="F326" s="63"/>
      <c r="G326" s="63"/>
      <c r="H326" s="63"/>
      <c r="I326" s="63"/>
      <c r="J326" s="83"/>
    </row>
    <row r="327" spans="1:10" ht="12.75">
      <c r="A327" s="63"/>
      <c r="B327" s="63"/>
      <c r="C327" s="63"/>
      <c r="D327" s="63"/>
      <c r="E327" s="63"/>
      <c r="F327" s="63"/>
      <c r="G327" s="63"/>
      <c r="H327" s="63"/>
      <c r="I327" s="63"/>
      <c r="J327" s="83"/>
    </row>
    <row r="328" spans="1:10" ht="12.75">
      <c r="A328" s="63"/>
      <c r="B328" s="63"/>
      <c r="C328" s="63"/>
      <c r="D328" s="63"/>
      <c r="E328" s="63"/>
      <c r="F328" s="63"/>
      <c r="G328" s="63"/>
      <c r="H328" s="63"/>
      <c r="I328" s="63"/>
      <c r="J328" s="83"/>
    </row>
    <row r="329" spans="1:10" ht="12.75">
      <c r="A329" s="63"/>
      <c r="B329" s="63"/>
      <c r="C329" s="63"/>
      <c r="D329" s="63"/>
      <c r="E329" s="63"/>
      <c r="F329" s="63"/>
      <c r="G329" s="63"/>
      <c r="H329" s="63"/>
      <c r="I329" s="63"/>
      <c r="J329" s="83"/>
    </row>
    <row r="330" spans="1:10" ht="12.75">
      <c r="A330" s="63"/>
      <c r="B330" s="63"/>
      <c r="C330" s="63"/>
      <c r="D330" s="63"/>
      <c r="E330" s="63"/>
      <c r="F330" s="63"/>
      <c r="G330" s="63"/>
      <c r="H330" s="63"/>
      <c r="I330" s="63"/>
      <c r="J330" s="83"/>
    </row>
    <row r="331" spans="1:10" ht="12.75">
      <c r="A331" s="63"/>
      <c r="B331" s="63"/>
      <c r="C331" s="63"/>
      <c r="D331" s="63"/>
      <c r="E331" s="63"/>
      <c r="F331" s="63"/>
      <c r="G331" s="63"/>
      <c r="H331" s="63"/>
      <c r="I331" s="63"/>
      <c r="J331" s="83"/>
    </row>
    <row r="332" spans="1:10" ht="12.75">
      <c r="A332" s="63"/>
      <c r="B332" s="63"/>
      <c r="C332" s="63"/>
      <c r="D332" s="63"/>
      <c r="E332" s="63"/>
      <c r="F332" s="63"/>
      <c r="G332" s="63"/>
      <c r="H332" s="63"/>
      <c r="I332" s="63"/>
      <c r="J332" s="83"/>
    </row>
    <row r="333" spans="1:10" ht="12.75">
      <c r="A333" s="63"/>
      <c r="B333" s="63"/>
      <c r="C333" s="63"/>
      <c r="D333" s="63"/>
      <c r="E333" s="63"/>
      <c r="F333" s="63"/>
      <c r="G333" s="63"/>
      <c r="H333" s="63"/>
      <c r="I333" s="63"/>
      <c r="J333" s="83"/>
    </row>
    <row r="334" spans="1:10" ht="12.75">
      <c r="A334" s="63"/>
      <c r="B334" s="63"/>
      <c r="C334" s="63"/>
      <c r="D334" s="63"/>
      <c r="E334" s="63"/>
      <c r="F334" s="63"/>
      <c r="G334" s="63"/>
      <c r="H334" s="63"/>
      <c r="I334" s="63"/>
      <c r="J334" s="83"/>
    </row>
    <row r="335" spans="1:10" ht="12.75">
      <c r="A335" s="63"/>
      <c r="B335" s="63"/>
      <c r="C335" s="63"/>
      <c r="D335" s="63"/>
      <c r="E335" s="63"/>
      <c r="F335" s="63"/>
      <c r="G335" s="63"/>
      <c r="H335" s="63"/>
      <c r="I335" s="63"/>
      <c r="J335" s="83"/>
    </row>
    <row r="336" spans="1:10" ht="12.75">
      <c r="A336" s="63"/>
      <c r="B336" s="63"/>
      <c r="C336" s="63"/>
      <c r="D336" s="63"/>
      <c r="E336" s="63"/>
      <c r="F336" s="63"/>
      <c r="G336" s="63"/>
      <c r="H336" s="63"/>
      <c r="I336" s="63"/>
      <c r="J336" s="83"/>
    </row>
    <row r="337" spans="1:10" ht="12.75">
      <c r="A337" s="63"/>
      <c r="B337" s="63"/>
      <c r="C337" s="63"/>
      <c r="D337" s="63"/>
      <c r="E337" s="63"/>
      <c r="F337" s="63"/>
      <c r="G337" s="63"/>
      <c r="H337" s="63"/>
      <c r="I337" s="63"/>
      <c r="J337" s="83"/>
    </row>
    <row r="338" spans="1:10" ht="12.75">
      <c r="A338" s="63"/>
      <c r="B338" s="63"/>
      <c r="C338" s="63"/>
      <c r="D338" s="63"/>
      <c r="E338" s="63"/>
      <c r="F338" s="63"/>
      <c r="G338" s="63"/>
      <c r="H338" s="63"/>
      <c r="I338" s="63"/>
      <c r="J338" s="83"/>
    </row>
    <row r="339" spans="1:10" ht="12.75">
      <c r="A339" s="63"/>
      <c r="B339" s="63"/>
      <c r="C339" s="63"/>
      <c r="D339" s="63"/>
      <c r="E339" s="63"/>
      <c r="F339" s="63"/>
      <c r="G339" s="63"/>
      <c r="H339" s="63"/>
      <c r="I339" s="63"/>
      <c r="J339" s="83"/>
    </row>
    <row r="340" spans="1:10" ht="12.75">
      <c r="A340" s="63"/>
      <c r="B340" s="63"/>
      <c r="C340" s="63"/>
      <c r="D340" s="63"/>
      <c r="E340" s="63"/>
      <c r="F340" s="63"/>
      <c r="G340" s="63"/>
      <c r="H340" s="63"/>
      <c r="I340" s="63"/>
      <c r="J340" s="83"/>
    </row>
    <row r="341" spans="1:10" ht="12.75">
      <c r="A341" s="63"/>
      <c r="B341" s="63"/>
      <c r="C341" s="63"/>
      <c r="D341" s="63"/>
      <c r="E341" s="63"/>
      <c r="F341" s="63"/>
      <c r="G341" s="63"/>
      <c r="H341" s="63"/>
      <c r="I341" s="63"/>
      <c r="J341" s="83"/>
    </row>
    <row r="342" spans="1:10" ht="12.75">
      <c r="A342" s="63"/>
      <c r="B342" s="63"/>
      <c r="C342" s="63"/>
      <c r="D342" s="63"/>
      <c r="E342" s="63"/>
      <c r="F342" s="63"/>
      <c r="G342" s="63"/>
      <c r="H342" s="63"/>
      <c r="I342" s="63"/>
      <c r="J342" s="83"/>
    </row>
    <row r="343" spans="1:10" ht="12.75">
      <c r="A343" s="63"/>
      <c r="B343" s="63"/>
      <c r="C343" s="63"/>
      <c r="D343" s="63"/>
      <c r="E343" s="63"/>
      <c r="F343" s="63"/>
      <c r="G343" s="63"/>
      <c r="H343" s="63"/>
      <c r="I343" s="63"/>
      <c r="J343" s="83"/>
    </row>
    <row r="344" spans="1:10" ht="12.75">
      <c r="A344" s="63"/>
      <c r="B344" s="63"/>
      <c r="C344" s="63"/>
      <c r="D344" s="63"/>
      <c r="E344" s="63"/>
      <c r="F344" s="63"/>
      <c r="G344" s="63"/>
      <c r="H344" s="63"/>
      <c r="I344" s="63"/>
      <c r="J344" s="83"/>
    </row>
    <row r="345" spans="1:10" ht="12.75">
      <c r="A345" s="63"/>
      <c r="B345" s="63"/>
      <c r="C345" s="63"/>
      <c r="D345" s="63"/>
      <c r="E345" s="63"/>
      <c r="F345" s="63"/>
      <c r="G345" s="63"/>
      <c r="H345" s="63"/>
      <c r="I345" s="63"/>
      <c r="J345" s="83"/>
    </row>
    <row r="346" spans="1:10" ht="12.75">
      <c r="A346" s="63"/>
      <c r="B346" s="63"/>
      <c r="C346" s="63"/>
      <c r="D346" s="63"/>
      <c r="E346" s="63"/>
      <c r="F346" s="63"/>
      <c r="G346" s="63"/>
      <c r="H346" s="63"/>
      <c r="I346" s="63"/>
      <c r="J346" s="83"/>
    </row>
    <row r="347" spans="1:10" ht="12.75">
      <c r="A347" s="63"/>
      <c r="B347" s="63"/>
      <c r="C347" s="63"/>
      <c r="D347" s="63"/>
      <c r="E347" s="63"/>
      <c r="F347" s="63"/>
      <c r="G347" s="63"/>
      <c r="H347" s="63"/>
      <c r="I347" s="63"/>
      <c r="J347" s="83"/>
    </row>
    <row r="348" spans="1:10" ht="12.75">
      <c r="A348" s="63"/>
      <c r="B348" s="63"/>
      <c r="C348" s="63"/>
      <c r="D348" s="63"/>
      <c r="E348" s="63"/>
      <c r="F348" s="63"/>
      <c r="G348" s="63"/>
      <c r="H348" s="63"/>
      <c r="I348" s="63"/>
      <c r="J348" s="83"/>
    </row>
    <row r="349" spans="1:10" ht="12.75">
      <c r="A349" s="63"/>
      <c r="B349" s="63"/>
      <c r="C349" s="63"/>
      <c r="D349" s="63"/>
      <c r="E349" s="63"/>
      <c r="F349" s="63"/>
      <c r="G349" s="63"/>
      <c r="H349" s="63"/>
      <c r="I349" s="63"/>
      <c r="J349" s="83"/>
    </row>
    <row r="350" spans="1:10" ht="12.75">
      <c r="A350" s="63"/>
      <c r="B350" s="63"/>
      <c r="C350" s="63"/>
      <c r="D350" s="63"/>
      <c r="E350" s="63"/>
      <c r="F350" s="63"/>
      <c r="G350" s="63"/>
      <c r="H350" s="63"/>
      <c r="I350" s="63"/>
      <c r="J350" s="83"/>
    </row>
    <row r="351" spans="1:10" ht="12.75">
      <c r="A351" s="63"/>
      <c r="B351" s="63"/>
      <c r="C351" s="63"/>
      <c r="D351" s="63"/>
      <c r="E351" s="63"/>
      <c r="F351" s="63"/>
      <c r="G351" s="63"/>
      <c r="H351" s="63"/>
      <c r="I351" s="63"/>
      <c r="J351" s="83"/>
    </row>
    <row r="352" spans="1:10" ht="12.75">
      <c r="A352" s="63"/>
      <c r="B352" s="63"/>
      <c r="C352" s="63"/>
      <c r="D352" s="63"/>
      <c r="E352" s="63"/>
      <c r="F352" s="63"/>
      <c r="G352" s="63"/>
      <c r="H352" s="63"/>
      <c r="I352" s="63"/>
      <c r="J352" s="83"/>
    </row>
    <row r="353" spans="1:10" ht="12.75">
      <c r="A353" s="63"/>
      <c r="B353" s="63"/>
      <c r="C353" s="63"/>
      <c r="D353" s="63"/>
      <c r="E353" s="63"/>
      <c r="F353" s="63"/>
      <c r="G353" s="63"/>
      <c r="H353" s="63"/>
      <c r="I353" s="63"/>
      <c r="J353" s="83"/>
    </row>
    <row r="354" spans="1:10" ht="12.75">
      <c r="A354" s="63"/>
      <c r="B354" s="63"/>
      <c r="C354" s="63"/>
      <c r="D354" s="63"/>
      <c r="E354" s="63"/>
      <c r="F354" s="63"/>
      <c r="G354" s="63"/>
      <c r="H354" s="63"/>
      <c r="I354" s="63"/>
      <c r="J354" s="83"/>
    </row>
    <row r="355" spans="1:10" ht="12.75">
      <c r="A355" s="63"/>
      <c r="B355" s="63"/>
      <c r="C355" s="63"/>
      <c r="D355" s="63"/>
      <c r="E355" s="63"/>
      <c r="F355" s="63"/>
      <c r="G355" s="63"/>
      <c r="H355" s="63"/>
      <c r="I355" s="63"/>
      <c r="J355" s="83"/>
    </row>
    <row r="356" spans="1:10" ht="12.75">
      <c r="A356" s="63"/>
      <c r="B356" s="63"/>
      <c r="C356" s="63"/>
      <c r="D356" s="63"/>
      <c r="E356" s="63"/>
      <c r="F356" s="63"/>
      <c r="G356" s="63"/>
      <c r="H356" s="63"/>
      <c r="I356" s="63"/>
      <c r="J356" s="83"/>
    </row>
    <row r="357" spans="1:10" ht="12.75">
      <c r="A357" s="63"/>
      <c r="B357" s="63"/>
      <c r="C357" s="63"/>
      <c r="D357" s="63"/>
      <c r="E357" s="63"/>
      <c r="F357" s="63"/>
      <c r="G357" s="63"/>
      <c r="H357" s="63"/>
      <c r="I357" s="63"/>
      <c r="J357" s="83"/>
    </row>
    <row r="358" spans="1:10" ht="12.75">
      <c r="A358" s="63"/>
      <c r="B358" s="63"/>
      <c r="C358" s="63"/>
      <c r="D358" s="63"/>
      <c r="E358" s="63"/>
      <c r="F358" s="63"/>
      <c r="G358" s="63"/>
      <c r="H358" s="63"/>
      <c r="I358" s="63"/>
      <c r="J358" s="83"/>
    </row>
    <row r="359" spans="1:10" ht="12.75">
      <c r="A359" s="63"/>
      <c r="B359" s="63"/>
      <c r="C359" s="63"/>
      <c r="D359" s="63"/>
      <c r="E359" s="63"/>
      <c r="F359" s="63"/>
      <c r="G359" s="63"/>
      <c r="H359" s="63"/>
      <c r="I359" s="63"/>
      <c r="J359" s="83"/>
    </row>
    <row r="360" spans="1:10" ht="12.75">
      <c r="A360" s="63"/>
      <c r="B360" s="63"/>
      <c r="C360" s="63"/>
      <c r="D360" s="63"/>
      <c r="E360" s="63"/>
      <c r="F360" s="63"/>
      <c r="G360" s="63"/>
      <c r="H360" s="63"/>
      <c r="I360" s="63"/>
      <c r="J360" s="83"/>
    </row>
    <row r="361" spans="1:10" ht="12.75">
      <c r="A361" s="63"/>
      <c r="B361" s="63"/>
      <c r="C361" s="63"/>
      <c r="D361" s="63"/>
      <c r="E361" s="63"/>
      <c r="F361" s="63"/>
      <c r="G361" s="63"/>
      <c r="H361" s="63"/>
      <c r="I361" s="63"/>
      <c r="J361" s="83"/>
    </row>
    <row r="362" spans="1:10" ht="12.75">
      <c r="A362" s="63"/>
      <c r="B362" s="63"/>
      <c r="C362" s="63"/>
      <c r="D362" s="63"/>
      <c r="E362" s="63"/>
      <c r="F362" s="63"/>
      <c r="G362" s="63"/>
      <c r="H362" s="63"/>
      <c r="I362" s="63"/>
      <c r="J362" s="83"/>
    </row>
    <row r="363" spans="1:10" ht="12.75">
      <c r="A363" s="63"/>
      <c r="B363" s="63"/>
      <c r="C363" s="63"/>
      <c r="D363" s="63"/>
      <c r="E363" s="63"/>
      <c r="F363" s="63"/>
      <c r="G363" s="63"/>
      <c r="H363" s="63"/>
      <c r="I363" s="63"/>
      <c r="J363" s="83"/>
    </row>
    <row r="364" spans="1:10" ht="12.75">
      <c r="A364" s="63"/>
      <c r="B364" s="63"/>
      <c r="C364" s="63"/>
      <c r="D364" s="63"/>
      <c r="E364" s="63"/>
      <c r="F364" s="63"/>
      <c r="G364" s="63"/>
      <c r="H364" s="63"/>
      <c r="I364" s="63"/>
      <c r="J364" s="83"/>
    </row>
    <row r="365" spans="1:10" ht="12.75">
      <c r="A365" s="63"/>
      <c r="B365" s="63"/>
      <c r="C365" s="63"/>
      <c r="D365" s="63"/>
      <c r="E365" s="63"/>
      <c r="F365" s="63"/>
      <c r="G365" s="63"/>
      <c r="H365" s="63"/>
      <c r="I365" s="63"/>
      <c r="J365" s="83"/>
    </row>
    <row r="366" spans="1:10" ht="12.75">
      <c r="A366" s="63"/>
      <c r="B366" s="63"/>
      <c r="C366" s="63"/>
      <c r="D366" s="63"/>
      <c r="E366" s="63"/>
      <c r="F366" s="63"/>
      <c r="G366" s="63"/>
      <c r="H366" s="63"/>
      <c r="I366" s="63"/>
      <c r="J366" s="83"/>
    </row>
    <row r="367" spans="1:10" ht="12.75">
      <c r="A367" s="63"/>
      <c r="B367" s="63"/>
      <c r="C367" s="63"/>
      <c r="D367" s="63"/>
      <c r="E367" s="63"/>
      <c r="F367" s="63"/>
      <c r="G367" s="63"/>
      <c r="H367" s="63"/>
      <c r="I367" s="63"/>
      <c r="J367" s="83"/>
    </row>
    <row r="368" spans="1:10" ht="12.75">
      <c r="A368" s="63"/>
      <c r="B368" s="63"/>
      <c r="C368" s="63"/>
      <c r="D368" s="63"/>
      <c r="E368" s="63"/>
      <c r="F368" s="63"/>
      <c r="G368" s="63"/>
      <c r="H368" s="63"/>
      <c r="I368" s="63"/>
      <c r="J368" s="83"/>
    </row>
    <row r="369" spans="1:10" ht="12.75">
      <c r="A369" s="63"/>
      <c r="B369" s="63"/>
      <c r="C369" s="63"/>
      <c r="D369" s="63"/>
      <c r="E369" s="63"/>
      <c r="F369" s="63"/>
      <c r="G369" s="63"/>
      <c r="H369" s="63"/>
      <c r="I369" s="63"/>
      <c r="J369" s="83"/>
    </row>
    <row r="370" spans="1:10" ht="12.75">
      <c r="A370" s="63"/>
      <c r="B370" s="63"/>
      <c r="C370" s="63"/>
      <c r="D370" s="63"/>
      <c r="E370" s="63"/>
      <c r="F370" s="63"/>
      <c r="G370" s="63"/>
      <c r="H370" s="63"/>
      <c r="I370" s="63"/>
      <c r="J370" s="83"/>
    </row>
    <row r="371" spans="1:10" ht="12.75">
      <c r="A371" s="63"/>
      <c r="B371" s="63"/>
      <c r="C371" s="63"/>
      <c r="D371" s="63"/>
      <c r="E371" s="63"/>
      <c r="F371" s="63"/>
      <c r="G371" s="63"/>
      <c r="H371" s="63"/>
      <c r="I371" s="63"/>
      <c r="J371" s="83"/>
    </row>
    <row r="372" spans="1:10" ht="12.75">
      <c r="A372" s="63"/>
      <c r="B372" s="63"/>
      <c r="C372" s="63"/>
      <c r="D372" s="63"/>
      <c r="E372" s="63"/>
      <c r="F372" s="63"/>
      <c r="G372" s="63"/>
      <c r="H372" s="63"/>
      <c r="I372" s="63"/>
      <c r="J372" s="83"/>
    </row>
    <row r="373" spans="1:10" ht="12.75">
      <c r="A373" s="63"/>
      <c r="B373" s="63"/>
      <c r="C373" s="63"/>
      <c r="D373" s="63"/>
      <c r="E373" s="63"/>
      <c r="F373" s="63"/>
      <c r="G373" s="63"/>
      <c r="H373" s="63"/>
      <c r="I373" s="63"/>
      <c r="J373" s="83"/>
    </row>
    <row r="374" spans="1:10" ht="12.75">
      <c r="A374" s="63"/>
      <c r="B374" s="63"/>
      <c r="C374" s="63"/>
      <c r="D374" s="63"/>
      <c r="E374" s="63"/>
      <c r="F374" s="63"/>
      <c r="G374" s="63"/>
      <c r="H374" s="63"/>
      <c r="I374" s="63"/>
      <c r="J374" s="83"/>
    </row>
    <row r="375" spans="1:10" ht="12.75">
      <c r="A375" s="63"/>
      <c r="B375" s="63"/>
      <c r="C375" s="63"/>
      <c r="D375" s="63"/>
      <c r="E375" s="63"/>
      <c r="F375" s="63"/>
      <c r="G375" s="63"/>
      <c r="H375" s="63"/>
      <c r="I375" s="63"/>
      <c r="J375" s="83"/>
    </row>
    <row r="376" spans="1:10" ht="12.75">
      <c r="A376" s="63"/>
      <c r="B376" s="63"/>
      <c r="C376" s="63"/>
      <c r="D376" s="63"/>
      <c r="E376" s="63"/>
      <c r="F376" s="63"/>
      <c r="G376" s="63"/>
      <c r="H376" s="63"/>
      <c r="I376" s="63"/>
      <c r="J376" s="83"/>
    </row>
    <row r="377" spans="1:10" ht="12.75">
      <c r="A377" s="63"/>
      <c r="B377" s="63"/>
      <c r="C377" s="63"/>
      <c r="D377" s="63"/>
      <c r="E377" s="63"/>
      <c r="F377" s="63"/>
      <c r="G377" s="63"/>
      <c r="H377" s="63"/>
      <c r="I377" s="63"/>
      <c r="J377" s="83"/>
    </row>
    <row r="378" spans="1:10" ht="12.75">
      <c r="A378" s="63"/>
      <c r="B378" s="63"/>
      <c r="C378" s="63"/>
      <c r="D378" s="63"/>
      <c r="E378" s="63"/>
      <c r="F378" s="63"/>
      <c r="G378" s="63"/>
      <c r="H378" s="63"/>
      <c r="I378" s="63"/>
      <c r="J378" s="83"/>
    </row>
    <row r="379" spans="1:10" ht="12.75">
      <c r="A379" s="63"/>
      <c r="B379" s="63"/>
      <c r="C379" s="63"/>
      <c r="D379" s="63"/>
      <c r="E379" s="63"/>
      <c r="F379" s="63"/>
      <c r="G379" s="63"/>
      <c r="H379" s="63"/>
      <c r="I379" s="63"/>
      <c r="J379" s="83"/>
    </row>
    <row r="380" spans="1:10" ht="12.75">
      <c r="A380" s="63"/>
      <c r="B380" s="63"/>
      <c r="C380" s="63"/>
      <c r="D380" s="63"/>
      <c r="E380" s="63"/>
      <c r="F380" s="63"/>
      <c r="G380" s="63"/>
      <c r="H380" s="63"/>
      <c r="I380" s="63"/>
      <c r="J380" s="83"/>
    </row>
    <row r="381" spans="1:10" ht="12.75">
      <c r="A381" s="63"/>
      <c r="B381" s="63"/>
      <c r="C381" s="63"/>
      <c r="D381" s="63"/>
      <c r="E381" s="63"/>
      <c r="F381" s="63"/>
      <c r="G381" s="63"/>
      <c r="H381" s="63"/>
      <c r="I381" s="63"/>
      <c r="J381" s="83"/>
    </row>
    <row r="382" spans="1:10" ht="12.75">
      <c r="A382" s="63"/>
      <c r="B382" s="63"/>
      <c r="C382" s="63"/>
      <c r="D382" s="63"/>
      <c r="E382" s="63"/>
      <c r="F382" s="63"/>
      <c r="G382" s="63"/>
      <c r="H382" s="63"/>
      <c r="I382" s="63"/>
      <c r="J382" s="83"/>
    </row>
    <row r="383" spans="1:10" ht="12.75">
      <c r="A383" s="63"/>
      <c r="B383" s="63"/>
      <c r="C383" s="63"/>
      <c r="D383" s="63"/>
      <c r="E383" s="63"/>
      <c r="F383" s="63"/>
      <c r="G383" s="63"/>
      <c r="H383" s="63"/>
      <c r="I383" s="63"/>
      <c r="J383" s="83"/>
    </row>
    <row r="384" spans="1:10" ht="12.75">
      <c r="A384" s="63"/>
      <c r="B384" s="63"/>
      <c r="C384" s="63"/>
      <c r="D384" s="63"/>
      <c r="E384" s="63"/>
      <c r="F384" s="63"/>
      <c r="G384" s="63"/>
      <c r="H384" s="63"/>
      <c r="I384" s="63"/>
      <c r="J384" s="83"/>
    </row>
    <row r="385" spans="1:10" ht="12.75">
      <c r="A385" s="63"/>
      <c r="B385" s="63"/>
      <c r="C385" s="63"/>
      <c r="D385" s="63"/>
      <c r="E385" s="63"/>
      <c r="F385" s="63"/>
      <c r="G385" s="63"/>
      <c r="H385" s="63"/>
      <c r="I385" s="63"/>
      <c r="J385" s="83"/>
    </row>
    <row r="386" spans="1:10" ht="12.75">
      <c r="A386" s="63"/>
      <c r="B386" s="63"/>
      <c r="C386" s="63"/>
      <c r="D386" s="63"/>
      <c r="E386" s="63"/>
      <c r="F386" s="63"/>
      <c r="G386" s="63"/>
      <c r="H386" s="63"/>
      <c r="I386" s="63"/>
      <c r="J386" s="83"/>
    </row>
    <row r="387" spans="1:10" ht="12.75">
      <c r="A387" s="63"/>
      <c r="B387" s="63"/>
      <c r="C387" s="63"/>
      <c r="D387" s="63"/>
      <c r="E387" s="63"/>
      <c r="F387" s="63"/>
      <c r="G387" s="63"/>
      <c r="H387" s="63"/>
      <c r="I387" s="63"/>
      <c r="J387" s="83"/>
    </row>
    <row r="388" spans="1:10" ht="12.75">
      <c r="A388" s="63"/>
      <c r="B388" s="63"/>
      <c r="C388" s="63"/>
      <c r="D388" s="63"/>
      <c r="E388" s="63"/>
      <c r="F388" s="63"/>
      <c r="G388" s="63"/>
      <c r="H388" s="63"/>
      <c r="I388" s="63"/>
      <c r="J388" s="83"/>
    </row>
    <row r="389" spans="1:10" ht="12.75">
      <c r="A389" s="63"/>
      <c r="B389" s="63"/>
      <c r="C389" s="63"/>
      <c r="D389" s="63"/>
      <c r="E389" s="63"/>
      <c r="F389" s="63"/>
      <c r="G389" s="63"/>
      <c r="H389" s="63"/>
      <c r="I389" s="63"/>
      <c r="J389" s="83"/>
    </row>
    <row r="390" spans="1:10" ht="12.75">
      <c r="A390" s="63"/>
      <c r="B390" s="63"/>
      <c r="C390" s="63"/>
      <c r="D390" s="63"/>
      <c r="E390" s="63"/>
      <c r="F390" s="63"/>
      <c r="G390" s="63"/>
      <c r="H390" s="63"/>
      <c r="I390" s="63"/>
      <c r="J390" s="83"/>
    </row>
    <row r="391" spans="1:10" ht="12.75">
      <c r="A391" s="63"/>
      <c r="B391" s="63"/>
      <c r="C391" s="63"/>
      <c r="D391" s="63"/>
      <c r="E391" s="63"/>
      <c r="F391" s="63"/>
      <c r="G391" s="63"/>
      <c r="H391" s="63"/>
      <c r="I391" s="63"/>
      <c r="J391" s="83"/>
    </row>
    <row r="392" spans="1:10" ht="12.75">
      <c r="A392" s="63"/>
      <c r="B392" s="63"/>
      <c r="C392" s="63"/>
      <c r="D392" s="63"/>
      <c r="E392" s="63"/>
      <c r="F392" s="63"/>
      <c r="G392" s="63"/>
      <c r="H392" s="63"/>
      <c r="I392" s="63"/>
      <c r="J392" s="83"/>
    </row>
    <row r="393" spans="1:10" ht="12.75">
      <c r="A393" s="63"/>
      <c r="B393" s="63"/>
      <c r="C393" s="63"/>
      <c r="D393" s="63"/>
      <c r="E393" s="63"/>
      <c r="F393" s="63"/>
      <c r="G393" s="63"/>
      <c r="H393" s="63"/>
      <c r="I393" s="63"/>
      <c r="J393" s="83"/>
    </row>
    <row r="394" spans="1:10" ht="12.75">
      <c r="A394" s="63"/>
      <c r="B394" s="63"/>
      <c r="C394" s="63"/>
      <c r="D394" s="63"/>
      <c r="E394" s="63"/>
      <c r="F394" s="63"/>
      <c r="G394" s="63"/>
      <c r="H394" s="63"/>
      <c r="I394" s="63"/>
      <c r="J394" s="83"/>
    </row>
    <row r="395" spans="1:10" ht="12.75">
      <c r="A395" s="63"/>
      <c r="B395" s="63"/>
      <c r="C395" s="63"/>
      <c r="D395" s="63"/>
      <c r="E395" s="63"/>
      <c r="F395" s="63"/>
      <c r="G395" s="63"/>
      <c r="H395" s="63"/>
      <c r="I395" s="63"/>
      <c r="J395" s="83"/>
    </row>
    <row r="396" spans="1:10" ht="12.75">
      <c r="A396" s="63"/>
      <c r="B396" s="63"/>
      <c r="C396" s="63"/>
      <c r="D396" s="63"/>
      <c r="E396" s="63"/>
      <c r="F396" s="63"/>
      <c r="G396" s="63"/>
      <c r="H396" s="63"/>
      <c r="I396" s="63"/>
      <c r="J396" s="83"/>
    </row>
    <row r="397" spans="1:10" ht="12.75">
      <c r="A397" s="63"/>
      <c r="B397" s="63"/>
      <c r="C397" s="63"/>
      <c r="D397" s="63"/>
      <c r="E397" s="63"/>
      <c r="F397" s="63"/>
      <c r="G397" s="63"/>
      <c r="H397" s="63"/>
      <c r="I397" s="63"/>
      <c r="J397" s="83"/>
    </row>
    <row r="398" spans="1:10" ht="12.75">
      <c r="A398" s="63"/>
      <c r="B398" s="63"/>
      <c r="C398" s="63"/>
      <c r="D398" s="63"/>
      <c r="E398" s="63"/>
      <c r="F398" s="63"/>
      <c r="G398" s="63"/>
      <c r="H398" s="63"/>
      <c r="I398" s="63"/>
      <c r="J398" s="83"/>
    </row>
    <row r="399" spans="1:10" ht="12.75">
      <c r="A399" s="63"/>
      <c r="B399" s="63"/>
      <c r="C399" s="63"/>
      <c r="D399" s="63"/>
      <c r="E399" s="63"/>
      <c r="F399" s="63"/>
      <c r="G399" s="63"/>
      <c r="H399" s="63"/>
      <c r="I399" s="63"/>
      <c r="J399" s="83"/>
    </row>
    <row r="400" spans="1:10" ht="12.75">
      <c r="A400" s="63"/>
      <c r="B400" s="63"/>
      <c r="C400" s="63"/>
      <c r="D400" s="63"/>
      <c r="E400" s="63"/>
      <c r="F400" s="63"/>
      <c r="G400" s="63"/>
      <c r="H400" s="63"/>
      <c r="I400" s="63"/>
      <c r="J400" s="83"/>
    </row>
    <row r="401" spans="1:10" ht="12.75">
      <c r="A401" s="63"/>
      <c r="B401" s="63"/>
      <c r="C401" s="63"/>
      <c r="D401" s="63"/>
      <c r="E401" s="63"/>
      <c r="F401" s="63"/>
      <c r="G401" s="63"/>
      <c r="H401" s="63"/>
      <c r="I401" s="63"/>
      <c r="J401" s="83"/>
    </row>
    <row r="402" spans="1:10" ht="12.75">
      <c r="A402" s="63"/>
      <c r="B402" s="63"/>
      <c r="C402" s="63"/>
      <c r="D402" s="63"/>
      <c r="E402" s="63"/>
      <c r="F402" s="63"/>
      <c r="G402" s="63"/>
      <c r="H402" s="63"/>
      <c r="I402" s="63"/>
      <c r="J402" s="83"/>
    </row>
    <row r="403" spans="1:10" ht="12.75">
      <c r="A403" s="63"/>
      <c r="B403" s="63"/>
      <c r="C403" s="63"/>
      <c r="D403" s="63"/>
      <c r="E403" s="63"/>
      <c r="F403" s="63"/>
      <c r="G403" s="63"/>
      <c r="H403" s="63"/>
      <c r="I403" s="63"/>
      <c r="J403" s="83"/>
    </row>
    <row r="404" spans="1:10" ht="12.75">
      <c r="A404" s="63"/>
      <c r="B404" s="63"/>
      <c r="C404" s="63"/>
      <c r="D404" s="63"/>
      <c r="E404" s="63"/>
      <c r="F404" s="63"/>
      <c r="G404" s="63"/>
      <c r="H404" s="63"/>
      <c r="I404" s="63"/>
      <c r="J404" s="83"/>
    </row>
    <row r="405" spans="1:10" ht="12.75">
      <c r="A405" s="63"/>
      <c r="B405" s="63"/>
      <c r="C405" s="63"/>
      <c r="D405" s="63"/>
      <c r="E405" s="63"/>
      <c r="F405" s="63"/>
      <c r="G405" s="63"/>
      <c r="H405" s="63"/>
      <c r="I405" s="63"/>
      <c r="J405" s="83"/>
    </row>
    <row r="406" spans="1:10" ht="12.75">
      <c r="A406" s="63"/>
      <c r="B406" s="63"/>
      <c r="C406" s="63"/>
      <c r="D406" s="63"/>
      <c r="E406" s="63"/>
      <c r="F406" s="63"/>
      <c r="G406" s="63"/>
      <c r="H406" s="63"/>
      <c r="I406" s="63"/>
      <c r="J406" s="83"/>
    </row>
    <row r="407" spans="1:10" ht="12.75">
      <c r="A407" s="63"/>
      <c r="B407" s="63"/>
      <c r="C407" s="63"/>
      <c r="D407" s="63"/>
      <c r="E407" s="63"/>
      <c r="F407" s="63"/>
      <c r="G407" s="63"/>
      <c r="H407" s="63"/>
      <c r="I407" s="63"/>
      <c r="J407" s="83"/>
    </row>
    <row r="408" spans="1:10" ht="12.75">
      <c r="A408" s="63"/>
      <c r="B408" s="63"/>
      <c r="C408" s="63"/>
      <c r="D408" s="63"/>
      <c r="E408" s="63"/>
      <c r="F408" s="63"/>
      <c r="G408" s="63"/>
      <c r="H408" s="63"/>
      <c r="I408" s="63"/>
      <c r="J408" s="83"/>
    </row>
    <row r="409" spans="1:10" ht="12.75">
      <c r="A409" s="63"/>
      <c r="B409" s="63"/>
      <c r="C409" s="63"/>
      <c r="D409" s="63"/>
      <c r="E409" s="63"/>
      <c r="F409" s="63"/>
      <c r="G409" s="63"/>
      <c r="H409" s="63"/>
      <c r="I409" s="63"/>
      <c r="J409" s="83"/>
    </row>
    <row r="410" spans="1:10" ht="12.75">
      <c r="A410" s="63"/>
      <c r="B410" s="63"/>
      <c r="C410" s="63"/>
      <c r="D410" s="63"/>
      <c r="E410" s="63"/>
      <c r="F410" s="63"/>
      <c r="G410" s="63"/>
      <c r="H410" s="63"/>
      <c r="I410" s="63"/>
      <c r="J410" s="83"/>
    </row>
    <row r="411" spans="1:10" ht="12.75">
      <c r="A411" s="63"/>
      <c r="B411" s="63"/>
      <c r="C411" s="63"/>
      <c r="D411" s="63"/>
      <c r="E411" s="63"/>
      <c r="F411" s="63"/>
      <c r="G411" s="63"/>
      <c r="H411" s="63"/>
      <c r="I411" s="63"/>
      <c r="J411" s="83"/>
    </row>
    <row r="412" spans="1:10" ht="12.75">
      <c r="A412" s="63"/>
      <c r="B412" s="63"/>
      <c r="C412" s="63"/>
      <c r="D412" s="63"/>
      <c r="E412" s="63"/>
      <c r="F412" s="63"/>
      <c r="G412" s="63"/>
      <c r="H412" s="63"/>
      <c r="I412" s="63"/>
      <c r="J412" s="83"/>
    </row>
    <row r="413" spans="1:10" ht="12.75">
      <c r="A413" s="63"/>
      <c r="B413" s="63"/>
      <c r="C413" s="63"/>
      <c r="D413" s="63"/>
      <c r="E413" s="63"/>
      <c r="F413" s="63"/>
      <c r="G413" s="63"/>
      <c r="H413" s="63"/>
      <c r="I413" s="63"/>
      <c r="J413" s="83"/>
    </row>
    <row r="414" spans="1:10" ht="12.75">
      <c r="A414" s="63"/>
      <c r="B414" s="63"/>
      <c r="C414" s="63"/>
      <c r="D414" s="63"/>
      <c r="E414" s="63"/>
      <c r="F414" s="63"/>
      <c r="G414" s="63"/>
      <c r="H414" s="63"/>
      <c r="I414" s="63"/>
      <c r="J414" s="83"/>
    </row>
    <row r="415" spans="1:10" ht="12.75">
      <c r="A415" s="63"/>
      <c r="B415" s="63"/>
      <c r="C415" s="63"/>
      <c r="D415" s="63"/>
      <c r="E415" s="63"/>
      <c r="F415" s="63"/>
      <c r="G415" s="63"/>
      <c r="H415" s="63"/>
      <c r="I415" s="63"/>
      <c r="J415" s="83"/>
    </row>
    <row r="416" spans="1:10" ht="12.75">
      <c r="A416" s="63"/>
      <c r="B416" s="63"/>
      <c r="C416" s="63"/>
      <c r="D416" s="63"/>
      <c r="E416" s="63"/>
      <c r="F416" s="63"/>
      <c r="G416" s="63"/>
      <c r="H416" s="63"/>
      <c r="I416" s="63"/>
      <c r="J416" s="83"/>
    </row>
    <row r="417" spans="1:10" ht="12.75">
      <c r="A417" s="63"/>
      <c r="B417" s="63"/>
      <c r="C417" s="63"/>
      <c r="D417" s="63"/>
      <c r="E417" s="63"/>
      <c r="F417" s="63"/>
      <c r="G417" s="63"/>
      <c r="H417" s="63"/>
      <c r="I417" s="63"/>
      <c r="J417" s="83"/>
    </row>
    <row r="418" spans="1:10" ht="12.75">
      <c r="A418" s="63"/>
      <c r="B418" s="63"/>
      <c r="C418" s="63"/>
      <c r="D418" s="63"/>
      <c r="E418" s="63"/>
      <c r="F418" s="63"/>
      <c r="G418" s="63"/>
      <c r="H418" s="63"/>
      <c r="I418" s="63"/>
      <c r="J418" s="83"/>
    </row>
    <row r="419" spans="1:10" ht="12.75">
      <c r="A419" s="63"/>
      <c r="B419" s="63"/>
      <c r="C419" s="63"/>
      <c r="D419" s="63"/>
      <c r="E419" s="63"/>
      <c r="F419" s="63"/>
      <c r="G419" s="63"/>
      <c r="H419" s="63"/>
      <c r="I419" s="63"/>
      <c r="J419" s="83"/>
    </row>
    <row r="420" spans="1:10" ht="12.75">
      <c r="A420" s="63"/>
      <c r="B420" s="63"/>
      <c r="C420" s="63"/>
      <c r="D420" s="63"/>
      <c r="E420" s="63"/>
      <c r="F420" s="63"/>
      <c r="G420" s="63"/>
      <c r="H420" s="63"/>
      <c r="I420" s="63"/>
      <c r="J420" s="83"/>
    </row>
    <row r="421" spans="1:10" ht="12.75">
      <c r="A421" s="63"/>
      <c r="B421" s="63"/>
      <c r="C421" s="63"/>
      <c r="D421" s="63"/>
      <c r="E421" s="63"/>
      <c r="F421" s="63"/>
      <c r="G421" s="63"/>
      <c r="H421" s="63"/>
      <c r="I421" s="63"/>
      <c r="J421" s="83"/>
    </row>
    <row r="422" spans="1:10" ht="12.75">
      <c r="A422" s="63"/>
      <c r="B422" s="63"/>
      <c r="C422" s="63"/>
      <c r="D422" s="63"/>
      <c r="E422" s="63"/>
      <c r="F422" s="63"/>
      <c r="G422" s="63"/>
      <c r="H422" s="63"/>
      <c r="I422" s="63"/>
      <c r="J422" s="83"/>
    </row>
    <row r="423" spans="1:10" ht="12.75">
      <c r="A423" s="63"/>
      <c r="B423" s="63"/>
      <c r="C423" s="63"/>
      <c r="D423" s="63"/>
      <c r="E423" s="63"/>
      <c r="F423" s="63"/>
      <c r="G423" s="63"/>
      <c r="H423" s="63"/>
      <c r="I423" s="63"/>
      <c r="J423" s="83"/>
    </row>
    <row r="424" spans="1:10" ht="12.75">
      <c r="A424" s="63"/>
      <c r="B424" s="63"/>
      <c r="C424" s="63"/>
      <c r="D424" s="63"/>
      <c r="E424" s="63"/>
      <c r="F424" s="63"/>
      <c r="G424" s="63"/>
      <c r="H424" s="63"/>
      <c r="I424" s="63"/>
      <c r="J424" s="83"/>
    </row>
    <row r="425" spans="1:10" ht="12.75">
      <c r="A425" s="63"/>
      <c r="B425" s="63"/>
      <c r="C425" s="63"/>
      <c r="D425" s="63"/>
      <c r="E425" s="63"/>
      <c r="F425" s="63"/>
      <c r="G425" s="63"/>
      <c r="H425" s="63"/>
      <c r="I425" s="63"/>
      <c r="J425" s="83"/>
    </row>
    <row r="426" spans="1:10" ht="12.75">
      <c r="A426" s="63"/>
      <c r="B426" s="63"/>
      <c r="C426" s="63"/>
      <c r="D426" s="63"/>
      <c r="E426" s="63"/>
      <c r="F426" s="63"/>
      <c r="G426" s="63"/>
      <c r="H426" s="63"/>
      <c r="I426" s="63"/>
      <c r="J426" s="83"/>
    </row>
    <row r="427" spans="1:10" ht="12.75">
      <c r="A427" s="63"/>
      <c r="B427" s="63"/>
      <c r="C427" s="63"/>
      <c r="D427" s="63"/>
      <c r="E427" s="63"/>
      <c r="F427" s="63"/>
      <c r="G427" s="63"/>
      <c r="H427" s="63"/>
      <c r="I427" s="63"/>
      <c r="J427" s="83"/>
    </row>
    <row r="428" spans="1:10" ht="12.75">
      <c r="A428" s="63"/>
      <c r="B428" s="63"/>
      <c r="C428" s="63"/>
      <c r="D428" s="63"/>
      <c r="E428" s="63"/>
      <c r="F428" s="63"/>
      <c r="G428" s="63"/>
      <c r="H428" s="63"/>
      <c r="I428" s="63"/>
      <c r="J428" s="83"/>
    </row>
    <row r="429" spans="1:10" ht="12.75">
      <c r="A429" s="63"/>
      <c r="B429" s="63"/>
      <c r="C429" s="63"/>
      <c r="D429" s="63"/>
      <c r="E429" s="63"/>
      <c r="F429" s="63"/>
      <c r="G429" s="63"/>
      <c r="H429" s="63"/>
      <c r="I429" s="63"/>
      <c r="J429" s="83"/>
    </row>
    <row r="430" spans="1:10" ht="12.75">
      <c r="A430" s="63"/>
      <c r="B430" s="63"/>
      <c r="C430" s="63"/>
      <c r="D430" s="63"/>
      <c r="E430" s="63"/>
      <c r="F430" s="63"/>
      <c r="G430" s="63"/>
      <c r="H430" s="63"/>
      <c r="I430" s="63"/>
      <c r="J430" s="83"/>
    </row>
    <row r="431" spans="1:10" ht="12.75">
      <c r="A431" s="63"/>
      <c r="B431" s="63"/>
      <c r="C431" s="63"/>
      <c r="D431" s="63"/>
      <c r="E431" s="63"/>
      <c r="F431" s="63"/>
      <c r="G431" s="63"/>
      <c r="H431" s="63"/>
      <c r="I431" s="63"/>
      <c r="J431" s="83"/>
    </row>
    <row r="432" spans="1:10" ht="12.75">
      <c r="A432" s="63"/>
      <c r="B432" s="63"/>
      <c r="C432" s="63"/>
      <c r="D432" s="63"/>
      <c r="E432" s="63"/>
      <c r="F432" s="63"/>
      <c r="G432" s="63"/>
      <c r="H432" s="63"/>
      <c r="I432" s="63"/>
      <c r="J432" s="83"/>
    </row>
    <row r="433" spans="1:10" ht="12.75">
      <c r="A433" s="63"/>
      <c r="B433" s="63"/>
      <c r="C433" s="63"/>
      <c r="D433" s="63"/>
      <c r="E433" s="63"/>
      <c r="F433" s="63"/>
      <c r="G433" s="63"/>
      <c r="H433" s="63"/>
      <c r="I433" s="63"/>
      <c r="J433" s="83"/>
    </row>
    <row r="434" spans="1:10" ht="12.75">
      <c r="A434" s="63"/>
      <c r="B434" s="63"/>
      <c r="C434" s="63"/>
      <c r="D434" s="63"/>
      <c r="E434" s="63"/>
      <c r="F434" s="63"/>
      <c r="G434" s="63"/>
      <c r="H434" s="63"/>
      <c r="I434" s="63"/>
      <c r="J434" s="83"/>
    </row>
    <row r="435" spans="1:10" ht="12.75">
      <c r="A435" s="63"/>
      <c r="B435" s="63"/>
      <c r="C435" s="63"/>
      <c r="D435" s="63"/>
      <c r="E435" s="63"/>
      <c r="F435" s="63"/>
      <c r="G435" s="63"/>
      <c r="H435" s="63"/>
      <c r="I435" s="63"/>
      <c r="J435" s="83"/>
    </row>
    <row r="436" spans="1:10" ht="12.75">
      <c r="A436" s="63"/>
      <c r="B436" s="63"/>
      <c r="C436" s="63"/>
      <c r="D436" s="63"/>
      <c r="E436" s="63"/>
      <c r="F436" s="63"/>
      <c r="G436" s="63"/>
      <c r="H436" s="63"/>
      <c r="I436" s="63"/>
      <c r="J436" s="83"/>
    </row>
    <row r="437" spans="1:10" ht="12.75">
      <c r="A437" s="63"/>
      <c r="B437" s="63"/>
      <c r="C437" s="63"/>
      <c r="D437" s="63"/>
      <c r="E437" s="63"/>
      <c r="F437" s="63"/>
      <c r="G437" s="63"/>
      <c r="H437" s="63"/>
      <c r="I437" s="63"/>
      <c r="J437" s="83"/>
    </row>
    <row r="438" spans="1:10" ht="12.75">
      <c r="A438" s="63"/>
      <c r="B438" s="63"/>
      <c r="C438" s="63"/>
      <c r="D438" s="63"/>
      <c r="E438" s="63"/>
      <c r="F438" s="63"/>
      <c r="G438" s="63"/>
      <c r="H438" s="63"/>
      <c r="I438" s="63"/>
      <c r="J438" s="83"/>
    </row>
    <row r="439" spans="1:10" ht="12.75">
      <c r="A439" s="63"/>
      <c r="B439" s="63"/>
      <c r="C439" s="63"/>
      <c r="D439" s="63"/>
      <c r="E439" s="63"/>
      <c r="F439" s="63"/>
      <c r="G439" s="63"/>
      <c r="H439" s="63"/>
      <c r="I439" s="63"/>
      <c r="J439" s="83"/>
    </row>
    <row r="440" spans="1:10" ht="12.75">
      <c r="A440" s="63"/>
      <c r="B440" s="63"/>
      <c r="C440" s="63"/>
      <c r="D440" s="63"/>
      <c r="E440" s="63"/>
      <c r="F440" s="63"/>
      <c r="G440" s="63"/>
      <c r="H440" s="63"/>
      <c r="I440" s="63"/>
      <c r="J440" s="83"/>
    </row>
    <row r="441" spans="1:10" ht="12.75">
      <c r="A441" s="63"/>
      <c r="B441" s="63"/>
      <c r="C441" s="63"/>
      <c r="D441" s="63"/>
      <c r="E441" s="63"/>
      <c r="F441" s="63"/>
      <c r="G441" s="63"/>
      <c r="H441" s="63"/>
      <c r="I441" s="63"/>
      <c r="J441" s="83"/>
    </row>
    <row r="442" spans="1:10" ht="12.75">
      <c r="A442" s="63"/>
      <c r="B442" s="63"/>
      <c r="C442" s="63"/>
      <c r="D442" s="63"/>
      <c r="E442" s="63"/>
      <c r="F442" s="63"/>
      <c r="G442" s="63"/>
      <c r="H442" s="63"/>
      <c r="I442" s="63"/>
      <c r="J442" s="83"/>
    </row>
    <row r="443" spans="1:10" ht="12.75">
      <c r="A443" s="63"/>
      <c r="B443" s="63"/>
      <c r="C443" s="63"/>
      <c r="D443" s="63"/>
      <c r="E443" s="63"/>
      <c r="F443" s="63"/>
      <c r="G443" s="63"/>
      <c r="H443" s="63"/>
      <c r="I443" s="63"/>
      <c r="J443" s="83"/>
    </row>
    <row r="444" spans="1:10" ht="12.75">
      <c r="A444" s="63"/>
      <c r="B444" s="63"/>
      <c r="C444" s="63"/>
      <c r="D444" s="63"/>
      <c r="E444" s="63"/>
      <c r="F444" s="63"/>
      <c r="G444" s="63"/>
      <c r="H444" s="63"/>
      <c r="I444" s="63"/>
      <c r="J444" s="83"/>
    </row>
    <row r="445" spans="1:10" ht="12.75">
      <c r="A445" s="63"/>
      <c r="B445" s="63"/>
      <c r="C445" s="63"/>
      <c r="D445" s="63"/>
      <c r="E445" s="63"/>
      <c r="F445" s="63"/>
      <c r="G445" s="63"/>
      <c r="H445" s="63"/>
      <c r="I445" s="63"/>
      <c r="J445" s="83"/>
    </row>
    <row r="446" spans="1:10" ht="12.75">
      <c r="A446" s="63"/>
      <c r="B446" s="63"/>
      <c r="C446" s="63"/>
      <c r="D446" s="63"/>
      <c r="E446" s="63"/>
      <c r="F446" s="63"/>
      <c r="G446" s="63"/>
      <c r="H446" s="63"/>
      <c r="I446" s="63"/>
      <c r="J446" s="83"/>
    </row>
    <row r="447" spans="1:10" ht="12.75">
      <c r="A447" s="63"/>
      <c r="B447" s="63"/>
      <c r="C447" s="63"/>
      <c r="D447" s="63"/>
      <c r="E447" s="63"/>
      <c r="F447" s="63"/>
      <c r="G447" s="63"/>
      <c r="H447" s="63"/>
      <c r="I447" s="63"/>
      <c r="J447" s="83"/>
    </row>
    <row r="448" spans="1:10" ht="12.75">
      <c r="A448" s="63"/>
      <c r="B448" s="63"/>
      <c r="C448" s="63"/>
      <c r="D448" s="63"/>
      <c r="E448" s="63"/>
      <c r="F448" s="63"/>
      <c r="G448" s="63"/>
      <c r="H448" s="63"/>
      <c r="I448" s="63"/>
      <c r="J448" s="83"/>
    </row>
    <row r="449" spans="1:10" ht="12.75">
      <c r="A449" s="63"/>
      <c r="B449" s="63"/>
      <c r="C449" s="63"/>
      <c r="D449" s="63"/>
      <c r="E449" s="63"/>
      <c r="F449" s="63"/>
      <c r="G449" s="63"/>
      <c r="H449" s="63"/>
      <c r="I449" s="63"/>
      <c r="J449" s="83"/>
    </row>
    <row r="450" spans="1:10" ht="12.75">
      <c r="A450" s="63"/>
      <c r="B450" s="63"/>
      <c r="C450" s="63"/>
      <c r="D450" s="63"/>
      <c r="E450" s="63"/>
      <c r="F450" s="63"/>
      <c r="G450" s="63"/>
      <c r="H450" s="63"/>
      <c r="I450" s="63"/>
      <c r="J450" s="83"/>
    </row>
    <row r="451" spans="1:10" ht="12.75">
      <c r="A451" s="63"/>
      <c r="B451" s="63"/>
      <c r="C451" s="63"/>
      <c r="D451" s="63"/>
      <c r="E451" s="63"/>
      <c r="F451" s="63"/>
      <c r="G451" s="63"/>
      <c r="H451" s="63"/>
      <c r="I451" s="63"/>
      <c r="J451" s="83"/>
    </row>
    <row r="452" spans="1:10" ht="12.75">
      <c r="A452" s="63"/>
      <c r="B452" s="63"/>
      <c r="C452" s="63"/>
      <c r="D452" s="63"/>
      <c r="E452" s="63"/>
      <c r="F452" s="63"/>
      <c r="G452" s="63"/>
      <c r="H452" s="63"/>
      <c r="I452" s="63"/>
      <c r="J452" s="83"/>
    </row>
    <row r="453" spans="1:10" ht="12.75">
      <c r="A453" s="63"/>
      <c r="B453" s="63"/>
      <c r="C453" s="63"/>
      <c r="D453" s="63"/>
      <c r="E453" s="63"/>
      <c r="F453" s="63"/>
      <c r="G453" s="63"/>
      <c r="H453" s="63"/>
      <c r="I453" s="63"/>
      <c r="J453" s="83"/>
    </row>
    <row r="454" spans="1:10" ht="12.75">
      <c r="A454" s="63"/>
      <c r="B454" s="63"/>
      <c r="C454" s="63"/>
      <c r="D454" s="63"/>
      <c r="E454" s="63"/>
      <c r="F454" s="63"/>
      <c r="G454" s="63"/>
      <c r="H454" s="63"/>
      <c r="I454" s="63"/>
      <c r="J454" s="83"/>
    </row>
    <row r="455" spans="1:10" ht="12.75">
      <c r="A455" s="63"/>
      <c r="B455" s="63"/>
      <c r="C455" s="63"/>
      <c r="D455" s="63"/>
      <c r="E455" s="63"/>
      <c r="F455" s="63"/>
      <c r="G455" s="63"/>
      <c r="H455" s="63"/>
      <c r="I455" s="63"/>
      <c r="J455" s="83"/>
    </row>
    <row r="456" spans="1:10" ht="12.75">
      <c r="A456" s="63"/>
      <c r="B456" s="63"/>
      <c r="C456" s="63"/>
      <c r="D456" s="63"/>
      <c r="E456" s="63"/>
      <c r="F456" s="63"/>
      <c r="G456" s="63"/>
      <c r="H456" s="63"/>
      <c r="I456" s="63"/>
      <c r="J456" s="83"/>
    </row>
    <row r="457" spans="1:10" ht="12.75">
      <c r="A457" s="63"/>
      <c r="B457" s="63"/>
      <c r="C457" s="63"/>
      <c r="D457" s="63"/>
      <c r="E457" s="63"/>
      <c r="F457" s="63"/>
      <c r="G457" s="63"/>
      <c r="H457" s="63"/>
      <c r="I457" s="63"/>
      <c r="J457" s="83"/>
    </row>
    <row r="458" spans="1:10" ht="12.75">
      <c r="A458" s="63"/>
      <c r="B458" s="63"/>
      <c r="C458" s="63"/>
      <c r="D458" s="63"/>
      <c r="E458" s="63"/>
      <c r="F458" s="63"/>
      <c r="G458" s="63"/>
      <c r="H458" s="63"/>
      <c r="I458" s="63"/>
      <c r="J458" s="83"/>
    </row>
    <row r="459" spans="1:10" ht="12.75">
      <c r="A459" s="63"/>
      <c r="B459" s="63"/>
      <c r="C459" s="63"/>
      <c r="D459" s="63"/>
      <c r="E459" s="63"/>
      <c r="F459" s="63"/>
      <c r="G459" s="63"/>
      <c r="H459" s="63"/>
      <c r="I459" s="63"/>
      <c r="J459" s="83"/>
    </row>
    <row r="460" spans="1:10" ht="12.75">
      <c r="A460" s="63"/>
      <c r="B460" s="63"/>
      <c r="C460" s="63"/>
      <c r="D460" s="63"/>
      <c r="E460" s="63"/>
      <c r="F460" s="63"/>
      <c r="G460" s="63"/>
      <c r="H460" s="63"/>
      <c r="I460" s="63"/>
      <c r="J460" s="83"/>
    </row>
    <row r="461" spans="1:10" ht="12.75">
      <c r="A461" s="63"/>
      <c r="B461" s="63"/>
      <c r="C461" s="63"/>
      <c r="D461" s="63"/>
      <c r="E461" s="63"/>
      <c r="F461" s="63"/>
      <c r="G461" s="63"/>
      <c r="H461" s="63"/>
      <c r="I461" s="63"/>
      <c r="J461" s="83"/>
    </row>
    <row r="462" spans="1:10" ht="12.75">
      <c r="A462" s="63"/>
      <c r="B462" s="63"/>
      <c r="C462" s="63"/>
      <c r="D462" s="63"/>
      <c r="E462" s="63"/>
      <c r="F462" s="63"/>
      <c r="G462" s="63"/>
      <c r="H462" s="63"/>
      <c r="I462" s="63"/>
      <c r="J462" s="83"/>
    </row>
    <row r="463" spans="1:10" ht="12.75">
      <c r="A463" s="63"/>
      <c r="B463" s="63"/>
      <c r="C463" s="63"/>
      <c r="D463" s="63"/>
      <c r="E463" s="63"/>
      <c r="F463" s="63"/>
      <c r="G463" s="63"/>
      <c r="H463" s="63"/>
      <c r="I463" s="63"/>
      <c r="J463" s="83"/>
    </row>
    <row r="464" spans="1:10" ht="12.75">
      <c r="A464" s="63"/>
      <c r="B464" s="63"/>
      <c r="C464" s="63"/>
      <c r="D464" s="63"/>
      <c r="E464" s="63"/>
      <c r="F464" s="63"/>
      <c r="G464" s="63"/>
      <c r="H464" s="63"/>
      <c r="I464" s="63"/>
      <c r="J464" s="83"/>
    </row>
    <row r="465" spans="1:10" ht="12.75">
      <c r="A465" s="63"/>
      <c r="B465" s="63"/>
      <c r="C465" s="63"/>
      <c r="D465" s="63"/>
      <c r="E465" s="63"/>
      <c r="F465" s="63"/>
      <c r="G465" s="63"/>
      <c r="H465" s="63"/>
      <c r="I465" s="63"/>
      <c r="J465" s="83"/>
    </row>
    <row r="466" spans="1:10" ht="12.75">
      <c r="A466" s="63"/>
      <c r="B466" s="63"/>
      <c r="C466" s="63"/>
      <c r="D466" s="63"/>
      <c r="E466" s="63"/>
      <c r="F466" s="63"/>
      <c r="G466" s="63"/>
      <c r="H466" s="63"/>
      <c r="I466" s="63"/>
      <c r="J466" s="83"/>
    </row>
    <row r="467" spans="1:10" ht="12.75">
      <c r="A467" s="63"/>
      <c r="B467" s="63"/>
      <c r="C467" s="63"/>
      <c r="D467" s="63"/>
      <c r="E467" s="63"/>
      <c r="F467" s="63"/>
      <c r="G467" s="63"/>
      <c r="H467" s="63"/>
      <c r="I467" s="63"/>
      <c r="J467" s="83"/>
    </row>
    <row r="468" spans="1:10" ht="12.75">
      <c r="A468" s="63"/>
      <c r="B468" s="63"/>
      <c r="C468" s="63"/>
      <c r="D468" s="63"/>
      <c r="E468" s="63"/>
      <c r="F468" s="63"/>
      <c r="G468" s="63"/>
      <c r="H468" s="63"/>
      <c r="I468" s="63"/>
      <c r="J468" s="83"/>
    </row>
    <row r="469" spans="1:10" ht="12.75">
      <c r="A469" s="63"/>
      <c r="B469" s="63"/>
      <c r="C469" s="63"/>
      <c r="D469" s="63"/>
      <c r="E469" s="63"/>
      <c r="F469" s="63"/>
      <c r="G469" s="63"/>
      <c r="H469" s="63"/>
      <c r="I469" s="63"/>
      <c r="J469" s="83"/>
    </row>
    <row r="470" spans="1:10" ht="12.75">
      <c r="A470" s="63"/>
      <c r="B470" s="63"/>
      <c r="C470" s="63"/>
      <c r="D470" s="63"/>
      <c r="E470" s="63"/>
      <c r="F470" s="63"/>
      <c r="G470" s="63"/>
      <c r="H470" s="63"/>
      <c r="I470" s="63"/>
      <c r="J470" s="83"/>
    </row>
    <row r="471" spans="1:10" ht="12.75">
      <c r="A471" s="63"/>
      <c r="B471" s="63"/>
      <c r="C471" s="63"/>
      <c r="D471" s="63"/>
      <c r="E471" s="63"/>
      <c r="F471" s="63"/>
      <c r="G471" s="63"/>
      <c r="H471" s="63"/>
      <c r="I471" s="63"/>
      <c r="J471" s="83"/>
    </row>
    <row r="472" spans="1:10" ht="12.75">
      <c r="A472" s="63"/>
      <c r="B472" s="63"/>
      <c r="C472" s="63"/>
      <c r="D472" s="63"/>
      <c r="E472" s="63"/>
      <c r="F472" s="63"/>
      <c r="G472" s="63"/>
      <c r="H472" s="63"/>
      <c r="I472" s="63"/>
      <c r="J472" s="83"/>
    </row>
    <row r="473" spans="1:10" ht="12.75">
      <c r="A473" s="63"/>
      <c r="B473" s="63"/>
      <c r="C473" s="63"/>
      <c r="D473" s="63"/>
      <c r="E473" s="63"/>
      <c r="F473" s="63"/>
      <c r="G473" s="63"/>
      <c r="H473" s="63"/>
      <c r="I473" s="63"/>
      <c r="J473" s="83"/>
    </row>
    <row r="474" spans="1:10" ht="12.75">
      <c r="A474" s="63"/>
      <c r="B474" s="63"/>
      <c r="C474" s="63"/>
      <c r="D474" s="63"/>
      <c r="E474" s="63"/>
      <c r="F474" s="63"/>
      <c r="G474" s="63"/>
      <c r="H474" s="63"/>
      <c r="I474" s="63"/>
      <c r="J474" s="83"/>
    </row>
    <row r="475" spans="1:10" ht="12.75">
      <c r="A475" s="63"/>
      <c r="B475" s="63"/>
      <c r="C475" s="63"/>
      <c r="D475" s="63"/>
      <c r="E475" s="63"/>
      <c r="F475" s="63"/>
      <c r="G475" s="63"/>
      <c r="H475" s="63"/>
      <c r="I475" s="63"/>
      <c r="J475" s="83"/>
    </row>
    <row r="476" spans="1:10" ht="12.75">
      <c r="A476" s="63"/>
      <c r="B476" s="63"/>
      <c r="C476" s="63"/>
      <c r="D476" s="63"/>
      <c r="E476" s="63"/>
      <c r="F476" s="63"/>
      <c r="G476" s="63"/>
      <c r="H476" s="63"/>
      <c r="I476" s="63"/>
      <c r="J476" s="83"/>
    </row>
    <row r="477" spans="1:10" ht="12.75">
      <c r="A477" s="63"/>
      <c r="B477" s="63"/>
      <c r="C477" s="63"/>
      <c r="D477" s="63"/>
      <c r="E477" s="63"/>
      <c r="F477" s="63"/>
      <c r="G477" s="63"/>
      <c r="H477" s="63"/>
      <c r="I477" s="63"/>
      <c r="J477" s="83"/>
    </row>
    <row r="478" spans="1:10" ht="12.75">
      <c r="A478" s="63"/>
      <c r="B478" s="63"/>
      <c r="C478" s="63"/>
      <c r="D478" s="63"/>
      <c r="E478" s="63"/>
      <c r="F478" s="63"/>
      <c r="G478" s="63"/>
      <c r="H478" s="63"/>
      <c r="I478" s="63"/>
      <c r="J478" s="83"/>
    </row>
    <row r="479" spans="1:10" ht="12.75">
      <c r="A479" s="63"/>
      <c r="B479" s="63"/>
      <c r="C479" s="63"/>
      <c r="D479" s="63"/>
      <c r="E479" s="63"/>
      <c r="F479" s="63"/>
      <c r="G479" s="63"/>
      <c r="H479" s="63"/>
      <c r="I479" s="63"/>
      <c r="J479" s="83"/>
    </row>
    <row r="480" spans="1:10" ht="12.75">
      <c r="A480" s="63"/>
      <c r="B480" s="63"/>
      <c r="C480" s="63"/>
      <c r="D480" s="63"/>
      <c r="E480" s="63"/>
      <c r="F480" s="63"/>
      <c r="G480" s="63"/>
      <c r="H480" s="63"/>
      <c r="I480" s="63"/>
      <c r="J480" s="83"/>
    </row>
    <row r="481" spans="1:10" ht="12.75">
      <c r="A481" s="63"/>
      <c r="B481" s="63"/>
      <c r="C481" s="63"/>
      <c r="D481" s="63"/>
      <c r="E481" s="63"/>
      <c r="F481" s="63"/>
      <c r="G481" s="63"/>
      <c r="H481" s="63"/>
      <c r="I481" s="63"/>
      <c r="J481" s="83"/>
    </row>
    <row r="482" spans="1:10" ht="12.75">
      <c r="A482" s="63"/>
      <c r="B482" s="63"/>
      <c r="C482" s="63"/>
      <c r="D482" s="63"/>
      <c r="E482" s="63"/>
      <c r="F482" s="63"/>
      <c r="G482" s="63"/>
      <c r="H482" s="63"/>
      <c r="I482" s="63"/>
      <c r="J482" s="83"/>
    </row>
    <row r="483" spans="1:10" ht="12.75">
      <c r="A483" s="63"/>
      <c r="B483" s="63"/>
      <c r="C483" s="63"/>
      <c r="D483" s="63"/>
      <c r="E483" s="63"/>
      <c r="F483" s="63"/>
      <c r="G483" s="63"/>
      <c r="H483" s="63"/>
      <c r="I483" s="63"/>
      <c r="J483" s="83"/>
    </row>
    <row r="484" spans="1:10" ht="12.75">
      <c r="A484" s="63"/>
      <c r="B484" s="63"/>
      <c r="C484" s="63"/>
      <c r="D484" s="63"/>
      <c r="E484" s="63"/>
      <c r="F484" s="63"/>
      <c r="G484" s="63"/>
      <c r="H484" s="63"/>
      <c r="I484" s="63"/>
      <c r="J484" s="83"/>
    </row>
    <row r="485" spans="1:10" ht="12.75">
      <c r="A485" s="63"/>
      <c r="B485" s="63"/>
      <c r="C485" s="63"/>
      <c r="D485" s="63"/>
      <c r="E485" s="63"/>
      <c r="F485" s="63"/>
      <c r="G485" s="63"/>
      <c r="H485" s="63"/>
      <c r="I485" s="63"/>
      <c r="J485" s="83"/>
    </row>
    <row r="486" spans="1:10" ht="12.75">
      <c r="A486" s="63"/>
      <c r="B486" s="63"/>
      <c r="C486" s="63"/>
      <c r="D486" s="63"/>
      <c r="E486" s="63"/>
      <c r="F486" s="63"/>
      <c r="G486" s="63"/>
      <c r="H486" s="63"/>
      <c r="I486" s="63"/>
      <c r="J486" s="83"/>
    </row>
    <row r="487" spans="1:10" ht="12.75">
      <c r="A487" s="63"/>
      <c r="B487" s="63"/>
      <c r="C487" s="63"/>
      <c r="D487" s="63"/>
      <c r="E487" s="63"/>
      <c r="F487" s="63"/>
      <c r="G487" s="63"/>
      <c r="H487" s="63"/>
      <c r="I487" s="63"/>
      <c r="J487" s="83"/>
    </row>
    <row r="488" spans="1:10" ht="12.75">
      <c r="A488" s="63"/>
      <c r="B488" s="63"/>
      <c r="C488" s="63"/>
      <c r="D488" s="63"/>
      <c r="E488" s="63"/>
      <c r="F488" s="63"/>
      <c r="G488" s="63"/>
      <c r="H488" s="63"/>
      <c r="I488" s="63"/>
      <c r="J488" s="83"/>
    </row>
    <row r="489" spans="1:10" ht="12.75">
      <c r="A489" s="63"/>
      <c r="B489" s="63"/>
      <c r="C489" s="63"/>
      <c r="D489" s="63"/>
      <c r="E489" s="63"/>
      <c r="F489" s="63"/>
      <c r="G489" s="63"/>
      <c r="H489" s="63"/>
      <c r="I489" s="63"/>
      <c r="J489" s="83"/>
    </row>
    <row r="490" spans="1:10" ht="12.75">
      <c r="A490" s="63"/>
      <c r="B490" s="63"/>
      <c r="C490" s="63"/>
      <c r="D490" s="63"/>
      <c r="E490" s="63"/>
      <c r="F490" s="63"/>
      <c r="G490" s="63"/>
      <c r="H490" s="63"/>
      <c r="I490" s="63"/>
      <c r="J490" s="83"/>
    </row>
    <row r="491" spans="1:10" ht="12.75">
      <c r="A491" s="63"/>
      <c r="B491" s="63"/>
      <c r="C491" s="63"/>
      <c r="D491" s="63"/>
      <c r="E491" s="63"/>
      <c r="F491" s="63"/>
      <c r="G491" s="63"/>
      <c r="H491" s="63"/>
      <c r="I491" s="63"/>
      <c r="J491" s="83"/>
    </row>
    <row r="492" spans="1:10" ht="12.75">
      <c r="A492" s="63"/>
      <c r="B492" s="63"/>
      <c r="C492" s="63"/>
      <c r="D492" s="63"/>
      <c r="E492" s="63"/>
      <c r="F492" s="63"/>
      <c r="G492" s="63"/>
      <c r="H492" s="63"/>
      <c r="I492" s="63"/>
      <c r="J492" s="83"/>
    </row>
    <row r="493" spans="1:10" ht="12.75">
      <c r="A493" s="63"/>
      <c r="B493" s="63"/>
      <c r="C493" s="63"/>
      <c r="D493" s="63"/>
      <c r="E493" s="63"/>
      <c r="F493" s="63"/>
      <c r="G493" s="63"/>
      <c r="H493" s="63"/>
      <c r="I493" s="63"/>
      <c r="J493" s="83"/>
    </row>
    <row r="494" spans="1:10" ht="12.75">
      <c r="A494" s="63"/>
      <c r="B494" s="63"/>
      <c r="C494" s="63"/>
      <c r="D494" s="63"/>
      <c r="E494" s="63"/>
      <c r="F494" s="63"/>
      <c r="G494" s="63"/>
      <c r="H494" s="63"/>
      <c r="I494" s="63"/>
      <c r="J494" s="83"/>
    </row>
    <row r="495" spans="1:10" ht="12.75">
      <c r="A495" s="63"/>
      <c r="B495" s="63"/>
      <c r="C495" s="63"/>
      <c r="D495" s="63"/>
      <c r="E495" s="63"/>
      <c r="F495" s="63"/>
      <c r="G495" s="63"/>
      <c r="H495" s="63"/>
      <c r="I495" s="63"/>
      <c r="J495" s="83"/>
    </row>
    <row r="496" spans="1:10" ht="12.75">
      <c r="A496" s="63"/>
      <c r="B496" s="63"/>
      <c r="C496" s="63"/>
      <c r="D496" s="63"/>
      <c r="E496" s="63"/>
      <c r="F496" s="63"/>
      <c r="G496" s="63"/>
      <c r="H496" s="63"/>
      <c r="I496" s="63"/>
      <c r="J496" s="83"/>
    </row>
    <row r="497" spans="1:10" ht="12.75">
      <c r="A497" s="63"/>
      <c r="B497" s="63"/>
      <c r="C497" s="63"/>
      <c r="D497" s="63"/>
      <c r="E497" s="63"/>
      <c r="F497" s="63"/>
      <c r="G497" s="63"/>
      <c r="H497" s="63"/>
      <c r="I497" s="63"/>
      <c r="J497" s="83"/>
    </row>
    <row r="498" spans="1:10" ht="12.75">
      <c r="A498" s="63"/>
      <c r="B498" s="63"/>
      <c r="C498" s="63"/>
      <c r="D498" s="63"/>
      <c r="E498" s="63"/>
      <c r="F498" s="63"/>
      <c r="G498" s="63"/>
      <c r="H498" s="63"/>
      <c r="I498" s="63"/>
      <c r="J498" s="83"/>
    </row>
    <row r="499" spans="1:10" ht="12.75">
      <c r="A499" s="63"/>
      <c r="B499" s="63"/>
      <c r="C499" s="63"/>
      <c r="D499" s="63"/>
      <c r="E499" s="63"/>
      <c r="F499" s="63"/>
      <c r="G499" s="63"/>
      <c r="H499" s="63"/>
      <c r="I499" s="63"/>
      <c r="J499" s="83"/>
    </row>
    <row r="500" spans="1:10" ht="12.75">
      <c r="A500" s="63"/>
      <c r="B500" s="63"/>
      <c r="C500" s="63"/>
      <c r="D500" s="63"/>
      <c r="E500" s="63"/>
      <c r="F500" s="63"/>
      <c r="G500" s="63"/>
      <c r="H500" s="63"/>
      <c r="I500" s="63"/>
      <c r="J500" s="83"/>
    </row>
    <row r="501" spans="1:10" ht="12.75">
      <c r="A501" s="63"/>
      <c r="B501" s="63"/>
      <c r="C501" s="63"/>
      <c r="D501" s="63"/>
      <c r="E501" s="63"/>
      <c r="F501" s="63"/>
      <c r="G501" s="63"/>
      <c r="H501" s="63"/>
      <c r="I501" s="63"/>
      <c r="J501" s="83"/>
    </row>
    <row r="502" spans="1:10" ht="12.75">
      <c r="A502" s="63"/>
      <c r="B502" s="63"/>
      <c r="C502" s="63"/>
      <c r="D502" s="63"/>
      <c r="E502" s="63"/>
      <c r="F502" s="63"/>
      <c r="G502" s="63"/>
      <c r="H502" s="63"/>
      <c r="I502" s="63"/>
      <c r="J502" s="83"/>
    </row>
    <row r="503" spans="1:10" ht="12.75">
      <c r="A503" s="63"/>
      <c r="B503" s="63"/>
      <c r="C503" s="63"/>
      <c r="D503" s="63"/>
      <c r="E503" s="63"/>
      <c r="F503" s="63"/>
      <c r="G503" s="63"/>
      <c r="H503" s="63"/>
      <c r="I503" s="63"/>
      <c r="J503" s="83"/>
    </row>
    <row r="504" spans="1:10" ht="12.75">
      <c r="A504" s="63"/>
      <c r="B504" s="63"/>
      <c r="C504" s="63"/>
      <c r="D504" s="63"/>
      <c r="E504" s="63"/>
      <c r="F504" s="63"/>
      <c r="G504" s="63"/>
      <c r="H504" s="63"/>
      <c r="I504" s="63"/>
      <c r="J504" s="83"/>
    </row>
    <row r="505" spans="1:10" ht="12.75">
      <c r="A505" s="63"/>
      <c r="B505" s="63"/>
      <c r="C505" s="63"/>
      <c r="D505" s="63"/>
      <c r="E505" s="63"/>
      <c r="F505" s="63"/>
      <c r="G505" s="63"/>
      <c r="H505" s="63"/>
      <c r="I505" s="63"/>
      <c r="J505" s="83"/>
    </row>
    <row r="506" spans="1:10" ht="12.75">
      <c r="A506" s="63"/>
      <c r="B506" s="63"/>
      <c r="C506" s="63"/>
      <c r="D506" s="63"/>
      <c r="E506" s="63"/>
      <c r="F506" s="63"/>
      <c r="G506" s="63"/>
      <c r="H506" s="63"/>
      <c r="I506" s="63"/>
      <c r="J506" s="83"/>
    </row>
    <row r="507" spans="1:10" ht="12.75">
      <c r="A507" s="63"/>
      <c r="B507" s="63"/>
      <c r="C507" s="63"/>
      <c r="D507" s="63"/>
      <c r="E507" s="63"/>
      <c r="F507" s="63"/>
      <c r="G507" s="63"/>
      <c r="H507" s="63"/>
      <c r="I507" s="63"/>
      <c r="J507" s="83"/>
    </row>
    <row r="508" spans="1:10" ht="12.75">
      <c r="A508" s="63"/>
      <c r="B508" s="63"/>
      <c r="C508" s="63"/>
      <c r="D508" s="63"/>
      <c r="E508" s="63"/>
      <c r="F508" s="63"/>
      <c r="G508" s="63"/>
      <c r="H508" s="63"/>
      <c r="I508" s="63"/>
      <c r="J508" s="83"/>
    </row>
    <row r="509" spans="1:10" ht="12.75">
      <c r="A509" s="63"/>
      <c r="B509" s="63"/>
      <c r="C509" s="63"/>
      <c r="D509" s="63"/>
      <c r="E509" s="63"/>
      <c r="F509" s="63"/>
      <c r="G509" s="63"/>
      <c r="H509" s="63"/>
      <c r="I509" s="63"/>
      <c r="J509" s="83"/>
    </row>
    <row r="510" spans="1:10" ht="12.75">
      <c r="A510" s="63"/>
      <c r="B510" s="63"/>
      <c r="C510" s="63"/>
      <c r="D510" s="63"/>
      <c r="E510" s="63"/>
      <c r="F510" s="63"/>
      <c r="G510" s="63"/>
      <c r="H510" s="63"/>
      <c r="I510" s="63"/>
      <c r="J510" s="83"/>
    </row>
    <row r="511" spans="1:10" ht="12.75">
      <c r="A511" s="63"/>
      <c r="B511" s="63"/>
      <c r="C511" s="63"/>
      <c r="D511" s="63"/>
      <c r="E511" s="63"/>
      <c r="F511" s="63"/>
      <c r="G511" s="63"/>
      <c r="H511" s="63"/>
      <c r="I511" s="63"/>
      <c r="J511" s="83"/>
    </row>
    <row r="512" spans="1:10" ht="12.75">
      <c r="A512" s="63"/>
      <c r="B512" s="63"/>
      <c r="C512" s="63"/>
      <c r="D512" s="63"/>
      <c r="E512" s="63"/>
      <c r="F512" s="63"/>
      <c r="G512" s="63"/>
      <c r="H512" s="63"/>
      <c r="I512" s="63"/>
      <c r="J512" s="83"/>
    </row>
    <row r="513" spans="1:10" ht="12.75">
      <c r="A513" s="63"/>
      <c r="B513" s="63"/>
      <c r="C513" s="63"/>
      <c r="D513" s="63"/>
      <c r="E513" s="63"/>
      <c r="F513" s="63"/>
      <c r="G513" s="63"/>
      <c r="H513" s="63"/>
      <c r="I513" s="63"/>
      <c r="J513" s="83"/>
    </row>
    <row r="514" spans="1:10" ht="12.75">
      <c r="A514" s="63"/>
      <c r="B514" s="63"/>
      <c r="C514" s="63"/>
      <c r="D514" s="63"/>
      <c r="E514" s="63"/>
      <c r="F514" s="63"/>
      <c r="G514" s="63"/>
      <c r="H514" s="63"/>
      <c r="I514" s="63"/>
      <c r="J514" s="83"/>
    </row>
    <row r="515" spans="1:10" ht="12.75">
      <c r="A515" s="63"/>
      <c r="B515" s="63"/>
      <c r="C515" s="63"/>
      <c r="D515" s="63"/>
      <c r="E515" s="63"/>
      <c r="F515" s="63"/>
      <c r="G515" s="63"/>
      <c r="H515" s="63"/>
      <c r="I515" s="63"/>
      <c r="J515" s="83"/>
    </row>
    <row r="516" spans="1:10" ht="12.75">
      <c r="A516" s="63"/>
      <c r="B516" s="63"/>
      <c r="C516" s="63"/>
      <c r="D516" s="63"/>
      <c r="E516" s="63"/>
      <c r="F516" s="63"/>
      <c r="G516" s="63"/>
      <c r="H516" s="63"/>
      <c r="I516" s="63"/>
      <c r="J516" s="83"/>
    </row>
    <row r="517" spans="1:10" ht="12.75">
      <c r="A517" s="63"/>
      <c r="B517" s="63"/>
      <c r="C517" s="63"/>
      <c r="D517" s="63"/>
      <c r="E517" s="63"/>
      <c r="F517" s="63"/>
      <c r="G517" s="63"/>
      <c r="H517" s="63"/>
      <c r="I517" s="63"/>
      <c r="J517" s="83"/>
    </row>
    <row r="518" spans="1:10" ht="12.75">
      <c r="A518" s="63"/>
      <c r="B518" s="63"/>
      <c r="C518" s="63"/>
      <c r="D518" s="63"/>
      <c r="E518" s="63"/>
      <c r="F518" s="63"/>
      <c r="G518" s="63"/>
      <c r="H518" s="63"/>
      <c r="I518" s="63"/>
      <c r="J518" s="83"/>
    </row>
    <row r="519" spans="1:10" ht="12.75">
      <c r="A519" s="63"/>
      <c r="B519" s="63"/>
      <c r="C519" s="63"/>
      <c r="D519" s="63"/>
      <c r="E519" s="63"/>
      <c r="F519" s="63"/>
      <c r="G519" s="63"/>
      <c r="H519" s="63"/>
      <c r="I519" s="63"/>
      <c r="J519" s="83"/>
    </row>
    <row r="520" spans="1:10" ht="12.75">
      <c r="A520" s="63"/>
      <c r="B520" s="63"/>
      <c r="C520" s="63"/>
      <c r="D520" s="63"/>
      <c r="E520" s="63"/>
      <c r="F520" s="63"/>
      <c r="G520" s="63"/>
      <c r="H520" s="63"/>
      <c r="I520" s="63"/>
      <c r="J520" s="83"/>
    </row>
    <row r="521" spans="1:10" ht="12.75">
      <c r="A521" s="63"/>
      <c r="B521" s="63"/>
      <c r="C521" s="63"/>
      <c r="D521" s="63"/>
      <c r="E521" s="63"/>
      <c r="F521" s="63"/>
      <c r="G521" s="63"/>
      <c r="H521" s="63"/>
      <c r="I521" s="63"/>
      <c r="J521" s="83"/>
    </row>
    <row r="522" spans="1:10" ht="12.75">
      <c r="A522" s="63"/>
      <c r="B522" s="63"/>
      <c r="C522" s="63"/>
      <c r="D522" s="63"/>
      <c r="E522" s="63"/>
      <c r="F522" s="63"/>
      <c r="G522" s="63"/>
      <c r="H522" s="63"/>
      <c r="I522" s="63"/>
      <c r="J522" s="83"/>
    </row>
    <row r="523" spans="1:10" ht="12.75">
      <c r="A523" s="63"/>
      <c r="B523" s="63"/>
      <c r="C523" s="63"/>
      <c r="D523" s="63"/>
      <c r="E523" s="63"/>
      <c r="F523" s="63"/>
      <c r="G523" s="63"/>
      <c r="H523" s="63"/>
      <c r="I523" s="63"/>
      <c r="J523" s="83"/>
    </row>
    <row r="524" spans="1:10" ht="12.75">
      <c r="A524" s="63"/>
      <c r="B524" s="63"/>
      <c r="C524" s="63"/>
      <c r="D524" s="63"/>
      <c r="E524" s="63"/>
      <c r="F524" s="63"/>
      <c r="G524" s="63"/>
      <c r="H524" s="63"/>
      <c r="I524" s="63"/>
      <c r="J524" s="83"/>
    </row>
    <row r="525" spans="1:10" ht="12.75">
      <c r="A525" s="63"/>
      <c r="B525" s="63"/>
      <c r="C525" s="63"/>
      <c r="D525" s="63"/>
      <c r="E525" s="63"/>
      <c r="F525" s="63"/>
      <c r="G525" s="63"/>
      <c r="H525" s="63"/>
      <c r="I525" s="63"/>
      <c r="J525" s="83"/>
    </row>
    <row r="526" spans="1:10" ht="12.75">
      <c r="A526" s="63"/>
      <c r="B526" s="63"/>
      <c r="C526" s="63"/>
      <c r="D526" s="63"/>
      <c r="E526" s="63"/>
      <c r="F526" s="63"/>
      <c r="G526" s="63"/>
      <c r="H526" s="63"/>
      <c r="I526" s="63"/>
      <c r="J526" s="83"/>
    </row>
    <row r="527" spans="1:10" ht="12.75">
      <c r="A527" s="63"/>
      <c r="B527" s="63"/>
      <c r="C527" s="63"/>
      <c r="D527" s="63"/>
      <c r="E527" s="63"/>
      <c r="F527" s="63"/>
      <c r="G527" s="63"/>
      <c r="H527" s="63"/>
      <c r="I527" s="63"/>
      <c r="J527" s="83"/>
    </row>
    <row r="528" spans="1:10" ht="12.75">
      <c r="A528" s="63"/>
      <c r="B528" s="63"/>
      <c r="C528" s="63"/>
      <c r="D528" s="63"/>
      <c r="E528" s="63"/>
      <c r="F528" s="63"/>
      <c r="G528" s="63"/>
      <c r="H528" s="63"/>
      <c r="I528" s="63"/>
      <c r="J528" s="83"/>
    </row>
    <row r="529" spans="1:10" ht="12.75">
      <c r="A529" s="63"/>
      <c r="B529" s="63"/>
      <c r="C529" s="63"/>
      <c r="D529" s="63"/>
      <c r="E529" s="63"/>
      <c r="F529" s="63"/>
      <c r="G529" s="63"/>
      <c r="H529" s="63"/>
      <c r="I529" s="63"/>
      <c r="J529" s="83"/>
    </row>
    <row r="530" spans="1:10" ht="12.75">
      <c r="A530" s="63"/>
      <c r="B530" s="63"/>
      <c r="C530" s="63"/>
      <c r="D530" s="63"/>
      <c r="E530" s="63"/>
      <c r="F530" s="63"/>
      <c r="G530" s="63"/>
      <c r="H530" s="63"/>
      <c r="I530" s="63"/>
      <c r="J530" s="83"/>
    </row>
    <row r="531" spans="1:10" ht="12.75">
      <c r="A531" s="63"/>
      <c r="B531" s="63"/>
      <c r="C531" s="63"/>
      <c r="D531" s="63"/>
      <c r="E531" s="63"/>
      <c r="F531" s="63"/>
      <c r="G531" s="63"/>
      <c r="H531" s="63"/>
      <c r="I531" s="63"/>
      <c r="J531" s="83"/>
    </row>
    <row r="532" spans="1:10" ht="12.75">
      <c r="A532" s="63"/>
      <c r="B532" s="63"/>
      <c r="C532" s="63"/>
      <c r="D532" s="63"/>
      <c r="E532" s="63"/>
      <c r="F532" s="63"/>
      <c r="G532" s="63"/>
      <c r="H532" s="63"/>
      <c r="I532" s="63"/>
      <c r="J532" s="83"/>
    </row>
    <row r="533" spans="1:10" ht="12.75">
      <c r="A533" s="63"/>
      <c r="B533" s="63"/>
      <c r="C533" s="63"/>
      <c r="D533" s="63"/>
      <c r="E533" s="63"/>
      <c r="F533" s="63"/>
      <c r="G533" s="63"/>
      <c r="H533" s="63"/>
      <c r="I533" s="63"/>
      <c r="J533" s="83"/>
    </row>
    <row r="534" spans="1:10" ht="12.75">
      <c r="A534" s="63"/>
      <c r="B534" s="63"/>
      <c r="C534" s="63"/>
      <c r="D534" s="63"/>
      <c r="E534" s="63"/>
      <c r="F534" s="63"/>
      <c r="G534" s="63"/>
      <c r="H534" s="63"/>
      <c r="I534" s="63"/>
      <c r="J534" s="83"/>
    </row>
    <row r="535" spans="1:10" ht="12.75">
      <c r="A535" s="63"/>
      <c r="B535" s="63"/>
      <c r="C535" s="63"/>
      <c r="D535" s="63"/>
      <c r="E535" s="63"/>
      <c r="F535" s="63"/>
      <c r="G535" s="63"/>
      <c r="H535" s="63"/>
      <c r="I535" s="63"/>
      <c r="J535" s="83"/>
    </row>
    <row r="536" spans="1:10" ht="12.75">
      <c r="A536" s="63"/>
      <c r="B536" s="63"/>
      <c r="C536" s="63"/>
      <c r="D536" s="63"/>
      <c r="E536" s="63"/>
      <c r="F536" s="63"/>
      <c r="G536" s="63"/>
      <c r="H536" s="63"/>
      <c r="I536" s="63"/>
      <c r="J536" s="83"/>
    </row>
    <row r="537" spans="1:10" ht="12.75">
      <c r="A537" s="63"/>
      <c r="B537" s="63"/>
      <c r="C537" s="63"/>
      <c r="D537" s="63"/>
      <c r="E537" s="63"/>
      <c r="F537" s="63"/>
      <c r="G537" s="63"/>
      <c r="H537" s="63"/>
      <c r="I537" s="63"/>
      <c r="J537" s="83"/>
    </row>
    <row r="538" spans="1:10" ht="12.75">
      <c r="A538" s="63"/>
      <c r="B538" s="63"/>
      <c r="C538" s="63"/>
      <c r="D538" s="63"/>
      <c r="E538" s="63"/>
      <c r="F538" s="63"/>
      <c r="G538" s="63"/>
      <c r="H538" s="63"/>
      <c r="I538" s="63"/>
      <c r="J538" s="83"/>
    </row>
    <row r="539" spans="1:10" ht="12.75">
      <c r="A539" s="63"/>
      <c r="B539" s="63"/>
      <c r="C539" s="63"/>
      <c r="D539" s="63"/>
      <c r="E539" s="63"/>
      <c r="F539" s="63"/>
      <c r="G539" s="63"/>
      <c r="H539" s="63"/>
      <c r="I539" s="63"/>
      <c r="J539" s="83"/>
    </row>
    <row r="540" spans="1:10" ht="12.75">
      <c r="A540" s="63"/>
      <c r="B540" s="63"/>
      <c r="C540" s="63"/>
      <c r="D540" s="63"/>
      <c r="E540" s="63"/>
      <c r="F540" s="63"/>
      <c r="G540" s="63"/>
      <c r="H540" s="63"/>
      <c r="I540" s="63"/>
      <c r="J540" s="83"/>
    </row>
    <row r="541" spans="1:10" ht="12.75">
      <c r="A541" s="63"/>
      <c r="B541" s="63"/>
      <c r="C541" s="63"/>
      <c r="D541" s="63"/>
      <c r="E541" s="63"/>
      <c r="F541" s="63"/>
      <c r="G541" s="63"/>
      <c r="H541" s="63"/>
      <c r="I541" s="63"/>
      <c r="J541" s="83"/>
    </row>
    <row r="542" spans="1:10" ht="12.75">
      <c r="A542" s="63"/>
      <c r="B542" s="63"/>
      <c r="C542" s="63"/>
      <c r="D542" s="63"/>
      <c r="E542" s="63"/>
      <c r="F542" s="63"/>
      <c r="G542" s="63"/>
      <c r="H542" s="63"/>
      <c r="I542" s="63"/>
      <c r="J542" s="83"/>
    </row>
    <row r="543" spans="1:10" ht="12.75">
      <c r="A543" s="63"/>
      <c r="B543" s="63"/>
      <c r="C543" s="63"/>
      <c r="D543" s="63"/>
      <c r="E543" s="63"/>
      <c r="F543" s="63"/>
      <c r="G543" s="63"/>
      <c r="H543" s="63"/>
      <c r="I543" s="63"/>
      <c r="J543" s="83"/>
    </row>
    <row r="544" spans="1:10" ht="12.75">
      <c r="A544" s="63"/>
      <c r="B544" s="63"/>
      <c r="C544" s="63"/>
      <c r="D544" s="63"/>
      <c r="E544" s="63"/>
      <c r="F544" s="63"/>
      <c r="G544" s="63"/>
      <c r="H544" s="63"/>
      <c r="I544" s="63"/>
      <c r="J544" s="83"/>
    </row>
    <row r="545" spans="1:10" ht="12.75">
      <c r="A545" s="63"/>
      <c r="B545" s="63"/>
      <c r="C545" s="63"/>
      <c r="D545" s="63"/>
      <c r="E545" s="63"/>
      <c r="F545" s="63"/>
      <c r="G545" s="63"/>
      <c r="H545" s="63"/>
      <c r="I545" s="63"/>
      <c r="J545" s="83"/>
    </row>
    <row r="546" spans="1:10" ht="12.75">
      <c r="A546" s="63"/>
      <c r="B546" s="63"/>
      <c r="C546" s="63"/>
      <c r="D546" s="63"/>
      <c r="E546" s="63"/>
      <c r="F546" s="63"/>
      <c r="G546" s="63"/>
      <c r="H546" s="63"/>
      <c r="I546" s="63"/>
      <c r="J546" s="83"/>
    </row>
    <row r="547" spans="1:10" ht="12.75">
      <c r="A547" s="63"/>
      <c r="B547" s="63"/>
      <c r="C547" s="63"/>
      <c r="D547" s="63"/>
      <c r="E547" s="63"/>
      <c r="F547" s="63"/>
      <c r="G547" s="63"/>
      <c r="H547" s="63"/>
      <c r="I547" s="63"/>
      <c r="J547" s="83"/>
    </row>
    <row r="548" spans="1:10" ht="12.75">
      <c r="A548" s="63"/>
      <c r="B548" s="63"/>
      <c r="C548" s="63"/>
      <c r="D548" s="63"/>
      <c r="E548" s="63"/>
      <c r="F548" s="63"/>
      <c r="G548" s="63"/>
      <c r="H548" s="63"/>
      <c r="I548" s="63"/>
      <c r="J548" s="83"/>
    </row>
    <row r="549" spans="1:10" ht="12.75">
      <c r="A549" s="63"/>
      <c r="B549" s="63"/>
      <c r="C549" s="63"/>
      <c r="D549" s="63"/>
      <c r="E549" s="63"/>
      <c r="F549" s="63"/>
      <c r="G549" s="63"/>
      <c r="H549" s="63"/>
      <c r="I549" s="63"/>
      <c r="J549" s="83"/>
    </row>
    <row r="550" spans="1:10" ht="12.75">
      <c r="A550" s="63"/>
      <c r="B550" s="63"/>
      <c r="C550" s="63"/>
      <c r="D550" s="63"/>
      <c r="E550" s="63"/>
      <c r="F550" s="63"/>
      <c r="G550" s="63"/>
      <c r="H550" s="63"/>
      <c r="I550" s="63"/>
      <c r="J550" s="83"/>
    </row>
    <row r="551" spans="1:10" ht="12.75">
      <c r="A551" s="63"/>
      <c r="B551" s="63"/>
      <c r="C551" s="63"/>
      <c r="D551" s="63"/>
      <c r="E551" s="63"/>
      <c r="F551" s="63"/>
      <c r="G551" s="63"/>
      <c r="H551" s="63"/>
      <c r="I551" s="63"/>
      <c r="J551" s="83"/>
    </row>
    <row r="552" spans="1:10" ht="12.75">
      <c r="A552" s="63"/>
      <c r="B552" s="63"/>
      <c r="C552" s="63"/>
      <c r="D552" s="63"/>
      <c r="E552" s="63"/>
      <c r="F552" s="63"/>
      <c r="G552" s="63"/>
      <c r="H552" s="63"/>
      <c r="I552" s="63"/>
      <c r="J552" s="83"/>
    </row>
    <row r="553" spans="1:10" ht="12.75">
      <c r="A553" s="63"/>
      <c r="B553" s="63"/>
      <c r="C553" s="63"/>
      <c r="D553" s="63"/>
      <c r="E553" s="63"/>
      <c r="F553" s="63"/>
      <c r="G553" s="63"/>
      <c r="H553" s="63"/>
      <c r="I553" s="63"/>
      <c r="J553" s="83"/>
    </row>
    <row r="554" spans="1:10" ht="12.75">
      <c r="A554" s="63"/>
      <c r="B554" s="63"/>
      <c r="C554" s="63"/>
      <c r="D554" s="63"/>
      <c r="E554" s="63"/>
      <c r="F554" s="63"/>
      <c r="G554" s="63"/>
      <c r="H554" s="63"/>
      <c r="I554" s="63"/>
      <c r="J554" s="83"/>
    </row>
    <row r="555" spans="1:10" ht="12.75">
      <c r="A555" s="63"/>
      <c r="B555" s="63"/>
      <c r="C555" s="63"/>
      <c r="D555" s="63"/>
      <c r="E555" s="63"/>
      <c r="F555" s="63"/>
      <c r="G555" s="63"/>
      <c r="H555" s="63"/>
      <c r="I555" s="63"/>
      <c r="J555" s="83"/>
    </row>
    <row r="556" spans="1:10" ht="12.75">
      <c r="A556" s="63"/>
      <c r="B556" s="63"/>
      <c r="C556" s="63"/>
      <c r="D556" s="63"/>
      <c r="E556" s="63"/>
      <c r="F556" s="63"/>
      <c r="G556" s="63"/>
      <c r="H556" s="63"/>
      <c r="I556" s="63"/>
      <c r="J556" s="83"/>
    </row>
    <row r="557" spans="1:10" ht="12.75">
      <c r="A557" s="63"/>
      <c r="B557" s="63"/>
      <c r="C557" s="63"/>
      <c r="D557" s="63"/>
      <c r="E557" s="63"/>
      <c r="F557" s="63"/>
      <c r="G557" s="63"/>
      <c r="H557" s="63"/>
      <c r="I557" s="63"/>
      <c r="J557" s="83"/>
    </row>
    <row r="558" spans="1:10" ht="12.75">
      <c r="A558" s="63"/>
      <c r="B558" s="63"/>
      <c r="C558" s="63"/>
      <c r="D558" s="63"/>
      <c r="E558" s="63"/>
      <c r="F558" s="63"/>
      <c r="G558" s="63"/>
      <c r="H558" s="63"/>
      <c r="I558" s="63"/>
      <c r="J558" s="83"/>
    </row>
    <row r="559" spans="1:10" ht="12.75">
      <c r="A559" s="63"/>
      <c r="B559" s="63"/>
      <c r="C559" s="63"/>
      <c r="D559" s="63"/>
      <c r="E559" s="63"/>
      <c r="F559" s="63"/>
      <c r="G559" s="63"/>
      <c r="H559" s="63"/>
      <c r="I559" s="63"/>
      <c r="J559" s="83"/>
    </row>
    <row r="560" spans="1:10" ht="12.75">
      <c r="A560" s="63"/>
      <c r="B560" s="63"/>
      <c r="C560" s="63"/>
      <c r="D560" s="63"/>
      <c r="E560" s="63"/>
      <c r="F560" s="63"/>
      <c r="G560" s="63"/>
      <c r="H560" s="63"/>
      <c r="I560" s="63"/>
      <c r="J560" s="83"/>
    </row>
    <row r="561" spans="1:10" ht="12.75">
      <c r="A561" s="63"/>
      <c r="B561" s="63"/>
      <c r="C561" s="63"/>
      <c r="D561" s="63"/>
      <c r="E561" s="63"/>
      <c r="F561" s="63"/>
      <c r="G561" s="63"/>
      <c r="H561" s="63"/>
      <c r="I561" s="63"/>
      <c r="J561" s="83"/>
    </row>
    <row r="562" spans="1:10" ht="12.75">
      <c r="A562" s="63"/>
      <c r="B562" s="63"/>
      <c r="C562" s="63"/>
      <c r="D562" s="63"/>
      <c r="E562" s="63"/>
      <c r="F562" s="63"/>
      <c r="G562" s="63"/>
      <c r="H562" s="63"/>
      <c r="I562" s="63"/>
      <c r="J562" s="83"/>
    </row>
    <row r="563" spans="1:10" ht="12.75">
      <c r="A563" s="63"/>
      <c r="B563" s="63"/>
      <c r="C563" s="63"/>
      <c r="D563" s="63"/>
      <c r="E563" s="63"/>
      <c r="F563" s="63"/>
      <c r="G563" s="63"/>
      <c r="H563" s="63"/>
      <c r="I563" s="63"/>
      <c r="J563" s="83"/>
    </row>
    <row r="564" spans="1:10" ht="12.75">
      <c r="A564" s="63"/>
      <c r="B564" s="63"/>
      <c r="C564" s="63"/>
      <c r="D564" s="63"/>
      <c r="E564" s="63"/>
      <c r="F564" s="63"/>
      <c r="G564" s="63"/>
      <c r="H564" s="63"/>
      <c r="I564" s="63"/>
      <c r="J564" s="83"/>
    </row>
    <row r="565" spans="1:10" ht="12.75">
      <c r="A565" s="63"/>
      <c r="B565" s="63"/>
      <c r="C565" s="63"/>
      <c r="D565" s="63"/>
      <c r="E565" s="63"/>
      <c r="F565" s="63"/>
      <c r="G565" s="63"/>
      <c r="H565" s="63"/>
      <c r="I565" s="63"/>
      <c r="J565" s="83"/>
    </row>
    <row r="566" spans="1:10" ht="12.75">
      <c r="A566" s="63"/>
      <c r="B566" s="63"/>
      <c r="C566" s="63"/>
      <c r="D566" s="63"/>
      <c r="E566" s="63"/>
      <c r="F566" s="63"/>
      <c r="G566" s="63"/>
      <c r="H566" s="63"/>
      <c r="I566" s="63"/>
      <c r="J566" s="83"/>
    </row>
    <row r="567" spans="1:10" ht="12.75">
      <c r="A567" s="63"/>
      <c r="B567" s="63"/>
      <c r="C567" s="63"/>
      <c r="D567" s="63"/>
      <c r="E567" s="63"/>
      <c r="F567" s="63"/>
      <c r="G567" s="63"/>
      <c r="H567" s="63"/>
      <c r="I567" s="63"/>
      <c r="J567" s="83"/>
    </row>
    <row r="568" spans="1:10" ht="12.75">
      <c r="A568" s="63"/>
      <c r="B568" s="63"/>
      <c r="C568" s="63"/>
      <c r="D568" s="63"/>
      <c r="E568" s="63"/>
      <c r="F568" s="63"/>
      <c r="G568" s="63"/>
      <c r="H568" s="63"/>
      <c r="I568" s="63"/>
      <c r="J568" s="83"/>
    </row>
    <row r="569" spans="1:10" ht="12.75">
      <c r="A569" s="63"/>
      <c r="B569" s="63"/>
      <c r="C569" s="63"/>
      <c r="D569" s="63"/>
      <c r="E569" s="63"/>
      <c r="F569" s="63"/>
      <c r="G569" s="63"/>
      <c r="H569" s="63"/>
      <c r="I569" s="63"/>
      <c r="J569" s="83"/>
    </row>
    <row r="570" spans="1:10" ht="12.75">
      <c r="A570" s="63"/>
      <c r="B570" s="63"/>
      <c r="C570" s="63"/>
      <c r="D570" s="63"/>
      <c r="E570" s="63"/>
      <c r="F570" s="63"/>
      <c r="G570" s="63"/>
      <c r="H570" s="63"/>
      <c r="I570" s="63"/>
      <c r="J570" s="83"/>
    </row>
    <row r="571" spans="1:10" ht="12.75">
      <c r="A571" s="63"/>
      <c r="B571" s="63"/>
      <c r="C571" s="63"/>
      <c r="D571" s="63"/>
      <c r="E571" s="63"/>
      <c r="F571" s="63"/>
      <c r="G571" s="63"/>
      <c r="H571" s="63"/>
      <c r="I571" s="63"/>
      <c r="J571" s="83"/>
    </row>
    <row r="572" spans="1:10" ht="12.75">
      <c r="A572" s="63"/>
      <c r="B572" s="63"/>
      <c r="C572" s="63"/>
      <c r="D572" s="63"/>
      <c r="E572" s="63"/>
      <c r="F572" s="63"/>
      <c r="G572" s="63"/>
      <c r="H572" s="63"/>
      <c r="I572" s="63"/>
      <c r="J572" s="83"/>
    </row>
    <row r="573" spans="1:10" ht="12.75">
      <c r="A573" s="63"/>
      <c r="B573" s="63"/>
      <c r="C573" s="63"/>
      <c r="D573" s="63"/>
      <c r="E573" s="63"/>
      <c r="F573" s="63"/>
      <c r="G573" s="63"/>
      <c r="H573" s="63"/>
      <c r="I573" s="63"/>
      <c r="J573" s="83"/>
    </row>
    <row r="574" spans="1:10" ht="12.75">
      <c r="A574" s="63"/>
      <c r="B574" s="63"/>
      <c r="C574" s="63"/>
      <c r="D574" s="63"/>
      <c r="E574" s="63"/>
      <c r="F574" s="63"/>
      <c r="G574" s="63"/>
      <c r="H574" s="63"/>
      <c r="I574" s="63"/>
      <c r="J574" s="83"/>
    </row>
    <row r="575" spans="1:10" ht="12.75">
      <c r="A575" s="63"/>
      <c r="B575" s="63"/>
      <c r="C575" s="63"/>
      <c r="D575" s="63"/>
      <c r="E575" s="63"/>
      <c r="F575" s="63"/>
      <c r="G575" s="63"/>
      <c r="H575" s="63"/>
      <c r="I575" s="63"/>
      <c r="J575" s="83"/>
    </row>
    <row r="576" spans="1:10" ht="12.75">
      <c r="A576" s="63"/>
      <c r="B576" s="63"/>
      <c r="C576" s="63"/>
      <c r="D576" s="63"/>
      <c r="E576" s="63"/>
      <c r="F576" s="63"/>
      <c r="G576" s="63"/>
      <c r="H576" s="63"/>
      <c r="I576" s="63"/>
      <c r="J576" s="83"/>
    </row>
    <row r="577" spans="1:10" ht="12.75">
      <c r="A577" s="63"/>
      <c r="B577" s="63"/>
      <c r="C577" s="63"/>
      <c r="D577" s="63"/>
      <c r="E577" s="63"/>
      <c r="F577" s="63"/>
      <c r="G577" s="63"/>
      <c r="H577" s="63"/>
      <c r="I577" s="63"/>
      <c r="J577" s="83"/>
    </row>
    <row r="578" spans="1:10" ht="12.75">
      <c r="A578" s="63"/>
      <c r="B578" s="63"/>
      <c r="C578" s="63"/>
      <c r="D578" s="63"/>
      <c r="E578" s="63"/>
      <c r="F578" s="63"/>
      <c r="G578" s="63"/>
      <c r="H578" s="63"/>
      <c r="I578" s="63"/>
      <c r="J578" s="83"/>
    </row>
    <row r="579" spans="1:10" ht="12.75">
      <c r="A579" s="63"/>
      <c r="B579" s="63"/>
      <c r="C579" s="63"/>
      <c r="D579" s="63"/>
      <c r="E579" s="63"/>
      <c r="F579" s="63"/>
      <c r="G579" s="63"/>
      <c r="H579" s="63"/>
      <c r="I579" s="63"/>
      <c r="J579" s="83"/>
    </row>
    <row r="580" spans="1:10" ht="12.75">
      <c r="A580" s="63"/>
      <c r="B580" s="63"/>
      <c r="C580" s="63"/>
      <c r="D580" s="63"/>
      <c r="E580" s="63"/>
      <c r="F580" s="63"/>
      <c r="G580" s="63"/>
      <c r="H580" s="63"/>
      <c r="I580" s="63"/>
      <c r="J580" s="83"/>
    </row>
    <row r="581" spans="1:10" ht="12.75">
      <c r="A581" s="63"/>
      <c r="B581" s="63"/>
      <c r="C581" s="63"/>
      <c r="D581" s="63"/>
      <c r="E581" s="63"/>
      <c r="F581" s="63"/>
      <c r="G581" s="63"/>
      <c r="H581" s="63"/>
      <c r="I581" s="63"/>
      <c r="J581" s="83"/>
    </row>
    <row r="582" spans="1:10" ht="12.75">
      <c r="A582" s="63"/>
      <c r="B582" s="63"/>
      <c r="C582" s="63"/>
      <c r="D582" s="63"/>
      <c r="E582" s="63"/>
      <c r="F582" s="63"/>
      <c r="G582" s="63"/>
      <c r="H582" s="63"/>
      <c r="I582" s="63"/>
      <c r="J582" s="83"/>
    </row>
    <row r="583" spans="1:10" ht="12.75">
      <c r="A583" s="63"/>
      <c r="B583" s="63"/>
      <c r="C583" s="63"/>
      <c r="D583" s="63"/>
      <c r="E583" s="63"/>
      <c r="F583" s="63"/>
      <c r="G583" s="63"/>
      <c r="H583" s="63"/>
      <c r="I583" s="63"/>
      <c r="J583" s="83"/>
    </row>
    <row r="584" spans="1:10" ht="12.75">
      <c r="A584" s="63"/>
      <c r="B584" s="63"/>
      <c r="C584" s="63"/>
      <c r="D584" s="63"/>
      <c r="E584" s="63"/>
      <c r="F584" s="63"/>
      <c r="G584" s="63"/>
      <c r="H584" s="63"/>
      <c r="I584" s="63"/>
      <c r="J584" s="83"/>
    </row>
    <row r="585" spans="1:10" ht="12.75">
      <c r="A585" s="63"/>
      <c r="B585" s="63"/>
      <c r="C585" s="63"/>
      <c r="D585" s="63"/>
      <c r="E585" s="63"/>
      <c r="F585" s="63"/>
      <c r="G585" s="63"/>
      <c r="H585" s="63"/>
      <c r="I585" s="63"/>
      <c r="J585" s="83"/>
    </row>
    <row r="586" spans="1:10" ht="12.75">
      <c r="A586" s="63"/>
      <c r="B586" s="63"/>
      <c r="C586" s="63"/>
      <c r="D586" s="63"/>
      <c r="E586" s="63"/>
      <c r="F586" s="63"/>
      <c r="G586" s="63"/>
      <c r="H586" s="63"/>
      <c r="I586" s="63"/>
      <c r="J586" s="83"/>
    </row>
    <row r="587" spans="1:10" ht="12.75">
      <c r="A587" s="63"/>
      <c r="B587" s="63"/>
      <c r="C587" s="63"/>
      <c r="D587" s="63"/>
      <c r="E587" s="63"/>
      <c r="F587" s="63"/>
      <c r="G587" s="63"/>
      <c r="H587" s="63"/>
      <c r="I587" s="63"/>
      <c r="J587" s="83"/>
    </row>
    <row r="588" spans="1:10" ht="12.75">
      <c r="A588" s="63"/>
      <c r="B588" s="63"/>
      <c r="C588" s="63"/>
      <c r="D588" s="63"/>
      <c r="E588" s="63"/>
      <c r="F588" s="63"/>
      <c r="G588" s="63"/>
      <c r="H588" s="63"/>
      <c r="I588" s="63"/>
      <c r="J588" s="83"/>
    </row>
    <row r="589" spans="1:10" ht="12.75">
      <c r="A589" s="63"/>
      <c r="B589" s="63"/>
      <c r="C589" s="63"/>
      <c r="D589" s="63"/>
      <c r="E589" s="63"/>
      <c r="F589" s="63"/>
      <c r="G589" s="63"/>
      <c r="H589" s="63"/>
      <c r="I589" s="63"/>
      <c r="J589" s="83"/>
    </row>
    <row r="590" spans="1:10" ht="12.75">
      <c r="A590" s="63"/>
      <c r="B590" s="63"/>
      <c r="C590" s="63"/>
      <c r="D590" s="63"/>
      <c r="E590" s="63"/>
      <c r="F590" s="63"/>
      <c r="G590" s="63"/>
      <c r="H590" s="63"/>
      <c r="I590" s="63"/>
      <c r="J590" s="83"/>
    </row>
    <row r="591" spans="1:10" ht="12.75">
      <c r="A591" s="63"/>
      <c r="B591" s="63"/>
      <c r="C591" s="63"/>
      <c r="D591" s="63"/>
      <c r="E591" s="63"/>
      <c r="F591" s="63"/>
      <c r="G591" s="63"/>
      <c r="H591" s="63"/>
      <c r="I591" s="63"/>
      <c r="J591" s="83"/>
    </row>
    <row r="592" spans="1:10" ht="12.75">
      <c r="A592" s="63"/>
      <c r="B592" s="63"/>
      <c r="C592" s="63"/>
      <c r="D592" s="63"/>
      <c r="E592" s="63"/>
      <c r="F592" s="63"/>
      <c r="G592" s="63"/>
      <c r="H592" s="63"/>
      <c r="I592" s="63"/>
      <c r="J592" s="83"/>
    </row>
    <row r="593" spans="1:10" ht="12.75">
      <c r="A593" s="63"/>
      <c r="B593" s="63"/>
      <c r="C593" s="63"/>
      <c r="D593" s="63"/>
      <c r="E593" s="63"/>
      <c r="F593" s="63"/>
      <c r="G593" s="63"/>
      <c r="H593" s="63"/>
      <c r="I593" s="63"/>
      <c r="J593" s="83"/>
    </row>
    <row r="594" spans="1:10" ht="12.75">
      <c r="A594" s="63"/>
      <c r="B594" s="63"/>
      <c r="C594" s="63"/>
      <c r="D594" s="63"/>
      <c r="E594" s="63"/>
      <c r="F594" s="63"/>
      <c r="G594" s="63"/>
      <c r="H594" s="63"/>
      <c r="I594" s="63"/>
      <c r="J594" s="83"/>
    </row>
    <row r="595" spans="1:10" ht="12.75">
      <c r="A595" s="63"/>
      <c r="B595" s="63"/>
      <c r="C595" s="63"/>
      <c r="D595" s="63"/>
      <c r="E595" s="63"/>
      <c r="F595" s="63"/>
      <c r="G595" s="63"/>
      <c r="H595" s="63"/>
      <c r="I595" s="63"/>
      <c r="J595" s="83"/>
    </row>
    <row r="596" spans="1:10" ht="12.75">
      <c r="A596" s="63"/>
      <c r="B596" s="63"/>
      <c r="C596" s="63"/>
      <c r="D596" s="63"/>
      <c r="E596" s="63"/>
      <c r="F596" s="63"/>
      <c r="G596" s="63"/>
      <c r="H596" s="63"/>
      <c r="I596" s="63"/>
      <c r="J596" s="83"/>
    </row>
    <row r="597" spans="1:10" ht="12.75">
      <c r="A597" s="63"/>
      <c r="B597" s="63"/>
      <c r="C597" s="63"/>
      <c r="D597" s="63"/>
      <c r="E597" s="63"/>
      <c r="F597" s="63"/>
      <c r="G597" s="63"/>
      <c r="H597" s="63"/>
      <c r="I597" s="63"/>
      <c r="J597" s="83"/>
    </row>
    <row r="598" spans="1:10" ht="12.75">
      <c r="A598" s="63"/>
      <c r="B598" s="63"/>
      <c r="C598" s="63"/>
      <c r="D598" s="63"/>
      <c r="E598" s="63"/>
      <c r="F598" s="63"/>
      <c r="G598" s="63"/>
      <c r="H598" s="63"/>
      <c r="I598" s="63"/>
      <c r="J598" s="83"/>
    </row>
    <row r="599" spans="1:10" ht="12.75">
      <c r="A599" s="63"/>
      <c r="B599" s="63"/>
      <c r="C599" s="63"/>
      <c r="D599" s="63"/>
      <c r="E599" s="63"/>
      <c r="F599" s="63"/>
      <c r="G599" s="63"/>
      <c r="H599" s="63"/>
      <c r="I599" s="63"/>
      <c r="J599" s="83"/>
    </row>
    <row r="600" spans="1:10" ht="12.75">
      <c r="A600" s="63"/>
      <c r="B600" s="63"/>
      <c r="C600" s="63"/>
      <c r="D600" s="63"/>
      <c r="E600" s="63"/>
      <c r="F600" s="63"/>
      <c r="G600" s="63"/>
      <c r="H600" s="63"/>
      <c r="I600" s="63"/>
      <c r="J600" s="83"/>
    </row>
    <row r="601" spans="1:10" ht="12.75">
      <c r="A601" s="63"/>
      <c r="B601" s="63"/>
      <c r="C601" s="63"/>
      <c r="D601" s="63"/>
      <c r="E601" s="63"/>
      <c r="F601" s="63"/>
      <c r="G601" s="63"/>
      <c r="H601" s="63"/>
      <c r="I601" s="63"/>
      <c r="J601" s="83"/>
    </row>
    <row r="602" spans="1:10" ht="12.75">
      <c r="A602" s="63"/>
      <c r="B602" s="63"/>
      <c r="C602" s="63"/>
      <c r="D602" s="63"/>
      <c r="E602" s="63"/>
      <c r="F602" s="63"/>
      <c r="G602" s="63"/>
      <c r="H602" s="63"/>
      <c r="I602" s="63"/>
      <c r="J602" s="83"/>
    </row>
    <row r="603" spans="1:10" ht="12.75">
      <c r="A603" s="63"/>
      <c r="B603" s="63"/>
      <c r="C603" s="63"/>
      <c r="D603" s="63"/>
      <c r="E603" s="63"/>
      <c r="F603" s="63"/>
      <c r="G603" s="63"/>
      <c r="H603" s="63"/>
      <c r="I603" s="63"/>
      <c r="J603" s="83"/>
    </row>
    <row r="604" spans="1:10" ht="12.75">
      <c r="A604" s="63"/>
      <c r="B604" s="63"/>
      <c r="C604" s="63"/>
      <c r="D604" s="63"/>
      <c r="E604" s="63"/>
      <c r="F604" s="63"/>
      <c r="G604" s="63"/>
      <c r="H604" s="63"/>
      <c r="I604" s="63"/>
      <c r="J604" s="83"/>
    </row>
    <row r="605" spans="1:10" ht="12.75">
      <c r="A605" s="63"/>
      <c r="B605" s="63"/>
      <c r="C605" s="63"/>
      <c r="D605" s="63"/>
      <c r="E605" s="63"/>
      <c r="F605" s="63"/>
      <c r="G605" s="63"/>
      <c r="H605" s="63"/>
      <c r="I605" s="63"/>
      <c r="J605" s="83"/>
    </row>
    <row r="606" spans="1:10" ht="12.75">
      <c r="A606" s="63"/>
      <c r="B606" s="63"/>
      <c r="C606" s="63"/>
      <c r="D606" s="63"/>
      <c r="E606" s="63"/>
      <c r="F606" s="63"/>
      <c r="G606" s="63"/>
      <c r="H606" s="63"/>
      <c r="I606" s="63"/>
      <c r="J606" s="83"/>
    </row>
    <row r="607" spans="1:10" ht="12.75">
      <c r="A607" s="63"/>
      <c r="B607" s="63"/>
      <c r="C607" s="63"/>
      <c r="D607" s="63"/>
      <c r="E607" s="63"/>
      <c r="F607" s="63"/>
      <c r="G607" s="63"/>
      <c r="H607" s="63"/>
      <c r="I607" s="63"/>
      <c r="J607" s="83"/>
    </row>
    <row r="608" spans="1:10" ht="12.75">
      <c r="A608" s="63"/>
      <c r="B608" s="63"/>
      <c r="C608" s="63"/>
      <c r="D608" s="63"/>
      <c r="E608" s="63"/>
      <c r="F608" s="63"/>
      <c r="G608" s="63"/>
      <c r="H608" s="63"/>
      <c r="I608" s="63"/>
      <c r="J608" s="83"/>
    </row>
    <row r="609" spans="1:10" ht="12.75">
      <c r="A609" s="63"/>
      <c r="B609" s="63"/>
      <c r="C609" s="63"/>
      <c r="D609" s="63"/>
      <c r="E609" s="63"/>
      <c r="F609" s="63"/>
      <c r="G609" s="63"/>
      <c r="H609" s="63"/>
      <c r="I609" s="63"/>
      <c r="J609" s="83"/>
    </row>
    <row r="610" spans="1:10" ht="12.75">
      <c r="A610" s="63"/>
      <c r="B610" s="63"/>
      <c r="C610" s="63"/>
      <c r="D610" s="63"/>
      <c r="E610" s="63"/>
      <c r="F610" s="63"/>
      <c r="G610" s="63"/>
      <c r="H610" s="63"/>
      <c r="I610" s="63"/>
      <c r="J610" s="83"/>
    </row>
    <row r="611" spans="1:10" ht="12.75">
      <c r="A611" s="63"/>
      <c r="B611" s="63"/>
      <c r="C611" s="63"/>
      <c r="D611" s="63"/>
      <c r="E611" s="63"/>
      <c r="F611" s="63"/>
      <c r="G611" s="63"/>
      <c r="H611" s="63"/>
      <c r="I611" s="63"/>
      <c r="J611" s="83"/>
    </row>
    <row r="612" spans="1:10" ht="12.75">
      <c r="A612" s="63"/>
      <c r="B612" s="63"/>
      <c r="C612" s="63"/>
      <c r="D612" s="63"/>
      <c r="E612" s="63"/>
      <c r="F612" s="63"/>
      <c r="G612" s="63"/>
      <c r="H612" s="63"/>
      <c r="I612" s="63"/>
      <c r="J612" s="83"/>
    </row>
    <row r="613" spans="1:10" ht="12.75">
      <c r="A613" s="63"/>
      <c r="B613" s="63"/>
      <c r="C613" s="63"/>
      <c r="D613" s="63"/>
      <c r="E613" s="63"/>
      <c r="F613" s="63"/>
      <c r="G613" s="63"/>
      <c r="H613" s="63"/>
      <c r="I613" s="63"/>
      <c r="J613" s="83"/>
    </row>
    <row r="614" spans="1:10" ht="12.75">
      <c r="A614" s="63"/>
      <c r="B614" s="63"/>
      <c r="C614" s="63"/>
      <c r="D614" s="63"/>
      <c r="E614" s="63"/>
      <c r="F614" s="63"/>
      <c r="G614" s="63"/>
      <c r="H614" s="63"/>
      <c r="I614" s="63"/>
      <c r="J614" s="83"/>
    </row>
    <row r="615" spans="1:10" ht="12.75">
      <c r="A615" s="63"/>
      <c r="B615" s="63"/>
      <c r="C615" s="63"/>
      <c r="D615" s="63"/>
      <c r="E615" s="63"/>
      <c r="F615" s="63"/>
      <c r="G615" s="63"/>
      <c r="H615" s="63"/>
      <c r="I615" s="63"/>
      <c r="J615" s="83"/>
    </row>
    <row r="616" spans="1:10" ht="12.75">
      <c r="A616" s="63"/>
      <c r="B616" s="63"/>
      <c r="C616" s="63"/>
      <c r="D616" s="63"/>
      <c r="E616" s="63"/>
      <c r="F616" s="63"/>
      <c r="G616" s="63"/>
      <c r="H616" s="63"/>
      <c r="I616" s="63"/>
      <c r="J616" s="83"/>
    </row>
    <row r="617" spans="1:10" ht="12.75">
      <c r="A617" s="63"/>
      <c r="B617" s="63"/>
      <c r="C617" s="63"/>
      <c r="D617" s="63"/>
      <c r="E617" s="63"/>
      <c r="F617" s="63"/>
      <c r="G617" s="63"/>
      <c r="H617" s="63"/>
      <c r="I617" s="63"/>
      <c r="J617" s="83"/>
    </row>
    <row r="618" spans="1:10" ht="12.75">
      <c r="A618" s="63"/>
      <c r="B618" s="63"/>
      <c r="C618" s="63"/>
      <c r="D618" s="63"/>
      <c r="E618" s="63"/>
      <c r="F618" s="63"/>
      <c r="G618" s="63"/>
      <c r="H618" s="63"/>
      <c r="I618" s="63"/>
      <c r="J618" s="83"/>
    </row>
    <row r="619" spans="1:10" ht="12.75">
      <c r="A619" s="63"/>
      <c r="B619" s="63"/>
      <c r="C619" s="63"/>
      <c r="D619" s="63"/>
      <c r="E619" s="63"/>
      <c r="F619" s="63"/>
      <c r="G619" s="63"/>
      <c r="H619" s="63"/>
      <c r="I619" s="63"/>
      <c r="J619" s="83"/>
    </row>
    <row r="620" spans="1:10" ht="12.75">
      <c r="A620" s="63"/>
      <c r="B620" s="63"/>
      <c r="C620" s="63"/>
      <c r="D620" s="63"/>
      <c r="E620" s="63"/>
      <c r="F620" s="63"/>
      <c r="G620" s="63"/>
      <c r="H620" s="63"/>
      <c r="I620" s="63"/>
      <c r="J620" s="83"/>
    </row>
    <row r="621" spans="1:10" ht="12.75">
      <c r="A621" s="63"/>
      <c r="B621" s="63"/>
      <c r="C621" s="63"/>
      <c r="D621" s="63"/>
      <c r="E621" s="63"/>
      <c r="F621" s="63"/>
      <c r="G621" s="63"/>
      <c r="H621" s="63"/>
      <c r="I621" s="63"/>
      <c r="J621" s="83"/>
    </row>
    <row r="622" spans="1:10" ht="12.75">
      <c r="A622" s="63"/>
      <c r="B622" s="63"/>
      <c r="C622" s="63"/>
      <c r="D622" s="63"/>
      <c r="E622" s="63"/>
      <c r="F622" s="63"/>
      <c r="G622" s="63"/>
      <c r="H622" s="63"/>
      <c r="I622" s="63"/>
      <c r="J622" s="83"/>
    </row>
    <row r="623" spans="1:10" ht="12.75">
      <c r="A623" s="63"/>
      <c r="B623" s="63"/>
      <c r="C623" s="63"/>
      <c r="D623" s="63"/>
      <c r="E623" s="63"/>
      <c r="F623" s="63"/>
      <c r="G623" s="63"/>
      <c r="H623" s="63"/>
      <c r="I623" s="63"/>
      <c r="J623" s="83"/>
    </row>
    <row r="624" spans="1:10" ht="12.75">
      <c r="A624" s="63"/>
      <c r="B624" s="63"/>
      <c r="C624" s="63"/>
      <c r="D624" s="63"/>
      <c r="E624" s="63"/>
      <c r="F624" s="63"/>
      <c r="G624" s="63"/>
      <c r="H624" s="63"/>
      <c r="I624" s="63"/>
      <c r="J624" s="83"/>
    </row>
    <row r="625" spans="1:10" ht="12.75">
      <c r="A625" s="63"/>
      <c r="B625" s="63"/>
      <c r="C625" s="63"/>
      <c r="D625" s="63"/>
      <c r="E625" s="63"/>
      <c r="F625" s="63"/>
      <c r="G625" s="63"/>
      <c r="H625" s="63"/>
      <c r="I625" s="63"/>
      <c r="J625" s="83"/>
    </row>
    <row r="626" spans="1:10" ht="12.75">
      <c r="A626" s="63"/>
      <c r="B626" s="63"/>
      <c r="C626" s="63"/>
      <c r="D626" s="63"/>
      <c r="E626" s="63"/>
      <c r="F626" s="63"/>
      <c r="G626" s="63"/>
      <c r="H626" s="63"/>
      <c r="I626" s="63"/>
      <c r="J626" s="83"/>
    </row>
    <row r="627" spans="1:10" ht="12.75">
      <c r="A627" s="63"/>
      <c r="B627" s="63"/>
      <c r="C627" s="63"/>
      <c r="D627" s="63"/>
      <c r="E627" s="63"/>
      <c r="F627" s="63"/>
      <c r="G627" s="63"/>
      <c r="H627" s="63"/>
      <c r="I627" s="63"/>
      <c r="J627" s="83"/>
    </row>
    <row r="628" spans="1:10" ht="12.75">
      <c r="A628" s="63"/>
      <c r="B628" s="63"/>
      <c r="C628" s="63"/>
      <c r="D628" s="63"/>
      <c r="E628" s="63"/>
      <c r="F628" s="63"/>
      <c r="G628" s="63"/>
      <c r="H628" s="63"/>
      <c r="I628" s="63"/>
      <c r="J628" s="83"/>
    </row>
    <row r="629" spans="1:10" ht="12.75">
      <c r="A629" s="63"/>
      <c r="B629" s="63"/>
      <c r="C629" s="63"/>
      <c r="D629" s="63"/>
      <c r="E629" s="63"/>
      <c r="F629" s="63"/>
      <c r="G629" s="63"/>
      <c r="H629" s="63"/>
      <c r="I629" s="63"/>
      <c r="J629" s="83"/>
    </row>
    <row r="630" spans="1:10" ht="12.75">
      <c r="A630" s="63"/>
      <c r="B630" s="63"/>
      <c r="C630" s="63"/>
      <c r="D630" s="63"/>
      <c r="E630" s="63"/>
      <c r="F630" s="63"/>
      <c r="G630" s="63"/>
      <c r="H630" s="63"/>
      <c r="I630" s="63"/>
      <c r="J630" s="83"/>
    </row>
    <row r="631" spans="1:10" ht="12.75">
      <c r="A631" s="63"/>
      <c r="B631" s="63"/>
      <c r="C631" s="63"/>
      <c r="D631" s="63"/>
      <c r="E631" s="63"/>
      <c r="F631" s="63"/>
      <c r="G631" s="63"/>
      <c r="H631" s="63"/>
      <c r="I631" s="63"/>
      <c r="J631" s="83"/>
    </row>
    <row r="632" spans="1:10" ht="12.75">
      <c r="A632" s="63"/>
      <c r="B632" s="63"/>
      <c r="C632" s="63"/>
      <c r="D632" s="63"/>
      <c r="E632" s="63"/>
      <c r="F632" s="63"/>
      <c r="G632" s="63"/>
      <c r="H632" s="63"/>
      <c r="I632" s="63"/>
      <c r="J632" s="83"/>
    </row>
    <row r="633" spans="1:10" ht="12.75">
      <c r="A633" s="63"/>
      <c r="B633" s="63"/>
      <c r="C633" s="63"/>
      <c r="D633" s="63"/>
      <c r="E633" s="63"/>
      <c r="F633" s="63"/>
      <c r="G633" s="63"/>
      <c r="H633" s="63"/>
      <c r="I633" s="63"/>
      <c r="J633" s="83"/>
    </row>
    <row r="634" spans="1:10" ht="12.75">
      <c r="A634" s="63"/>
      <c r="B634" s="63"/>
      <c r="C634" s="63"/>
      <c r="D634" s="63"/>
      <c r="E634" s="63"/>
      <c r="F634" s="63"/>
      <c r="G634" s="63"/>
      <c r="H634" s="63"/>
      <c r="I634" s="63"/>
      <c r="J634" s="83"/>
    </row>
    <row r="635" spans="1:10" ht="12.75">
      <c r="A635" s="63"/>
      <c r="B635" s="63"/>
      <c r="C635" s="63"/>
      <c r="D635" s="63"/>
      <c r="E635" s="63"/>
      <c r="F635" s="63"/>
      <c r="G635" s="63"/>
      <c r="H635" s="63"/>
      <c r="I635" s="63"/>
      <c r="J635" s="83"/>
    </row>
    <row r="636" spans="1:10" ht="12.75">
      <c r="A636" s="63"/>
      <c r="B636" s="63"/>
      <c r="C636" s="63"/>
      <c r="D636" s="63"/>
      <c r="E636" s="63"/>
      <c r="F636" s="63"/>
      <c r="G636" s="63"/>
      <c r="H636" s="63"/>
      <c r="I636" s="63"/>
      <c r="J636" s="83"/>
    </row>
    <row r="637" spans="1:10" ht="12.75">
      <c r="A637" s="63"/>
      <c r="B637" s="63"/>
      <c r="C637" s="63"/>
      <c r="D637" s="63"/>
      <c r="E637" s="63"/>
      <c r="F637" s="63"/>
      <c r="G637" s="63"/>
      <c r="H637" s="63"/>
      <c r="I637" s="63"/>
      <c r="J637" s="83"/>
    </row>
    <row r="638" spans="1:10" ht="12.75">
      <c r="A638" s="63"/>
      <c r="B638" s="63"/>
      <c r="C638" s="63"/>
      <c r="D638" s="63"/>
      <c r="E638" s="63"/>
      <c r="F638" s="63"/>
      <c r="G638" s="63"/>
      <c r="H638" s="63"/>
      <c r="I638" s="63"/>
      <c r="J638" s="83"/>
    </row>
    <row r="639" spans="1:10" ht="12.75">
      <c r="A639" s="63"/>
      <c r="B639" s="63"/>
      <c r="C639" s="63"/>
      <c r="D639" s="63"/>
      <c r="E639" s="63"/>
      <c r="F639" s="63"/>
      <c r="G639" s="63"/>
      <c r="H639" s="63"/>
      <c r="I639" s="63"/>
      <c r="J639" s="83"/>
    </row>
    <row r="640" spans="1:10" ht="12.75">
      <c r="A640" s="63"/>
      <c r="B640" s="63"/>
      <c r="C640" s="63"/>
      <c r="D640" s="63"/>
      <c r="E640" s="63"/>
      <c r="F640" s="63"/>
      <c r="G640" s="63"/>
      <c r="H640" s="63"/>
      <c r="I640" s="63"/>
      <c r="J640" s="83"/>
    </row>
    <row r="641" spans="1:10" ht="12.75">
      <c r="A641" s="63"/>
      <c r="B641" s="63"/>
      <c r="C641" s="63"/>
      <c r="D641" s="63"/>
      <c r="E641" s="63"/>
      <c r="F641" s="63"/>
      <c r="G641" s="63"/>
      <c r="H641" s="63"/>
      <c r="I641" s="63"/>
      <c r="J641" s="83"/>
    </row>
    <row r="642" spans="1:10" ht="12.75">
      <c r="A642" s="63"/>
      <c r="B642" s="63"/>
      <c r="C642" s="63"/>
      <c r="D642" s="63"/>
      <c r="E642" s="63"/>
      <c r="F642" s="63"/>
      <c r="G642" s="63"/>
      <c r="H642" s="63"/>
      <c r="I642" s="63"/>
      <c r="J642" s="83"/>
    </row>
    <row r="643" spans="1:10" ht="12.75">
      <c r="A643" s="63"/>
      <c r="B643" s="63"/>
      <c r="C643" s="63"/>
      <c r="D643" s="63"/>
      <c r="E643" s="63"/>
      <c r="F643" s="63"/>
      <c r="G643" s="63"/>
      <c r="H643" s="63"/>
      <c r="I643" s="63"/>
      <c r="J643" s="83"/>
    </row>
    <row r="644" spans="1:10" ht="12.75">
      <c r="A644" s="63"/>
      <c r="B644" s="63"/>
      <c r="C644" s="63"/>
      <c r="D644" s="63"/>
      <c r="E644" s="63"/>
      <c r="F644" s="63"/>
      <c r="G644" s="63"/>
      <c r="H644" s="63"/>
      <c r="I644" s="63"/>
      <c r="J644" s="83"/>
    </row>
    <row r="645" spans="1:10" ht="12.75">
      <c r="A645" s="63"/>
      <c r="B645" s="63"/>
      <c r="C645" s="63"/>
      <c r="D645" s="63"/>
      <c r="E645" s="63"/>
      <c r="F645" s="63"/>
      <c r="G645" s="63"/>
      <c r="H645" s="63"/>
      <c r="I645" s="63"/>
      <c r="J645" s="83"/>
    </row>
    <row r="646" spans="1:10" ht="12.75">
      <c r="A646" s="63"/>
      <c r="B646" s="63"/>
      <c r="C646" s="63"/>
      <c r="D646" s="63"/>
      <c r="E646" s="63"/>
      <c r="F646" s="63"/>
      <c r="G646" s="63"/>
      <c r="H646" s="63"/>
      <c r="I646" s="63"/>
      <c r="J646" s="83"/>
    </row>
    <row r="647" spans="1:10" ht="12.75">
      <c r="A647" s="63"/>
      <c r="B647" s="63"/>
      <c r="C647" s="63"/>
      <c r="D647" s="63"/>
      <c r="E647" s="63"/>
      <c r="F647" s="63"/>
      <c r="G647" s="63"/>
      <c r="H647" s="63"/>
      <c r="I647" s="63"/>
      <c r="J647" s="83"/>
    </row>
    <row r="648" spans="1:10" ht="12.75">
      <c r="A648" s="63"/>
      <c r="B648" s="63"/>
      <c r="C648" s="63"/>
      <c r="D648" s="63"/>
      <c r="E648" s="63"/>
      <c r="F648" s="63"/>
      <c r="G648" s="63"/>
      <c r="H648" s="63"/>
      <c r="I648" s="63"/>
      <c r="J648" s="83"/>
    </row>
    <row r="649" spans="1:10" ht="12.75">
      <c r="A649" s="63"/>
      <c r="B649" s="63"/>
      <c r="C649" s="63"/>
      <c r="D649" s="63"/>
      <c r="E649" s="63"/>
      <c r="F649" s="63"/>
      <c r="G649" s="63"/>
      <c r="H649" s="63"/>
      <c r="I649" s="63"/>
      <c r="J649" s="83"/>
    </row>
    <row r="650" spans="1:10" ht="12.75">
      <c r="A650" s="63"/>
      <c r="B650" s="63"/>
      <c r="C650" s="63"/>
      <c r="D650" s="63"/>
      <c r="E650" s="63"/>
      <c r="F650" s="63"/>
      <c r="G650" s="63"/>
      <c r="H650" s="63"/>
      <c r="I650" s="63"/>
      <c r="J650" s="83"/>
    </row>
    <row r="651" spans="1:10" ht="12.75">
      <c r="A651" s="63"/>
      <c r="B651" s="63"/>
      <c r="C651" s="63"/>
      <c r="D651" s="63"/>
      <c r="E651" s="63"/>
      <c r="F651" s="63"/>
      <c r="G651" s="63"/>
      <c r="H651" s="63"/>
      <c r="I651" s="63"/>
      <c r="J651" s="83"/>
    </row>
    <row r="652" spans="1:10" ht="12.75">
      <c r="A652" s="63"/>
      <c r="B652" s="63"/>
      <c r="C652" s="63"/>
      <c r="D652" s="63"/>
      <c r="E652" s="63"/>
      <c r="F652" s="63"/>
      <c r="G652" s="63"/>
      <c r="H652" s="63"/>
      <c r="I652" s="63"/>
      <c r="J652" s="83"/>
    </row>
    <row r="653" spans="1:10" ht="12.75">
      <c r="A653" s="63"/>
      <c r="B653" s="63"/>
      <c r="C653" s="63"/>
      <c r="D653" s="63"/>
      <c r="E653" s="63"/>
      <c r="F653" s="63"/>
      <c r="G653" s="63"/>
      <c r="H653" s="63"/>
      <c r="I653" s="63"/>
      <c r="J653" s="83"/>
    </row>
    <row r="654" spans="1:10" ht="12.75">
      <c r="A654" s="63"/>
      <c r="B654" s="63"/>
      <c r="C654" s="63"/>
      <c r="D654" s="63"/>
      <c r="E654" s="63"/>
      <c r="F654" s="63"/>
      <c r="G654" s="63"/>
      <c r="H654" s="63"/>
      <c r="I654" s="63"/>
      <c r="J654" s="83"/>
    </row>
    <row r="655" spans="1:10" ht="12.75">
      <c r="A655" s="63"/>
      <c r="B655" s="63"/>
      <c r="C655" s="63"/>
      <c r="D655" s="63"/>
      <c r="E655" s="63"/>
      <c r="F655" s="63"/>
      <c r="G655" s="63"/>
      <c r="H655" s="63"/>
      <c r="I655" s="63"/>
      <c r="J655" s="83"/>
    </row>
    <row r="656" spans="1:10" ht="12.75">
      <c r="A656" s="63"/>
      <c r="B656" s="63"/>
      <c r="C656" s="63"/>
      <c r="D656" s="63"/>
      <c r="E656" s="63"/>
      <c r="F656" s="63"/>
      <c r="G656" s="63"/>
      <c r="H656" s="63"/>
      <c r="I656" s="63"/>
      <c r="J656" s="83"/>
    </row>
    <row r="657" spans="1:10" ht="12.75">
      <c r="A657" s="63"/>
      <c r="B657" s="63"/>
      <c r="C657" s="63"/>
      <c r="D657" s="63"/>
      <c r="E657" s="63"/>
      <c r="F657" s="63"/>
      <c r="G657" s="63"/>
      <c r="H657" s="63"/>
      <c r="I657" s="63"/>
      <c r="J657" s="83"/>
    </row>
    <row r="658" spans="1:10" ht="12.75">
      <c r="A658" s="63"/>
      <c r="B658" s="63"/>
      <c r="C658" s="63"/>
      <c r="D658" s="63"/>
      <c r="E658" s="63"/>
      <c r="F658" s="63"/>
      <c r="G658" s="63"/>
      <c r="H658" s="63"/>
      <c r="I658" s="63"/>
      <c r="J658" s="83"/>
    </row>
    <row r="659" spans="1:10" ht="12.75">
      <c r="A659" s="63"/>
      <c r="B659" s="63"/>
      <c r="C659" s="63"/>
      <c r="D659" s="63"/>
      <c r="E659" s="63"/>
      <c r="F659" s="63"/>
      <c r="G659" s="63"/>
      <c r="H659" s="63"/>
      <c r="I659" s="63"/>
      <c r="J659" s="83"/>
    </row>
    <row r="660" spans="1:10" ht="12.75">
      <c r="A660" s="63"/>
      <c r="B660" s="63"/>
      <c r="C660" s="63"/>
      <c r="D660" s="63"/>
      <c r="E660" s="63"/>
      <c r="F660" s="63"/>
      <c r="G660" s="63"/>
      <c r="H660" s="63"/>
      <c r="I660" s="63"/>
      <c r="J660" s="83"/>
    </row>
    <row r="661" spans="1:10" ht="12.75">
      <c r="A661" s="63"/>
      <c r="B661" s="63"/>
      <c r="C661" s="63"/>
      <c r="D661" s="63"/>
      <c r="E661" s="63"/>
      <c r="F661" s="63"/>
      <c r="G661" s="63"/>
      <c r="H661" s="63"/>
      <c r="I661" s="63"/>
      <c r="J661" s="83"/>
    </row>
    <row r="662" spans="1:10" ht="12.75">
      <c r="A662" s="63"/>
      <c r="B662" s="63"/>
      <c r="C662" s="63"/>
      <c r="D662" s="63"/>
      <c r="E662" s="63"/>
      <c r="F662" s="63"/>
      <c r="G662" s="63"/>
      <c r="H662" s="63"/>
      <c r="I662" s="63"/>
      <c r="J662" s="83"/>
    </row>
    <row r="663" spans="1:10" ht="12.75">
      <c r="A663" s="63"/>
      <c r="B663" s="63"/>
      <c r="C663" s="63"/>
      <c r="D663" s="63"/>
      <c r="E663" s="63"/>
      <c r="F663" s="63"/>
      <c r="G663" s="63"/>
      <c r="H663" s="63"/>
      <c r="I663" s="63"/>
      <c r="J663" s="83"/>
    </row>
    <row r="664" spans="1:10" ht="12.75">
      <c r="A664" s="63"/>
      <c r="B664" s="63"/>
      <c r="C664" s="63"/>
      <c r="D664" s="63"/>
      <c r="E664" s="63"/>
      <c r="F664" s="63"/>
      <c r="G664" s="63"/>
      <c r="H664" s="63"/>
      <c r="I664" s="63"/>
      <c r="J664" s="83"/>
    </row>
    <row r="665" spans="1:10" ht="12.75">
      <c r="A665" s="63"/>
      <c r="B665" s="63"/>
      <c r="C665" s="63"/>
      <c r="D665" s="63"/>
      <c r="E665" s="63"/>
      <c r="F665" s="63"/>
      <c r="G665" s="63"/>
      <c r="H665" s="63"/>
      <c r="I665" s="63"/>
      <c r="J665" s="83"/>
    </row>
    <row r="666" spans="1:10" ht="12.75">
      <c r="A666" s="63"/>
      <c r="B666" s="63"/>
      <c r="C666" s="63"/>
      <c r="D666" s="63"/>
      <c r="E666" s="63"/>
      <c r="F666" s="63"/>
      <c r="G666" s="63"/>
      <c r="H666" s="63"/>
      <c r="I666" s="63"/>
      <c r="J666" s="83"/>
    </row>
    <row r="667" spans="1:10" ht="12.75">
      <c r="A667" s="63"/>
      <c r="B667" s="63"/>
      <c r="C667" s="63"/>
      <c r="D667" s="63"/>
      <c r="E667" s="63"/>
      <c r="F667" s="63"/>
      <c r="G667" s="63"/>
      <c r="H667" s="63"/>
      <c r="I667" s="63"/>
      <c r="J667" s="83"/>
    </row>
    <row r="668" spans="1:10" ht="12.75">
      <c r="A668" s="63"/>
      <c r="B668" s="63"/>
      <c r="C668" s="63"/>
      <c r="D668" s="63"/>
      <c r="E668" s="63"/>
      <c r="F668" s="63"/>
      <c r="G668" s="63"/>
      <c r="H668" s="63"/>
      <c r="I668" s="63"/>
      <c r="J668" s="83"/>
    </row>
    <row r="669" spans="1:10" ht="12.75">
      <c r="A669" s="63"/>
      <c r="B669" s="63"/>
      <c r="C669" s="63"/>
      <c r="D669" s="63"/>
      <c r="E669" s="63"/>
      <c r="F669" s="63"/>
      <c r="G669" s="63"/>
      <c r="H669" s="63"/>
      <c r="I669" s="63"/>
      <c r="J669" s="83"/>
    </row>
    <row r="670" spans="1:10" ht="12.75">
      <c r="A670" s="63"/>
      <c r="B670" s="63"/>
      <c r="C670" s="63"/>
      <c r="D670" s="63"/>
      <c r="E670" s="63"/>
      <c r="F670" s="63"/>
      <c r="G670" s="63"/>
      <c r="H670" s="63"/>
      <c r="I670" s="63"/>
      <c r="J670" s="83"/>
    </row>
    <row r="671" spans="1:10" ht="12.75">
      <c r="A671" s="63"/>
      <c r="B671" s="63"/>
      <c r="C671" s="63"/>
      <c r="D671" s="63"/>
      <c r="E671" s="63"/>
      <c r="F671" s="63"/>
      <c r="G671" s="63"/>
      <c r="H671" s="63"/>
      <c r="I671" s="63"/>
      <c r="J671" s="83"/>
    </row>
    <row r="672" spans="1:10" ht="12.75">
      <c r="A672" s="63"/>
      <c r="B672" s="63"/>
      <c r="C672" s="63"/>
      <c r="D672" s="63"/>
      <c r="E672" s="63"/>
      <c r="F672" s="63"/>
      <c r="G672" s="63"/>
      <c r="H672" s="63"/>
      <c r="I672" s="63"/>
      <c r="J672" s="83"/>
    </row>
    <row r="673" spans="1:10" ht="12.75">
      <c r="A673" s="63"/>
      <c r="B673" s="63"/>
      <c r="C673" s="63"/>
      <c r="D673" s="63"/>
      <c r="E673" s="63"/>
      <c r="F673" s="63"/>
      <c r="G673" s="63"/>
      <c r="H673" s="63"/>
      <c r="I673" s="63"/>
      <c r="J673" s="83"/>
    </row>
    <row r="674" spans="1:10" ht="12.75">
      <c r="A674" s="63"/>
      <c r="B674" s="63"/>
      <c r="C674" s="63"/>
      <c r="D674" s="63"/>
      <c r="E674" s="63"/>
      <c r="F674" s="63"/>
      <c r="G674" s="63"/>
      <c r="H674" s="63"/>
      <c r="I674" s="63"/>
      <c r="J674" s="83"/>
    </row>
    <row r="675" spans="1:10" ht="12.75">
      <c r="A675" s="63"/>
      <c r="B675" s="63"/>
      <c r="C675" s="63"/>
      <c r="D675" s="63"/>
      <c r="E675" s="63"/>
      <c r="F675" s="63"/>
      <c r="G675" s="63"/>
      <c r="H675" s="63"/>
      <c r="I675" s="63"/>
      <c r="J675" s="83"/>
    </row>
    <row r="676" spans="1:10" ht="12.75">
      <c r="A676" s="63"/>
      <c r="B676" s="63"/>
      <c r="C676" s="63"/>
      <c r="D676" s="63"/>
      <c r="E676" s="63"/>
      <c r="F676" s="63"/>
      <c r="G676" s="63"/>
      <c r="H676" s="63"/>
      <c r="I676" s="63"/>
      <c r="J676" s="83"/>
    </row>
    <row r="677" spans="1:10" ht="12.75">
      <c r="A677" s="63"/>
      <c r="B677" s="63"/>
      <c r="C677" s="63"/>
      <c r="D677" s="63"/>
      <c r="E677" s="63"/>
      <c r="F677" s="63"/>
      <c r="G677" s="63"/>
      <c r="H677" s="63"/>
      <c r="I677" s="63"/>
      <c r="J677" s="83"/>
    </row>
    <row r="678" spans="1:10" ht="12.75">
      <c r="A678" s="63"/>
      <c r="B678" s="63"/>
      <c r="C678" s="63"/>
      <c r="D678" s="63"/>
      <c r="E678" s="63"/>
      <c r="F678" s="63"/>
      <c r="G678" s="63"/>
      <c r="H678" s="63"/>
      <c r="I678" s="63"/>
      <c r="J678" s="83"/>
    </row>
    <row r="679" spans="1:10" ht="12.75">
      <c r="A679" s="63"/>
      <c r="B679" s="63"/>
      <c r="C679" s="63"/>
      <c r="D679" s="63"/>
      <c r="E679" s="63"/>
      <c r="F679" s="63"/>
      <c r="G679" s="63"/>
      <c r="H679" s="63"/>
      <c r="I679" s="63"/>
      <c r="J679" s="83"/>
    </row>
    <row r="680" spans="1:10" ht="12.75">
      <c r="A680" s="63"/>
      <c r="B680" s="63"/>
      <c r="C680" s="63"/>
      <c r="D680" s="63"/>
      <c r="E680" s="63"/>
      <c r="F680" s="63"/>
      <c r="G680" s="63"/>
      <c r="H680" s="63"/>
      <c r="I680" s="63"/>
      <c r="J680" s="83"/>
    </row>
    <row r="681" spans="1:10" ht="12.75">
      <c r="A681" s="63"/>
      <c r="B681" s="63"/>
      <c r="C681" s="63"/>
      <c r="D681" s="63"/>
      <c r="E681" s="63"/>
      <c r="F681" s="63"/>
      <c r="G681" s="63"/>
      <c r="H681" s="63"/>
      <c r="I681" s="63"/>
      <c r="J681" s="83"/>
    </row>
    <row r="682" spans="1:10" ht="12.75">
      <c r="A682" s="63"/>
      <c r="B682" s="63"/>
      <c r="C682" s="63"/>
      <c r="D682" s="63"/>
      <c r="E682" s="63"/>
      <c r="F682" s="63"/>
      <c r="G682" s="63"/>
      <c r="H682" s="63"/>
      <c r="I682" s="63"/>
      <c r="J682" s="83"/>
    </row>
    <row r="683" spans="1:10" ht="12.75">
      <c r="A683" s="63"/>
      <c r="B683" s="63"/>
      <c r="C683" s="63"/>
      <c r="D683" s="63"/>
      <c r="E683" s="63"/>
      <c r="F683" s="63"/>
      <c r="G683" s="63"/>
      <c r="H683" s="63"/>
      <c r="I683" s="63"/>
      <c r="J683" s="83"/>
    </row>
    <row r="684" spans="1:10" ht="12.75">
      <c r="A684" s="63"/>
      <c r="B684" s="63"/>
      <c r="C684" s="63"/>
      <c r="D684" s="63"/>
      <c r="E684" s="63"/>
      <c r="F684" s="63"/>
      <c r="G684" s="63"/>
      <c r="H684" s="63"/>
      <c r="I684" s="63"/>
      <c r="J684" s="83"/>
    </row>
    <row r="685" spans="1:10" ht="12.75">
      <c r="A685" s="63"/>
      <c r="B685" s="63"/>
      <c r="C685" s="63"/>
      <c r="D685" s="63"/>
      <c r="E685" s="63"/>
      <c r="F685" s="63"/>
      <c r="G685" s="63"/>
      <c r="H685" s="63"/>
      <c r="I685" s="63"/>
      <c r="J685" s="83"/>
    </row>
    <row r="686" spans="1:10" ht="12.75">
      <c r="A686" s="63"/>
      <c r="B686" s="63"/>
      <c r="C686" s="63"/>
      <c r="D686" s="63"/>
      <c r="E686" s="63"/>
      <c r="F686" s="63"/>
      <c r="G686" s="63"/>
      <c r="H686" s="63"/>
      <c r="I686" s="63"/>
      <c r="J686" s="83"/>
    </row>
    <row r="687" spans="1:10" ht="12.75">
      <c r="A687" s="63"/>
      <c r="B687" s="63"/>
      <c r="C687" s="63"/>
      <c r="D687" s="63"/>
      <c r="E687" s="63"/>
      <c r="F687" s="63"/>
      <c r="G687" s="63"/>
      <c r="H687" s="63"/>
      <c r="I687" s="63"/>
      <c r="J687" s="83"/>
    </row>
    <row r="688" spans="1:10" ht="12.75">
      <c r="A688" s="63"/>
      <c r="B688" s="63"/>
      <c r="C688" s="63"/>
      <c r="D688" s="63"/>
      <c r="E688" s="63"/>
      <c r="F688" s="63"/>
      <c r="G688" s="63"/>
      <c r="H688" s="63"/>
      <c r="I688" s="63"/>
      <c r="J688" s="83"/>
    </row>
    <row r="689" spans="1:10" ht="12.75">
      <c r="A689" s="63"/>
      <c r="B689" s="63"/>
      <c r="C689" s="63"/>
      <c r="D689" s="63"/>
      <c r="E689" s="63"/>
      <c r="F689" s="63"/>
      <c r="G689" s="63"/>
      <c r="H689" s="63"/>
      <c r="I689" s="63"/>
      <c r="J689" s="83"/>
    </row>
    <row r="690" spans="1:10" ht="12.75">
      <c r="A690" s="63"/>
      <c r="B690" s="63"/>
      <c r="C690" s="63"/>
      <c r="D690" s="63"/>
      <c r="E690" s="63"/>
      <c r="F690" s="63"/>
      <c r="G690" s="63"/>
      <c r="H690" s="63"/>
      <c r="I690" s="63"/>
      <c r="J690" s="83"/>
    </row>
    <row r="691" spans="1:10" ht="12.75">
      <c r="A691" s="63"/>
      <c r="B691" s="63"/>
      <c r="C691" s="63"/>
      <c r="D691" s="63"/>
      <c r="E691" s="63"/>
      <c r="F691" s="63"/>
      <c r="G691" s="63"/>
      <c r="H691" s="63"/>
      <c r="I691" s="63"/>
      <c r="J691" s="83"/>
    </row>
    <row r="692" spans="1:10" ht="12.75">
      <c r="A692" s="63"/>
      <c r="B692" s="63"/>
      <c r="C692" s="63"/>
      <c r="D692" s="63"/>
      <c r="E692" s="63"/>
      <c r="F692" s="63"/>
      <c r="G692" s="63"/>
      <c r="H692" s="63"/>
      <c r="I692" s="63"/>
      <c r="J692" s="83"/>
    </row>
    <row r="693" spans="1:10" ht="12.75">
      <c r="A693" s="63"/>
      <c r="B693" s="63"/>
      <c r="C693" s="63"/>
      <c r="D693" s="63"/>
      <c r="E693" s="63"/>
      <c r="F693" s="63"/>
      <c r="G693" s="63"/>
      <c r="H693" s="63"/>
      <c r="I693" s="63"/>
      <c r="J693" s="83"/>
    </row>
    <row r="694" spans="1:10" ht="12.75">
      <c r="A694" s="63"/>
      <c r="B694" s="63"/>
      <c r="C694" s="63"/>
      <c r="D694" s="63"/>
      <c r="E694" s="63"/>
      <c r="F694" s="63"/>
      <c r="G694" s="63"/>
      <c r="H694" s="63"/>
      <c r="I694" s="63"/>
      <c r="J694" s="83"/>
    </row>
    <row r="695" spans="1:10" ht="12.75">
      <c r="A695" s="63"/>
      <c r="B695" s="63"/>
      <c r="C695" s="63"/>
      <c r="D695" s="63"/>
      <c r="E695" s="63"/>
      <c r="F695" s="63"/>
      <c r="G695" s="63"/>
      <c r="H695" s="63"/>
      <c r="I695" s="63"/>
      <c r="J695" s="83"/>
    </row>
    <row r="696" spans="1:10" ht="12.75">
      <c r="A696" s="63"/>
      <c r="B696" s="63"/>
      <c r="C696" s="63"/>
      <c r="D696" s="63"/>
      <c r="E696" s="63"/>
      <c r="F696" s="63"/>
      <c r="G696" s="63"/>
      <c r="H696" s="63"/>
      <c r="I696" s="63"/>
      <c r="J696" s="83"/>
    </row>
    <row r="697" spans="1:10" ht="12.75">
      <c r="A697" s="63"/>
      <c r="B697" s="63"/>
      <c r="C697" s="63"/>
      <c r="D697" s="63"/>
      <c r="E697" s="63"/>
      <c r="F697" s="63"/>
      <c r="G697" s="63"/>
      <c r="H697" s="63"/>
      <c r="I697" s="63"/>
      <c r="J697" s="83"/>
    </row>
    <row r="698" spans="1:10" ht="12.75">
      <c r="A698" s="63"/>
      <c r="B698" s="63"/>
      <c r="C698" s="63"/>
      <c r="D698" s="63"/>
      <c r="E698" s="63"/>
      <c r="F698" s="63"/>
      <c r="G698" s="63"/>
      <c r="H698" s="63"/>
      <c r="I698" s="63"/>
      <c r="J698" s="83"/>
    </row>
    <row r="699" spans="1:10" ht="12.75">
      <c r="A699" s="63"/>
      <c r="B699" s="63"/>
      <c r="C699" s="63"/>
      <c r="D699" s="63"/>
      <c r="E699" s="63"/>
      <c r="F699" s="63"/>
      <c r="G699" s="63"/>
      <c r="H699" s="63"/>
      <c r="I699" s="63"/>
      <c r="J699" s="83"/>
    </row>
    <row r="700" spans="1:10" ht="12.75">
      <c r="A700" s="63"/>
      <c r="B700" s="63"/>
      <c r="C700" s="63"/>
      <c r="D700" s="63"/>
      <c r="E700" s="63"/>
      <c r="F700" s="63"/>
      <c r="G700" s="63"/>
      <c r="H700" s="63"/>
      <c r="I700" s="63"/>
      <c r="J700" s="83"/>
    </row>
    <row r="701" spans="1:10" ht="12.75">
      <c r="A701" s="63"/>
      <c r="B701" s="63"/>
      <c r="C701" s="63"/>
      <c r="D701" s="63"/>
      <c r="E701" s="63"/>
      <c r="F701" s="63"/>
      <c r="G701" s="63"/>
      <c r="H701" s="63"/>
      <c r="I701" s="63"/>
      <c r="J701" s="83"/>
    </row>
    <row r="702" spans="1:10" ht="12.75">
      <c r="A702" s="63"/>
      <c r="B702" s="63"/>
      <c r="C702" s="63"/>
      <c r="D702" s="63"/>
      <c r="E702" s="63"/>
      <c r="F702" s="63"/>
      <c r="G702" s="63"/>
      <c r="H702" s="63"/>
      <c r="I702" s="63"/>
      <c r="J702" s="83"/>
    </row>
    <row r="703" spans="1:10" ht="12.75">
      <c r="A703" s="63"/>
      <c r="B703" s="63"/>
      <c r="C703" s="63"/>
      <c r="D703" s="63"/>
      <c r="E703" s="63"/>
      <c r="F703" s="63"/>
      <c r="G703" s="63"/>
      <c r="H703" s="63"/>
      <c r="I703" s="63"/>
      <c r="J703" s="83"/>
    </row>
    <row r="704" spans="1:10" ht="12.75">
      <c r="A704" s="63"/>
      <c r="B704" s="63"/>
      <c r="C704" s="63"/>
      <c r="D704" s="63"/>
      <c r="E704" s="63"/>
      <c r="F704" s="63"/>
      <c r="G704" s="63"/>
      <c r="H704" s="63"/>
      <c r="I704" s="63"/>
      <c r="J704" s="83"/>
    </row>
    <row r="705" spans="1:10" ht="12.75">
      <c r="A705" s="63"/>
      <c r="B705" s="63"/>
      <c r="C705" s="63"/>
      <c r="D705" s="63"/>
      <c r="E705" s="63"/>
      <c r="F705" s="63"/>
      <c r="G705" s="63"/>
      <c r="H705" s="63"/>
      <c r="I705" s="63"/>
      <c r="J705" s="83"/>
    </row>
    <row r="706" spans="1:10" ht="12.75">
      <c r="A706" s="63"/>
      <c r="B706" s="63"/>
      <c r="C706" s="63"/>
      <c r="D706" s="63"/>
      <c r="E706" s="63"/>
      <c r="F706" s="63"/>
      <c r="G706" s="63"/>
      <c r="H706" s="63"/>
      <c r="I706" s="63"/>
      <c r="J706" s="83"/>
    </row>
    <row r="707" spans="1:10" ht="12.75">
      <c r="A707" s="63"/>
      <c r="B707" s="63"/>
      <c r="C707" s="63"/>
      <c r="D707" s="63"/>
      <c r="E707" s="63"/>
      <c r="F707" s="63"/>
      <c r="G707" s="63"/>
      <c r="H707" s="63"/>
      <c r="I707" s="63"/>
      <c r="J707" s="83"/>
    </row>
    <row r="708" spans="1:10" ht="12.75">
      <c r="A708" s="63"/>
      <c r="B708" s="63"/>
      <c r="C708" s="63"/>
      <c r="D708" s="63"/>
      <c r="E708" s="63"/>
      <c r="F708" s="63"/>
      <c r="G708" s="63"/>
      <c r="H708" s="63"/>
      <c r="I708" s="63"/>
      <c r="J708" s="83"/>
    </row>
    <row r="709" spans="1:10" ht="12.75">
      <c r="A709" s="63"/>
      <c r="B709" s="63"/>
      <c r="C709" s="63"/>
      <c r="D709" s="63"/>
      <c r="E709" s="63"/>
      <c r="F709" s="63"/>
      <c r="G709" s="63"/>
      <c r="H709" s="63"/>
      <c r="I709" s="63"/>
      <c r="J709" s="83"/>
    </row>
    <row r="710" spans="1:10" ht="12.75">
      <c r="A710" s="63"/>
      <c r="B710" s="63"/>
      <c r="C710" s="63"/>
      <c r="D710" s="63"/>
      <c r="E710" s="63"/>
      <c r="F710" s="63"/>
      <c r="G710" s="63"/>
      <c r="H710" s="63"/>
      <c r="I710" s="63"/>
      <c r="J710" s="83"/>
    </row>
    <row r="711" spans="1:10" ht="12.75">
      <c r="A711" s="63"/>
      <c r="B711" s="63"/>
      <c r="C711" s="63"/>
      <c r="D711" s="63"/>
      <c r="E711" s="63"/>
      <c r="F711" s="63"/>
      <c r="G711" s="63"/>
      <c r="H711" s="63"/>
      <c r="I711" s="63"/>
      <c r="J711" s="83"/>
    </row>
    <row r="712" spans="1:10" ht="12.75">
      <c r="A712" s="63"/>
      <c r="B712" s="63"/>
      <c r="C712" s="63"/>
      <c r="D712" s="63"/>
      <c r="E712" s="63"/>
      <c r="F712" s="63"/>
      <c r="G712" s="63"/>
      <c r="H712" s="63"/>
      <c r="I712" s="63"/>
      <c r="J712" s="83"/>
    </row>
    <row r="713" spans="1:10" ht="12.75">
      <c r="A713" s="63"/>
      <c r="B713" s="63"/>
      <c r="C713" s="63"/>
      <c r="D713" s="63"/>
      <c r="E713" s="63"/>
      <c r="F713" s="63"/>
      <c r="G713" s="63"/>
      <c r="H713" s="63"/>
      <c r="I713" s="63"/>
      <c r="J713" s="83"/>
    </row>
    <row r="714" spans="1:10" ht="12.75">
      <c r="A714" s="63"/>
      <c r="B714" s="63"/>
      <c r="C714" s="63"/>
      <c r="D714" s="63"/>
      <c r="E714" s="63"/>
      <c r="F714" s="63"/>
      <c r="G714" s="63"/>
      <c r="H714" s="63"/>
      <c r="I714" s="63"/>
      <c r="J714" s="83"/>
    </row>
    <row r="715" spans="1:10" ht="12.75">
      <c r="A715" s="63"/>
      <c r="B715" s="63"/>
      <c r="C715" s="63"/>
      <c r="D715" s="63"/>
      <c r="E715" s="63"/>
      <c r="F715" s="63"/>
      <c r="G715" s="63"/>
      <c r="H715" s="63"/>
      <c r="I715" s="63"/>
      <c r="J715" s="83"/>
    </row>
    <row r="716" spans="1:10" ht="12.75">
      <c r="A716" s="63"/>
      <c r="B716" s="63"/>
      <c r="C716" s="63"/>
      <c r="D716" s="63"/>
      <c r="E716" s="63"/>
      <c r="F716" s="63"/>
      <c r="G716" s="63"/>
      <c r="H716" s="63"/>
      <c r="I716" s="63"/>
      <c r="J716" s="83"/>
    </row>
    <row r="717" spans="1:10" ht="12.75">
      <c r="A717" s="63"/>
      <c r="B717" s="63"/>
      <c r="C717" s="63"/>
      <c r="D717" s="63"/>
      <c r="E717" s="63"/>
      <c r="F717" s="63"/>
      <c r="G717" s="63"/>
      <c r="H717" s="63"/>
      <c r="I717" s="63"/>
      <c r="J717" s="83"/>
    </row>
    <row r="718" spans="1:10" ht="12.75">
      <c r="A718" s="63"/>
      <c r="B718" s="63"/>
      <c r="C718" s="63"/>
      <c r="D718" s="63"/>
      <c r="E718" s="63"/>
      <c r="F718" s="63"/>
      <c r="G718" s="63"/>
      <c r="H718" s="63"/>
      <c r="I718" s="63"/>
      <c r="J718" s="83"/>
    </row>
    <row r="719" spans="1:10" ht="12.75">
      <c r="A719" s="63"/>
      <c r="B719" s="63"/>
      <c r="C719" s="63"/>
      <c r="D719" s="63"/>
      <c r="E719" s="63"/>
      <c r="F719" s="63"/>
      <c r="G719" s="63"/>
      <c r="H719" s="63"/>
      <c r="I719" s="63"/>
      <c r="J719" s="83"/>
    </row>
    <row r="720" spans="1:10" ht="12.75">
      <c r="A720" s="63"/>
      <c r="B720" s="63"/>
      <c r="C720" s="63"/>
      <c r="D720" s="63"/>
      <c r="E720" s="63"/>
      <c r="F720" s="63"/>
      <c r="G720" s="63"/>
      <c r="H720" s="63"/>
      <c r="I720" s="63"/>
      <c r="J720" s="83"/>
    </row>
    <row r="721" spans="1:10" ht="12.75">
      <c r="A721" s="63"/>
      <c r="B721" s="63"/>
      <c r="C721" s="63"/>
      <c r="D721" s="63"/>
      <c r="E721" s="63"/>
      <c r="F721" s="63"/>
      <c r="G721" s="63"/>
      <c r="H721" s="63"/>
      <c r="I721" s="63"/>
      <c r="J721" s="83"/>
    </row>
    <row r="722" spans="1:10" ht="12.75">
      <c r="A722" s="63"/>
      <c r="B722" s="63"/>
      <c r="C722" s="63"/>
      <c r="D722" s="63"/>
      <c r="E722" s="63"/>
      <c r="F722" s="63"/>
      <c r="G722" s="63"/>
      <c r="H722" s="63"/>
      <c r="I722" s="63"/>
      <c r="J722" s="83"/>
    </row>
    <row r="723" spans="1:10" ht="12.75">
      <c r="A723" s="63"/>
      <c r="B723" s="63"/>
      <c r="C723" s="63"/>
      <c r="D723" s="63"/>
      <c r="E723" s="63"/>
      <c r="F723" s="63"/>
      <c r="G723" s="63"/>
      <c r="H723" s="63"/>
      <c r="I723" s="63"/>
      <c r="J723" s="83"/>
    </row>
    <row r="724" spans="1:10" ht="12.75">
      <c r="A724" s="63"/>
      <c r="B724" s="63"/>
      <c r="C724" s="63"/>
      <c r="D724" s="63"/>
      <c r="E724" s="63"/>
      <c r="F724" s="63"/>
      <c r="G724" s="63"/>
      <c r="H724" s="63"/>
      <c r="I724" s="63"/>
      <c r="J724" s="83"/>
    </row>
    <row r="725" spans="1:10" ht="12.75">
      <c r="A725" s="63"/>
      <c r="B725" s="63"/>
      <c r="C725" s="63"/>
      <c r="D725" s="63"/>
      <c r="E725" s="63"/>
      <c r="F725" s="63"/>
      <c r="G725" s="63"/>
      <c r="H725" s="63"/>
      <c r="I725" s="63"/>
      <c r="J725" s="83"/>
    </row>
    <row r="726" spans="1:10" ht="12.75">
      <c r="A726" s="63"/>
      <c r="B726" s="63"/>
      <c r="C726" s="63"/>
      <c r="D726" s="63"/>
      <c r="E726" s="63"/>
      <c r="F726" s="63"/>
      <c r="G726" s="63"/>
      <c r="H726" s="63"/>
      <c r="I726" s="63"/>
      <c r="J726" s="83"/>
    </row>
    <row r="727" spans="1:10" ht="12.75">
      <c r="A727" s="63"/>
      <c r="B727" s="63"/>
      <c r="C727" s="63"/>
      <c r="D727" s="63"/>
      <c r="E727" s="63"/>
      <c r="F727" s="63"/>
      <c r="G727" s="63"/>
      <c r="H727" s="63"/>
      <c r="I727" s="63"/>
      <c r="J727" s="83"/>
    </row>
    <row r="728" spans="1:10" ht="12.75">
      <c r="A728" s="63"/>
      <c r="B728" s="63"/>
      <c r="C728" s="63"/>
      <c r="D728" s="63"/>
      <c r="E728" s="63"/>
      <c r="F728" s="63"/>
      <c r="G728" s="63"/>
      <c r="H728" s="63"/>
      <c r="I728" s="63"/>
      <c r="J728" s="83"/>
    </row>
    <row r="729" spans="1:10" ht="12.75">
      <c r="A729" s="63"/>
      <c r="B729" s="63"/>
      <c r="C729" s="63"/>
      <c r="D729" s="63"/>
      <c r="E729" s="63"/>
      <c r="F729" s="63"/>
      <c r="G729" s="63"/>
      <c r="H729" s="63"/>
      <c r="I729" s="63"/>
      <c r="J729" s="83"/>
    </row>
    <row r="730" spans="1:10" ht="12.75">
      <c r="A730" s="63"/>
      <c r="B730" s="63"/>
      <c r="C730" s="63"/>
      <c r="D730" s="63"/>
      <c r="E730" s="63"/>
      <c r="F730" s="63"/>
      <c r="G730" s="63"/>
      <c r="H730" s="63"/>
      <c r="I730" s="63"/>
      <c r="J730" s="83"/>
    </row>
    <row r="731" spans="1:10" ht="12.75">
      <c r="A731" s="63"/>
      <c r="B731" s="63"/>
      <c r="C731" s="63"/>
      <c r="D731" s="63"/>
      <c r="E731" s="63"/>
      <c r="F731" s="63"/>
      <c r="G731" s="63"/>
      <c r="H731" s="63"/>
      <c r="I731" s="63"/>
      <c r="J731" s="83"/>
    </row>
    <row r="732" spans="1:10" ht="12.75">
      <c r="A732" s="63"/>
      <c r="B732" s="63"/>
      <c r="C732" s="63"/>
      <c r="D732" s="63"/>
      <c r="E732" s="63"/>
      <c r="F732" s="63"/>
      <c r="G732" s="63"/>
      <c r="H732" s="63"/>
      <c r="I732" s="63"/>
      <c r="J732" s="83"/>
    </row>
    <row r="733" spans="1:10" ht="12.75">
      <c r="A733" s="63"/>
      <c r="B733" s="63"/>
      <c r="C733" s="63"/>
      <c r="D733" s="63"/>
      <c r="E733" s="63"/>
      <c r="F733" s="63"/>
      <c r="G733" s="63"/>
      <c r="H733" s="63"/>
      <c r="I733" s="63"/>
      <c r="J733" s="83"/>
    </row>
    <row r="734" spans="1:10" ht="12.75">
      <c r="A734" s="63"/>
      <c r="B734" s="63"/>
      <c r="C734" s="63"/>
      <c r="D734" s="63"/>
      <c r="E734" s="63"/>
      <c r="F734" s="63"/>
      <c r="G734" s="63"/>
      <c r="H734" s="63"/>
      <c r="I734" s="63"/>
      <c r="J734" s="83"/>
    </row>
    <row r="735" spans="1:10" ht="12.75">
      <c r="A735" s="63"/>
      <c r="B735" s="63"/>
      <c r="C735" s="63"/>
      <c r="D735" s="63"/>
      <c r="E735" s="63"/>
      <c r="F735" s="63"/>
      <c r="G735" s="63"/>
      <c r="H735" s="63"/>
      <c r="I735" s="63"/>
      <c r="J735" s="83"/>
    </row>
    <row r="736" spans="1:10" ht="12.75">
      <c r="A736" s="63"/>
      <c r="B736" s="63"/>
      <c r="C736" s="63"/>
      <c r="D736" s="63"/>
      <c r="E736" s="63"/>
      <c r="F736" s="63"/>
      <c r="G736" s="63"/>
      <c r="H736" s="63"/>
      <c r="I736" s="63"/>
      <c r="J736" s="83"/>
    </row>
    <row r="737" spans="1:10" ht="12.75">
      <c r="A737" s="63"/>
      <c r="B737" s="63"/>
      <c r="C737" s="63"/>
      <c r="D737" s="63"/>
      <c r="E737" s="63"/>
      <c r="F737" s="63"/>
      <c r="G737" s="63"/>
      <c r="H737" s="63"/>
      <c r="I737" s="63"/>
      <c r="J737" s="83"/>
    </row>
    <row r="738" spans="1:10" ht="12.75">
      <c r="A738" s="63"/>
      <c r="B738" s="63"/>
      <c r="C738" s="63"/>
      <c r="D738" s="63"/>
      <c r="E738" s="63"/>
      <c r="F738" s="63"/>
      <c r="G738" s="63"/>
      <c r="H738" s="63"/>
      <c r="I738" s="63"/>
      <c r="J738" s="83"/>
    </row>
    <row r="739" spans="1:10" ht="12.75">
      <c r="A739" s="63"/>
      <c r="B739" s="63"/>
      <c r="C739" s="63"/>
      <c r="D739" s="63"/>
      <c r="E739" s="63"/>
      <c r="F739" s="63"/>
      <c r="G739" s="63"/>
      <c r="H739" s="63"/>
      <c r="I739" s="63"/>
      <c r="J739" s="83"/>
    </row>
    <row r="740" spans="1:10" ht="12.75">
      <c r="A740" s="63"/>
      <c r="B740" s="63"/>
      <c r="C740" s="63"/>
      <c r="D740" s="63"/>
      <c r="E740" s="63"/>
      <c r="F740" s="63"/>
      <c r="G740" s="63"/>
      <c r="H740" s="63"/>
      <c r="I740" s="63"/>
      <c r="J740" s="83"/>
    </row>
    <row r="741" spans="1:10" ht="12.75">
      <c r="A741" s="63"/>
      <c r="B741" s="63"/>
      <c r="C741" s="63"/>
      <c r="D741" s="63"/>
      <c r="E741" s="63"/>
      <c r="F741" s="63"/>
      <c r="G741" s="63"/>
      <c r="H741" s="63"/>
      <c r="I741" s="63"/>
      <c r="J741" s="83"/>
    </row>
    <row r="742" spans="1:10" ht="12.75">
      <c r="A742" s="63"/>
      <c r="B742" s="63"/>
      <c r="C742" s="63"/>
      <c r="D742" s="63"/>
      <c r="E742" s="63"/>
      <c r="F742" s="63"/>
      <c r="G742" s="63"/>
      <c r="H742" s="63"/>
      <c r="I742" s="63"/>
      <c r="J742" s="83"/>
    </row>
    <row r="743" spans="1:10" ht="12.75">
      <c r="A743" s="63"/>
      <c r="B743" s="63"/>
      <c r="C743" s="63"/>
      <c r="D743" s="63"/>
      <c r="E743" s="63"/>
      <c r="F743" s="63"/>
      <c r="G743" s="63"/>
      <c r="H743" s="63"/>
      <c r="I743" s="63"/>
      <c r="J743" s="83"/>
    </row>
    <row r="744" spans="1:10" ht="12.75">
      <c r="A744" s="63"/>
      <c r="B744" s="63"/>
      <c r="C744" s="63"/>
      <c r="D744" s="63"/>
      <c r="E744" s="63"/>
      <c r="F744" s="63"/>
      <c r="G744" s="63"/>
      <c r="H744" s="63"/>
      <c r="I744" s="63"/>
      <c r="J744" s="83"/>
    </row>
    <row r="745" spans="1:10" ht="12.75">
      <c r="A745" s="63"/>
      <c r="B745" s="63"/>
      <c r="C745" s="63"/>
      <c r="D745" s="63"/>
      <c r="E745" s="63"/>
      <c r="F745" s="63"/>
      <c r="G745" s="63"/>
      <c r="H745" s="63"/>
      <c r="I745" s="63"/>
      <c r="J745" s="83"/>
    </row>
    <row r="746" spans="1:10" ht="12.75">
      <c r="A746" s="63"/>
      <c r="B746" s="63"/>
      <c r="C746" s="63"/>
      <c r="D746" s="63"/>
      <c r="E746" s="63"/>
      <c r="F746" s="63"/>
      <c r="G746" s="63"/>
      <c r="H746" s="63"/>
      <c r="I746" s="63"/>
      <c r="J746" s="83"/>
    </row>
    <row r="747" spans="1:10" ht="12.75">
      <c r="A747" s="63"/>
      <c r="B747" s="63"/>
      <c r="C747" s="63"/>
      <c r="D747" s="63"/>
      <c r="E747" s="63"/>
      <c r="F747" s="63"/>
      <c r="G747" s="63"/>
      <c r="H747" s="63"/>
      <c r="I747" s="63"/>
      <c r="J747" s="83"/>
    </row>
    <row r="748" spans="1:10" ht="12.75">
      <c r="A748" s="63"/>
      <c r="B748" s="63"/>
      <c r="C748" s="63"/>
      <c r="D748" s="63"/>
      <c r="E748" s="63"/>
      <c r="F748" s="63"/>
      <c r="G748" s="63"/>
      <c r="H748" s="63"/>
      <c r="I748" s="63"/>
      <c r="J748" s="83"/>
    </row>
    <row r="749" spans="1:10" ht="12.75">
      <c r="A749" s="63"/>
      <c r="B749" s="63"/>
      <c r="C749" s="63"/>
      <c r="D749" s="63"/>
      <c r="E749" s="63"/>
      <c r="F749" s="63"/>
      <c r="G749" s="63"/>
      <c r="H749" s="63"/>
      <c r="I749" s="63"/>
      <c r="J749" s="83"/>
    </row>
    <row r="750" spans="1:10" ht="12.75">
      <c r="A750" s="63"/>
      <c r="B750" s="63"/>
      <c r="C750" s="63"/>
      <c r="D750" s="63"/>
      <c r="E750" s="63"/>
      <c r="F750" s="63"/>
      <c r="G750" s="63"/>
      <c r="H750" s="63"/>
      <c r="I750" s="63"/>
      <c r="J750" s="83"/>
    </row>
    <row r="751" spans="1:10" ht="12.75">
      <c r="A751" s="63"/>
      <c r="B751" s="63"/>
      <c r="C751" s="63"/>
      <c r="D751" s="63"/>
      <c r="E751" s="63"/>
      <c r="F751" s="63"/>
      <c r="G751" s="63"/>
      <c r="H751" s="63"/>
      <c r="I751" s="63"/>
      <c r="J751" s="83"/>
    </row>
    <row r="752" spans="1:10" ht="12.75">
      <c r="A752" s="63"/>
      <c r="B752" s="63"/>
      <c r="C752" s="63"/>
      <c r="D752" s="63"/>
      <c r="E752" s="63"/>
      <c r="F752" s="63"/>
      <c r="G752" s="63"/>
      <c r="H752" s="63"/>
      <c r="I752" s="63"/>
      <c r="J752" s="83"/>
    </row>
    <row r="753" spans="1:10" ht="12.75">
      <c r="A753" s="63"/>
      <c r="B753" s="63"/>
      <c r="C753" s="63"/>
      <c r="D753" s="63"/>
      <c r="E753" s="63"/>
      <c r="F753" s="63"/>
      <c r="G753" s="63"/>
      <c r="H753" s="63"/>
      <c r="I753" s="63"/>
      <c r="J753" s="83"/>
    </row>
    <row r="754" spans="1:10" ht="12.75">
      <c r="A754" s="63"/>
      <c r="B754" s="63"/>
      <c r="C754" s="63"/>
      <c r="D754" s="63"/>
      <c r="E754" s="63"/>
      <c r="F754" s="63"/>
      <c r="G754" s="63"/>
      <c r="H754" s="63"/>
      <c r="I754" s="63"/>
      <c r="J754" s="83"/>
    </row>
    <row r="755" spans="1:10" ht="12.75">
      <c r="A755" s="63"/>
      <c r="B755" s="63"/>
      <c r="C755" s="63"/>
      <c r="D755" s="63"/>
      <c r="E755" s="63"/>
      <c r="F755" s="63"/>
      <c r="G755" s="63"/>
      <c r="H755" s="63"/>
      <c r="I755" s="63"/>
      <c r="J755" s="83"/>
    </row>
    <row r="756" spans="1:10" ht="12.75">
      <c r="A756" s="63"/>
      <c r="B756" s="63"/>
      <c r="C756" s="63"/>
      <c r="D756" s="63"/>
      <c r="E756" s="63"/>
      <c r="F756" s="63"/>
      <c r="G756" s="63"/>
      <c r="H756" s="63"/>
      <c r="I756" s="63"/>
      <c r="J756" s="83"/>
    </row>
    <row r="757" spans="1:10" ht="12.75">
      <c r="A757" s="63"/>
      <c r="B757" s="63"/>
      <c r="C757" s="63"/>
      <c r="D757" s="63"/>
      <c r="E757" s="63"/>
      <c r="F757" s="63"/>
      <c r="G757" s="63"/>
      <c r="H757" s="63"/>
      <c r="I757" s="63"/>
      <c r="J757" s="83"/>
    </row>
    <row r="758" spans="1:10" ht="12.75">
      <c r="A758" s="63"/>
      <c r="B758" s="63"/>
      <c r="C758" s="63"/>
      <c r="D758" s="63"/>
      <c r="E758" s="63"/>
      <c r="F758" s="63"/>
      <c r="G758" s="63"/>
      <c r="H758" s="63"/>
      <c r="I758" s="63"/>
      <c r="J758" s="83"/>
    </row>
    <row r="759" spans="1:10" ht="12.75">
      <c r="A759" s="63"/>
      <c r="B759" s="63"/>
      <c r="C759" s="63"/>
      <c r="D759" s="63"/>
      <c r="E759" s="63"/>
      <c r="F759" s="63"/>
      <c r="G759" s="63"/>
      <c r="H759" s="63"/>
      <c r="I759" s="63"/>
      <c r="J759" s="83"/>
    </row>
    <row r="760" spans="1:10" ht="12.75">
      <c r="A760" s="63"/>
      <c r="B760" s="63"/>
      <c r="C760" s="63"/>
      <c r="D760" s="63"/>
      <c r="E760" s="63"/>
      <c r="F760" s="63"/>
      <c r="G760" s="63"/>
      <c r="H760" s="63"/>
      <c r="I760" s="63"/>
      <c r="J760" s="83"/>
    </row>
    <row r="761" spans="1:10" ht="12.75">
      <c r="A761" s="63"/>
      <c r="B761" s="63"/>
      <c r="C761" s="63"/>
      <c r="D761" s="63"/>
      <c r="E761" s="63"/>
      <c r="F761" s="63"/>
      <c r="G761" s="63"/>
      <c r="H761" s="63"/>
      <c r="I761" s="63"/>
      <c r="J761" s="83"/>
    </row>
    <row r="762" spans="1:10" ht="12.75">
      <c r="A762" s="63"/>
      <c r="B762" s="63"/>
      <c r="C762" s="63"/>
      <c r="D762" s="63"/>
      <c r="E762" s="63"/>
      <c r="F762" s="63"/>
      <c r="G762" s="63"/>
      <c r="H762" s="63"/>
      <c r="I762" s="63"/>
      <c r="J762" s="83"/>
    </row>
    <row r="763" spans="1:10" ht="12.75">
      <c r="A763" s="63"/>
      <c r="B763" s="63"/>
      <c r="C763" s="63"/>
      <c r="D763" s="63"/>
      <c r="E763" s="63"/>
      <c r="F763" s="63"/>
      <c r="G763" s="63"/>
      <c r="H763" s="63"/>
      <c r="I763" s="63"/>
      <c r="J763" s="83"/>
    </row>
    <row r="764" spans="1:10" ht="12.75">
      <c r="A764" s="63"/>
      <c r="B764" s="63"/>
      <c r="C764" s="63"/>
      <c r="D764" s="63"/>
      <c r="E764" s="63"/>
      <c r="F764" s="63"/>
      <c r="G764" s="63"/>
      <c r="H764" s="63"/>
      <c r="I764" s="63"/>
      <c r="J764" s="83"/>
    </row>
    <row r="765" spans="1:10" ht="12.75">
      <c r="A765" s="63"/>
      <c r="B765" s="63"/>
      <c r="C765" s="63"/>
      <c r="D765" s="63"/>
      <c r="E765" s="63"/>
      <c r="F765" s="63"/>
      <c r="G765" s="63"/>
      <c r="H765" s="63"/>
      <c r="I765" s="63"/>
      <c r="J765" s="83"/>
    </row>
    <row r="766" spans="1:10" ht="12.75">
      <c r="A766" s="63"/>
      <c r="B766" s="63"/>
      <c r="C766" s="63"/>
      <c r="D766" s="63"/>
      <c r="E766" s="63"/>
      <c r="F766" s="63"/>
      <c r="G766" s="63"/>
      <c r="H766" s="63"/>
      <c r="I766" s="63"/>
      <c r="J766" s="83"/>
    </row>
    <row r="767" spans="1:10" ht="12.75">
      <c r="A767" s="63"/>
      <c r="B767" s="63"/>
      <c r="C767" s="63"/>
      <c r="D767" s="63"/>
      <c r="E767" s="63"/>
      <c r="F767" s="63"/>
      <c r="G767" s="63"/>
      <c r="H767" s="63"/>
      <c r="I767" s="63"/>
      <c r="J767" s="83"/>
    </row>
    <row r="768" spans="1:10" ht="12.75">
      <c r="A768" s="63"/>
      <c r="B768" s="63"/>
      <c r="C768" s="63"/>
      <c r="D768" s="63"/>
      <c r="E768" s="63"/>
      <c r="F768" s="63"/>
      <c r="G768" s="63"/>
      <c r="H768" s="63"/>
      <c r="I768" s="63"/>
      <c r="J768" s="83"/>
    </row>
    <row r="769" spans="1:10" ht="12.75">
      <c r="A769" s="63"/>
      <c r="B769" s="63"/>
      <c r="C769" s="63"/>
      <c r="D769" s="63"/>
      <c r="E769" s="63"/>
      <c r="F769" s="63"/>
      <c r="G769" s="63"/>
      <c r="H769" s="63"/>
      <c r="I769" s="63"/>
      <c r="J769" s="83"/>
    </row>
    <row r="770" spans="1:10" ht="12.75">
      <c r="A770" s="63"/>
      <c r="B770" s="63"/>
      <c r="C770" s="63"/>
      <c r="D770" s="63"/>
      <c r="E770" s="63"/>
      <c r="F770" s="63"/>
      <c r="G770" s="63"/>
      <c r="H770" s="63"/>
      <c r="I770" s="63"/>
      <c r="J770" s="83"/>
    </row>
    <row r="771" spans="1:10" ht="12.75">
      <c r="A771" s="63"/>
      <c r="B771" s="63"/>
      <c r="C771" s="63"/>
      <c r="D771" s="63"/>
      <c r="E771" s="63"/>
      <c r="F771" s="63"/>
      <c r="G771" s="63"/>
      <c r="H771" s="63"/>
      <c r="I771" s="63"/>
      <c r="J771" s="83"/>
    </row>
    <row r="772" spans="1:10" ht="12.75">
      <c r="A772" s="63"/>
      <c r="B772" s="63"/>
      <c r="C772" s="63"/>
      <c r="D772" s="63"/>
      <c r="E772" s="63"/>
      <c r="F772" s="63"/>
      <c r="G772" s="63"/>
      <c r="H772" s="63"/>
      <c r="I772" s="63"/>
      <c r="J772" s="83"/>
    </row>
    <row r="773" spans="1:10" ht="12.75">
      <c r="A773" s="63"/>
      <c r="B773" s="63"/>
      <c r="C773" s="63"/>
      <c r="D773" s="63"/>
      <c r="E773" s="63"/>
      <c r="F773" s="63"/>
      <c r="G773" s="63"/>
      <c r="H773" s="63"/>
      <c r="I773" s="63"/>
      <c r="J773" s="83"/>
    </row>
    <row r="774" spans="1:10" ht="12.75">
      <c r="A774" s="63"/>
      <c r="B774" s="63"/>
      <c r="C774" s="63"/>
      <c r="D774" s="63"/>
      <c r="E774" s="63"/>
      <c r="F774" s="63"/>
      <c r="G774" s="63"/>
      <c r="H774" s="63"/>
      <c r="I774" s="63"/>
      <c r="J774" s="83"/>
    </row>
    <row r="775" spans="1:10" ht="12.75">
      <c r="A775" s="63"/>
      <c r="B775" s="63"/>
      <c r="C775" s="63"/>
      <c r="D775" s="63"/>
      <c r="E775" s="63"/>
      <c r="F775" s="63"/>
      <c r="G775" s="63"/>
      <c r="H775" s="63"/>
      <c r="I775" s="63"/>
      <c r="J775" s="83"/>
    </row>
    <row r="776" spans="1:10" ht="12.75">
      <c r="A776" s="63"/>
      <c r="B776" s="63"/>
      <c r="C776" s="63"/>
      <c r="D776" s="63"/>
      <c r="E776" s="63"/>
      <c r="F776" s="63"/>
      <c r="G776" s="63"/>
      <c r="H776" s="63"/>
      <c r="I776" s="63"/>
      <c r="J776" s="83"/>
    </row>
    <row r="777" spans="1:10" ht="12.75">
      <c r="A777" s="63"/>
      <c r="B777" s="63"/>
      <c r="C777" s="63"/>
      <c r="D777" s="63"/>
      <c r="E777" s="63"/>
      <c r="F777" s="63"/>
      <c r="G777" s="63"/>
      <c r="H777" s="63"/>
      <c r="I777" s="63"/>
      <c r="J777" s="83"/>
    </row>
    <row r="778" spans="1:10" ht="12.75">
      <c r="A778" s="63"/>
      <c r="B778" s="63"/>
      <c r="C778" s="63"/>
      <c r="D778" s="63"/>
      <c r="E778" s="63"/>
      <c r="F778" s="63"/>
      <c r="G778" s="63"/>
      <c r="H778" s="63"/>
      <c r="I778" s="63"/>
      <c r="J778" s="83"/>
    </row>
    <row r="779" spans="1:10" ht="12.75">
      <c r="A779" s="63"/>
      <c r="B779" s="63"/>
      <c r="C779" s="63"/>
      <c r="D779" s="63"/>
      <c r="E779" s="63"/>
      <c r="F779" s="63"/>
      <c r="G779" s="63"/>
      <c r="H779" s="63"/>
      <c r="I779" s="63"/>
      <c r="J779" s="83"/>
    </row>
    <row r="780" spans="1:10" ht="12.75">
      <c r="A780" s="63"/>
      <c r="B780" s="63"/>
      <c r="C780" s="63"/>
      <c r="D780" s="63"/>
      <c r="E780" s="63"/>
      <c r="F780" s="63"/>
      <c r="G780" s="63"/>
      <c r="H780" s="63"/>
      <c r="I780" s="63"/>
      <c r="J780" s="83"/>
    </row>
    <row r="781" spans="1:10" ht="12.75">
      <c r="A781" s="63"/>
      <c r="B781" s="63"/>
      <c r="C781" s="63"/>
      <c r="D781" s="63"/>
      <c r="E781" s="63"/>
      <c r="F781" s="63"/>
      <c r="G781" s="63"/>
      <c r="H781" s="63"/>
      <c r="I781" s="63"/>
      <c r="J781" s="83"/>
    </row>
    <row r="782" spans="1:10" ht="12.75">
      <c r="A782" s="63"/>
      <c r="B782" s="63"/>
      <c r="C782" s="63"/>
      <c r="D782" s="63"/>
      <c r="E782" s="63"/>
      <c r="F782" s="63"/>
      <c r="G782" s="63"/>
      <c r="H782" s="63"/>
      <c r="I782" s="63"/>
      <c r="J782" s="83"/>
    </row>
    <row r="783" spans="1:10" ht="12.75">
      <c r="A783" s="63"/>
      <c r="B783" s="63"/>
      <c r="C783" s="63"/>
      <c r="D783" s="63"/>
      <c r="E783" s="63"/>
      <c r="F783" s="63"/>
      <c r="G783" s="63"/>
      <c r="H783" s="63"/>
      <c r="I783" s="63"/>
      <c r="J783" s="83"/>
    </row>
    <row r="784" spans="1:10" ht="12.75">
      <c r="A784" s="63"/>
      <c r="B784" s="63"/>
      <c r="C784" s="63"/>
      <c r="D784" s="63"/>
      <c r="E784" s="63"/>
      <c r="F784" s="63"/>
      <c r="G784" s="63"/>
      <c r="H784" s="63"/>
      <c r="I784" s="63"/>
      <c r="J784" s="83"/>
    </row>
    <row r="785" spans="1:10" ht="12.75">
      <c r="A785" s="63"/>
      <c r="B785" s="63"/>
      <c r="C785" s="63"/>
      <c r="D785" s="63"/>
      <c r="E785" s="63"/>
      <c r="F785" s="63"/>
      <c r="G785" s="63"/>
      <c r="H785" s="63"/>
      <c r="I785" s="63"/>
      <c r="J785" s="83"/>
    </row>
    <row r="786" spans="1:10" ht="12.75">
      <c r="A786" s="63"/>
      <c r="B786" s="63"/>
      <c r="C786" s="63"/>
      <c r="D786" s="63"/>
      <c r="E786" s="63"/>
      <c r="F786" s="63"/>
      <c r="G786" s="63"/>
      <c r="H786" s="63"/>
      <c r="I786" s="63"/>
      <c r="J786" s="83"/>
    </row>
    <row r="787" spans="1:10" ht="12.75">
      <c r="A787" s="63"/>
      <c r="B787" s="63"/>
      <c r="C787" s="63"/>
      <c r="D787" s="63"/>
      <c r="E787" s="63"/>
      <c r="F787" s="63"/>
      <c r="G787" s="63"/>
      <c r="H787" s="63"/>
      <c r="I787" s="63"/>
      <c r="J787" s="83"/>
    </row>
    <row r="788" spans="1:10" ht="12.75">
      <c r="A788" s="63"/>
      <c r="B788" s="63"/>
      <c r="C788" s="63"/>
      <c r="D788" s="63"/>
      <c r="E788" s="63"/>
      <c r="F788" s="63"/>
      <c r="G788" s="63"/>
      <c r="H788" s="63"/>
      <c r="I788" s="63"/>
      <c r="J788" s="83"/>
    </row>
    <row r="789" spans="1:10" ht="12.75">
      <c r="A789" s="63"/>
      <c r="B789" s="63"/>
      <c r="C789" s="63"/>
      <c r="D789" s="63"/>
      <c r="E789" s="63"/>
      <c r="F789" s="63"/>
      <c r="G789" s="63"/>
      <c r="H789" s="63"/>
      <c r="I789" s="63"/>
      <c r="J789" s="83"/>
    </row>
    <row r="790" spans="1:10" ht="12.75">
      <c r="A790" s="63"/>
      <c r="B790" s="63"/>
      <c r="C790" s="63"/>
      <c r="D790" s="63"/>
      <c r="E790" s="63"/>
      <c r="F790" s="63"/>
      <c r="G790" s="63"/>
      <c r="H790" s="63"/>
      <c r="I790" s="63"/>
      <c r="J790" s="83"/>
    </row>
    <row r="791" spans="1:10" ht="12.75">
      <c r="A791" s="63"/>
      <c r="B791" s="63"/>
      <c r="C791" s="63"/>
      <c r="D791" s="63"/>
      <c r="E791" s="63"/>
      <c r="F791" s="63"/>
      <c r="G791" s="63"/>
      <c r="H791" s="63"/>
      <c r="I791" s="63"/>
      <c r="J791" s="83"/>
    </row>
    <row r="792" spans="1:10" ht="12.75">
      <c r="A792" s="63"/>
      <c r="B792" s="63"/>
      <c r="C792" s="63"/>
      <c r="D792" s="63"/>
      <c r="E792" s="63"/>
      <c r="F792" s="63"/>
      <c r="G792" s="63"/>
      <c r="H792" s="63"/>
      <c r="I792" s="63"/>
      <c r="J792" s="83"/>
    </row>
    <row r="793" spans="1:10" ht="12.75">
      <c r="A793" s="63"/>
      <c r="B793" s="63"/>
      <c r="C793" s="63"/>
      <c r="D793" s="63"/>
      <c r="E793" s="63"/>
      <c r="F793" s="63"/>
      <c r="G793" s="63"/>
      <c r="H793" s="63"/>
      <c r="I793" s="63"/>
      <c r="J793" s="83"/>
    </row>
    <row r="794" spans="1:10" ht="12.75">
      <c r="A794" s="63"/>
      <c r="B794" s="63"/>
      <c r="C794" s="63"/>
      <c r="D794" s="63"/>
      <c r="E794" s="63"/>
      <c r="F794" s="63"/>
      <c r="G794" s="63"/>
      <c r="H794" s="63"/>
      <c r="I794" s="63"/>
      <c r="J794" s="83"/>
    </row>
    <row r="795" spans="1:10" ht="12.75">
      <c r="A795" s="63"/>
      <c r="B795" s="63"/>
      <c r="C795" s="63"/>
      <c r="D795" s="63"/>
      <c r="E795" s="63"/>
      <c r="F795" s="63"/>
      <c r="G795" s="63"/>
      <c r="H795" s="63"/>
      <c r="I795" s="63"/>
      <c r="J795" s="83"/>
    </row>
    <row r="796" spans="1:10" ht="12.75">
      <c r="A796" s="63"/>
      <c r="B796" s="63"/>
      <c r="C796" s="63"/>
      <c r="D796" s="63"/>
      <c r="E796" s="63"/>
      <c r="F796" s="63"/>
      <c r="G796" s="63"/>
      <c r="H796" s="63"/>
      <c r="I796" s="63"/>
      <c r="J796" s="83"/>
    </row>
    <row r="797" spans="1:10" ht="12.75">
      <c r="A797" s="63"/>
      <c r="B797" s="63"/>
      <c r="C797" s="63"/>
      <c r="D797" s="63"/>
      <c r="E797" s="63"/>
      <c r="F797" s="63"/>
      <c r="G797" s="63"/>
      <c r="H797" s="63"/>
      <c r="I797" s="63"/>
      <c r="J797" s="83"/>
    </row>
    <row r="798" spans="1:10" ht="12.75">
      <c r="A798" s="63"/>
      <c r="B798" s="63"/>
      <c r="C798" s="63"/>
      <c r="D798" s="63"/>
      <c r="E798" s="63"/>
      <c r="F798" s="63"/>
      <c r="G798" s="63"/>
      <c r="H798" s="63"/>
      <c r="I798" s="63"/>
      <c r="J798" s="83"/>
    </row>
    <row r="799" spans="1:10" ht="12.75">
      <c r="A799" s="63"/>
      <c r="B799" s="63"/>
      <c r="C799" s="63"/>
      <c r="D799" s="63"/>
      <c r="E799" s="63"/>
      <c r="F799" s="63"/>
      <c r="G799" s="63"/>
      <c r="H799" s="63"/>
      <c r="I799" s="63"/>
      <c r="J799" s="83"/>
    </row>
    <row r="800" spans="1:10" ht="12.75">
      <c r="A800" s="63"/>
      <c r="B800" s="63"/>
      <c r="C800" s="63"/>
      <c r="D800" s="63"/>
      <c r="E800" s="63"/>
      <c r="F800" s="63"/>
      <c r="G800" s="63"/>
      <c r="H800" s="63"/>
      <c r="I800" s="63"/>
      <c r="J800" s="83"/>
    </row>
    <row r="801" spans="1:10" ht="12.75">
      <c r="A801" s="63"/>
      <c r="B801" s="63"/>
      <c r="C801" s="63"/>
      <c r="D801" s="63"/>
      <c r="E801" s="63"/>
      <c r="F801" s="63"/>
      <c r="G801" s="63"/>
      <c r="H801" s="63"/>
      <c r="I801" s="63"/>
      <c r="J801" s="83"/>
    </row>
    <row r="802" spans="1:10" ht="12.75">
      <c r="A802" s="63"/>
      <c r="B802" s="63"/>
      <c r="C802" s="63"/>
      <c r="D802" s="63"/>
      <c r="E802" s="63"/>
      <c r="F802" s="63"/>
      <c r="G802" s="63"/>
      <c r="H802" s="63"/>
      <c r="I802" s="63"/>
      <c r="J802" s="83"/>
    </row>
    <row r="803" spans="1:10" ht="12.75">
      <c r="A803" s="63"/>
      <c r="B803" s="63"/>
      <c r="C803" s="63"/>
      <c r="D803" s="63"/>
      <c r="E803" s="63"/>
      <c r="F803" s="63"/>
      <c r="G803" s="63"/>
      <c r="H803" s="63"/>
      <c r="I803" s="63"/>
      <c r="J803" s="83"/>
    </row>
    <row r="804" spans="1:10" ht="12.75">
      <c r="A804" s="63"/>
      <c r="B804" s="63"/>
      <c r="C804" s="63"/>
      <c r="D804" s="63"/>
      <c r="E804" s="63"/>
      <c r="F804" s="63"/>
      <c r="G804" s="63"/>
      <c r="H804" s="63"/>
      <c r="I804" s="63"/>
      <c r="J804" s="83"/>
    </row>
    <row r="805" spans="1:10" ht="12.75">
      <c r="A805" s="63"/>
      <c r="B805" s="63"/>
      <c r="C805" s="63"/>
      <c r="D805" s="63"/>
      <c r="E805" s="63"/>
      <c r="F805" s="63"/>
      <c r="G805" s="63"/>
      <c r="H805" s="63"/>
      <c r="I805" s="63"/>
      <c r="J805" s="83"/>
    </row>
    <row r="806" spans="1:10" ht="12.75">
      <c r="A806" s="63"/>
      <c r="B806" s="63"/>
      <c r="C806" s="63"/>
      <c r="D806" s="63"/>
      <c r="E806" s="63"/>
      <c r="F806" s="63"/>
      <c r="G806" s="63"/>
      <c r="H806" s="63"/>
      <c r="I806" s="63"/>
      <c r="J806" s="83"/>
    </row>
    <row r="807" spans="1:10" ht="12.75">
      <c r="A807" s="63"/>
      <c r="B807" s="63"/>
      <c r="C807" s="63"/>
      <c r="D807" s="63"/>
      <c r="E807" s="63"/>
      <c r="F807" s="63"/>
      <c r="G807" s="63"/>
      <c r="H807" s="63"/>
      <c r="I807" s="63"/>
      <c r="J807" s="83"/>
    </row>
    <row r="808" spans="1:10" ht="12.75">
      <c r="A808" s="63"/>
      <c r="B808" s="63"/>
      <c r="C808" s="63"/>
      <c r="D808" s="63"/>
      <c r="E808" s="63"/>
      <c r="F808" s="63"/>
      <c r="G808" s="63"/>
      <c r="H808" s="63"/>
      <c r="I808" s="63"/>
      <c r="J808" s="83"/>
    </row>
    <row r="809" spans="1:10" ht="12.75">
      <c r="A809" s="63"/>
      <c r="B809" s="63"/>
      <c r="C809" s="63"/>
      <c r="D809" s="63"/>
      <c r="E809" s="63"/>
      <c r="F809" s="63"/>
      <c r="G809" s="63"/>
      <c r="H809" s="63"/>
      <c r="I809" s="63"/>
      <c r="J809" s="83"/>
    </row>
    <row r="810" spans="1:10" ht="12.75">
      <c r="A810" s="63"/>
      <c r="B810" s="63"/>
      <c r="C810" s="63"/>
      <c r="D810" s="63"/>
      <c r="E810" s="63"/>
      <c r="F810" s="63"/>
      <c r="G810" s="63"/>
      <c r="H810" s="63"/>
      <c r="I810" s="63"/>
      <c r="J810" s="83"/>
    </row>
    <row r="811" spans="1:10" ht="12.75">
      <c r="A811" s="63"/>
      <c r="B811" s="63"/>
      <c r="C811" s="63"/>
      <c r="D811" s="63"/>
      <c r="E811" s="63"/>
      <c r="F811" s="63"/>
      <c r="G811" s="63"/>
      <c r="H811" s="63"/>
      <c r="I811" s="63"/>
      <c r="J811" s="83"/>
    </row>
    <row r="812" spans="1:10" ht="12.75">
      <c r="A812" s="63"/>
      <c r="B812" s="63"/>
      <c r="C812" s="63"/>
      <c r="D812" s="63"/>
      <c r="E812" s="63"/>
      <c r="F812" s="63"/>
      <c r="G812" s="63"/>
      <c r="H812" s="63"/>
      <c r="I812" s="63"/>
      <c r="J812" s="83"/>
    </row>
    <row r="813" spans="1:10" ht="12.75">
      <c r="A813" s="63"/>
      <c r="B813" s="63"/>
      <c r="C813" s="63"/>
      <c r="D813" s="63"/>
      <c r="E813" s="63"/>
      <c r="F813" s="63"/>
      <c r="G813" s="63"/>
      <c r="H813" s="63"/>
      <c r="I813" s="63"/>
      <c r="J813" s="83"/>
    </row>
    <row r="814" spans="1:10" ht="12.75">
      <c r="A814" s="63"/>
      <c r="B814" s="63"/>
      <c r="C814" s="63"/>
      <c r="D814" s="63"/>
      <c r="E814" s="63"/>
      <c r="F814" s="63"/>
      <c r="G814" s="63"/>
      <c r="H814" s="63"/>
      <c r="I814" s="63"/>
      <c r="J814" s="83"/>
    </row>
    <row r="815" spans="1:10" ht="12.75">
      <c r="A815" s="63"/>
      <c r="B815" s="63"/>
      <c r="C815" s="63"/>
      <c r="D815" s="63"/>
      <c r="E815" s="63"/>
      <c r="F815" s="63"/>
      <c r="G815" s="63"/>
      <c r="H815" s="63"/>
      <c r="I815" s="63"/>
      <c r="J815" s="83"/>
    </row>
    <row r="816" spans="1:10" ht="12.75">
      <c r="A816" s="63"/>
      <c r="B816" s="63"/>
      <c r="C816" s="63"/>
      <c r="D816" s="63"/>
      <c r="E816" s="63"/>
      <c r="F816" s="63"/>
      <c r="G816" s="63"/>
      <c r="H816" s="63"/>
      <c r="I816" s="63"/>
      <c r="J816" s="83"/>
    </row>
    <row r="817" spans="1:10" ht="12.75">
      <c r="A817" s="63"/>
      <c r="B817" s="63"/>
      <c r="C817" s="63"/>
      <c r="D817" s="63"/>
      <c r="E817" s="63"/>
      <c r="F817" s="63"/>
      <c r="G817" s="63"/>
      <c r="H817" s="63"/>
      <c r="I817" s="63"/>
      <c r="J817" s="83"/>
    </row>
    <row r="818" spans="1:10" ht="12.75">
      <c r="A818" s="63"/>
      <c r="B818" s="63"/>
      <c r="C818" s="63"/>
      <c r="D818" s="63"/>
      <c r="E818" s="63"/>
      <c r="F818" s="63"/>
      <c r="G818" s="63"/>
      <c r="H818" s="63"/>
      <c r="I818" s="63"/>
      <c r="J818" s="83"/>
    </row>
    <row r="819" spans="1:10" ht="12.75">
      <c r="A819" s="63"/>
      <c r="B819" s="63"/>
      <c r="C819" s="63"/>
      <c r="D819" s="63"/>
      <c r="E819" s="63"/>
      <c r="F819" s="63"/>
      <c r="G819" s="63"/>
      <c r="H819" s="63"/>
      <c r="I819" s="63"/>
      <c r="J819" s="83"/>
    </row>
    <row r="820" spans="1:10" ht="12.75">
      <c r="A820" s="63"/>
      <c r="B820" s="63"/>
      <c r="C820" s="63"/>
      <c r="D820" s="63"/>
      <c r="E820" s="63"/>
      <c r="F820" s="63"/>
      <c r="G820" s="63"/>
      <c r="H820" s="63"/>
      <c r="I820" s="63"/>
      <c r="J820" s="83"/>
    </row>
    <row r="821" spans="1:10" ht="12.75">
      <c r="A821" s="63"/>
      <c r="B821" s="63"/>
      <c r="C821" s="63"/>
      <c r="D821" s="63"/>
      <c r="E821" s="63"/>
      <c r="F821" s="63"/>
      <c r="G821" s="63"/>
      <c r="H821" s="63"/>
      <c r="I821" s="63"/>
      <c r="J821" s="83"/>
    </row>
    <row r="822" spans="1:10" ht="12.75">
      <c r="A822" s="63"/>
      <c r="B822" s="63"/>
      <c r="C822" s="63"/>
      <c r="D822" s="63"/>
      <c r="E822" s="63"/>
      <c r="F822" s="63"/>
      <c r="G822" s="63"/>
      <c r="H822" s="63"/>
      <c r="I822" s="63"/>
      <c r="J822" s="83"/>
    </row>
    <row r="823" spans="1:10" ht="12.75">
      <c r="A823" s="63"/>
      <c r="B823" s="63"/>
      <c r="C823" s="63"/>
      <c r="D823" s="63"/>
      <c r="E823" s="63"/>
      <c r="F823" s="63"/>
      <c r="G823" s="63"/>
      <c r="H823" s="63"/>
      <c r="I823" s="63"/>
      <c r="J823" s="83"/>
    </row>
    <row r="824" spans="1:10" ht="12.75">
      <c r="A824" s="63"/>
      <c r="B824" s="63"/>
      <c r="C824" s="63"/>
      <c r="D824" s="63"/>
      <c r="E824" s="63"/>
      <c r="F824" s="63"/>
      <c r="G824" s="63"/>
      <c r="H824" s="63"/>
      <c r="I824" s="63"/>
      <c r="J824" s="83"/>
    </row>
    <row r="825" spans="1:10" ht="12.75">
      <c r="A825" s="63"/>
      <c r="B825" s="63"/>
      <c r="C825" s="63"/>
      <c r="D825" s="63"/>
      <c r="E825" s="63"/>
      <c r="F825" s="63"/>
      <c r="G825" s="63"/>
      <c r="H825" s="63"/>
      <c r="I825" s="63"/>
      <c r="J825" s="83"/>
    </row>
    <row r="826" spans="1:10" ht="12.75">
      <c r="A826" s="63"/>
      <c r="B826" s="63"/>
      <c r="C826" s="63"/>
      <c r="D826" s="63"/>
      <c r="E826" s="63"/>
      <c r="F826" s="63"/>
      <c r="G826" s="63"/>
      <c r="H826" s="63"/>
      <c r="I826" s="63"/>
      <c r="J826" s="83"/>
    </row>
    <row r="827" spans="1:10" ht="12.75">
      <c r="A827" s="63"/>
      <c r="B827" s="63"/>
      <c r="C827" s="63"/>
      <c r="D827" s="63"/>
      <c r="E827" s="63"/>
      <c r="F827" s="63"/>
      <c r="G827" s="63"/>
      <c r="H827" s="63"/>
      <c r="I827" s="63"/>
      <c r="J827" s="83"/>
    </row>
    <row r="828" spans="1:10" ht="12.75">
      <c r="A828" s="63"/>
      <c r="B828" s="63"/>
      <c r="C828" s="63"/>
      <c r="D828" s="63"/>
      <c r="E828" s="63"/>
      <c r="F828" s="63"/>
      <c r="G828" s="63"/>
      <c r="H828" s="63"/>
      <c r="I828" s="63"/>
      <c r="J828" s="83"/>
    </row>
    <row r="829" spans="1:10" ht="12.75">
      <c r="A829" s="63"/>
      <c r="B829" s="63"/>
      <c r="C829" s="63"/>
      <c r="D829" s="63"/>
      <c r="E829" s="63"/>
      <c r="F829" s="63"/>
      <c r="G829" s="63"/>
      <c r="H829" s="63"/>
      <c r="I829" s="63"/>
      <c r="J829" s="83"/>
    </row>
    <row r="830" spans="1:10" ht="12.75">
      <c r="A830" s="63"/>
      <c r="B830" s="63"/>
      <c r="C830" s="63"/>
      <c r="D830" s="63"/>
      <c r="E830" s="63"/>
      <c r="F830" s="63"/>
      <c r="G830" s="63"/>
      <c r="H830" s="63"/>
      <c r="I830" s="63"/>
      <c r="J830" s="83"/>
    </row>
    <row r="831" spans="1:10" ht="12.75">
      <c r="A831" s="63"/>
      <c r="B831" s="63"/>
      <c r="C831" s="63"/>
      <c r="D831" s="63"/>
      <c r="E831" s="63"/>
      <c r="F831" s="63"/>
      <c r="G831" s="63"/>
      <c r="H831" s="63"/>
      <c r="I831" s="63"/>
      <c r="J831" s="83"/>
    </row>
    <row r="832" spans="1:10" ht="12.75">
      <c r="A832" s="63"/>
      <c r="B832" s="63"/>
      <c r="C832" s="63"/>
      <c r="D832" s="63"/>
      <c r="E832" s="63"/>
      <c r="F832" s="63"/>
      <c r="G832" s="63"/>
      <c r="H832" s="63"/>
      <c r="I832" s="63"/>
      <c r="J832" s="83"/>
    </row>
    <row r="833" spans="1:10" ht="12.75">
      <c r="A833" s="63"/>
      <c r="B833" s="63"/>
      <c r="C833" s="63"/>
      <c r="D833" s="63"/>
      <c r="E833" s="63"/>
      <c r="F833" s="63"/>
      <c r="G833" s="63"/>
      <c r="H833" s="63"/>
      <c r="I833" s="63"/>
      <c r="J833" s="83"/>
    </row>
    <row r="834" spans="1:10" ht="12.75">
      <c r="A834" s="63"/>
      <c r="B834" s="63"/>
      <c r="C834" s="63"/>
      <c r="D834" s="63"/>
      <c r="E834" s="63"/>
      <c r="F834" s="63"/>
      <c r="G834" s="63"/>
      <c r="H834" s="63"/>
      <c r="I834" s="63"/>
      <c r="J834" s="83"/>
    </row>
    <row r="835" spans="1:10" ht="12.75">
      <c r="A835" s="63"/>
      <c r="B835" s="63"/>
      <c r="C835" s="63"/>
      <c r="D835" s="63"/>
      <c r="E835" s="63"/>
      <c r="F835" s="63"/>
      <c r="G835" s="63"/>
      <c r="H835" s="63"/>
      <c r="I835" s="63"/>
      <c r="J835" s="83"/>
    </row>
    <row r="836" spans="1:10" ht="12.75">
      <c r="A836" s="63"/>
      <c r="B836" s="63"/>
      <c r="C836" s="63"/>
      <c r="D836" s="63"/>
      <c r="E836" s="63"/>
      <c r="F836" s="63"/>
      <c r="G836" s="63"/>
      <c r="H836" s="63"/>
      <c r="I836" s="63"/>
      <c r="J836" s="83"/>
    </row>
    <row r="837" spans="1:10" ht="12.75">
      <c r="A837" s="63"/>
      <c r="B837" s="63"/>
      <c r="C837" s="63"/>
      <c r="D837" s="63"/>
      <c r="E837" s="63"/>
      <c r="F837" s="63"/>
      <c r="G837" s="63"/>
      <c r="H837" s="63"/>
      <c r="I837" s="63"/>
      <c r="J837" s="83"/>
    </row>
    <row r="838" spans="1:10" ht="12.75">
      <c r="A838" s="63"/>
      <c r="B838" s="63"/>
      <c r="C838" s="63"/>
      <c r="D838" s="63"/>
      <c r="E838" s="63"/>
      <c r="F838" s="63"/>
      <c r="G838" s="63"/>
      <c r="H838" s="63"/>
      <c r="I838" s="63"/>
      <c r="J838" s="83"/>
    </row>
    <row r="839" spans="1:10" ht="12.75">
      <c r="A839" s="63"/>
      <c r="B839" s="63"/>
      <c r="C839" s="63"/>
      <c r="D839" s="63"/>
      <c r="E839" s="63"/>
      <c r="F839" s="63"/>
      <c r="G839" s="63"/>
      <c r="H839" s="63"/>
      <c r="I839" s="63"/>
      <c r="J839" s="83"/>
    </row>
    <row r="840" spans="1:10" ht="12.75">
      <c r="A840" s="63"/>
      <c r="B840" s="63"/>
      <c r="C840" s="63"/>
      <c r="D840" s="63"/>
      <c r="E840" s="63"/>
      <c r="F840" s="63"/>
      <c r="G840" s="63"/>
      <c r="H840" s="63"/>
      <c r="I840" s="63"/>
      <c r="J840" s="83"/>
    </row>
    <row r="841" spans="1:10" ht="12.75">
      <c r="A841" s="63"/>
      <c r="B841" s="63"/>
      <c r="C841" s="63"/>
      <c r="D841" s="63"/>
      <c r="E841" s="63"/>
      <c r="F841" s="63"/>
      <c r="G841" s="63"/>
      <c r="H841" s="63"/>
      <c r="I841" s="63"/>
      <c r="J841" s="83"/>
    </row>
    <row r="842" spans="1:10" ht="12.75">
      <c r="A842" s="63"/>
      <c r="B842" s="63"/>
      <c r="C842" s="63"/>
      <c r="D842" s="63"/>
      <c r="E842" s="63"/>
      <c r="F842" s="63"/>
      <c r="G842" s="63"/>
      <c r="H842" s="63"/>
      <c r="I842" s="63"/>
      <c r="J842" s="83"/>
    </row>
    <row r="843" spans="1:10" ht="12.75">
      <c r="A843" s="63"/>
      <c r="B843" s="63"/>
      <c r="C843" s="63"/>
      <c r="D843" s="63"/>
      <c r="E843" s="63"/>
      <c r="F843" s="63"/>
      <c r="G843" s="63"/>
      <c r="H843" s="63"/>
      <c r="I843" s="63"/>
      <c r="J843" s="83"/>
    </row>
    <row r="844" spans="1:10" ht="12.75">
      <c r="A844" s="63"/>
      <c r="B844" s="63"/>
      <c r="C844" s="63"/>
      <c r="D844" s="63"/>
      <c r="E844" s="63"/>
      <c r="F844" s="63"/>
      <c r="G844" s="63"/>
      <c r="H844" s="63"/>
      <c r="I844" s="63"/>
      <c r="J844" s="83"/>
    </row>
    <row r="845" spans="1:10" ht="12.75">
      <c r="A845" s="63"/>
      <c r="B845" s="63"/>
      <c r="C845" s="63"/>
      <c r="D845" s="63"/>
      <c r="E845" s="63"/>
      <c r="F845" s="63"/>
      <c r="G845" s="63"/>
      <c r="H845" s="63"/>
      <c r="I845" s="63"/>
      <c r="J845" s="83"/>
    </row>
    <row r="846" spans="1:10" ht="12.75">
      <c r="A846" s="63"/>
      <c r="B846" s="63"/>
      <c r="C846" s="63"/>
      <c r="D846" s="63"/>
      <c r="E846" s="63"/>
      <c r="F846" s="63"/>
      <c r="G846" s="63"/>
      <c r="H846" s="63"/>
      <c r="I846" s="63"/>
      <c r="J846" s="83"/>
    </row>
    <row r="847" spans="1:10" ht="12.75">
      <c r="A847" s="63"/>
      <c r="B847" s="63"/>
      <c r="C847" s="63"/>
      <c r="D847" s="63"/>
      <c r="E847" s="63"/>
      <c r="F847" s="63"/>
      <c r="G847" s="63"/>
      <c r="H847" s="63"/>
      <c r="I847" s="63"/>
      <c r="J847" s="83"/>
    </row>
    <row r="848" spans="1:10" ht="12.75">
      <c r="A848" s="63"/>
      <c r="B848" s="63"/>
      <c r="C848" s="63"/>
      <c r="D848" s="63"/>
      <c r="E848" s="63"/>
      <c r="F848" s="63"/>
      <c r="G848" s="63"/>
      <c r="H848" s="63"/>
      <c r="I848" s="63"/>
      <c r="J848" s="83"/>
    </row>
    <row r="849" spans="1:10" ht="12.75">
      <c r="A849" s="63"/>
      <c r="B849" s="63"/>
      <c r="C849" s="63"/>
      <c r="D849" s="63"/>
      <c r="E849" s="63"/>
      <c r="F849" s="63"/>
      <c r="G849" s="63"/>
      <c r="H849" s="63"/>
      <c r="I849" s="63"/>
      <c r="J849" s="83"/>
    </row>
    <row r="850" spans="1:10" ht="12.75">
      <c r="A850" s="63"/>
      <c r="B850" s="63"/>
      <c r="C850" s="63"/>
      <c r="D850" s="63"/>
      <c r="E850" s="63"/>
      <c r="F850" s="63"/>
      <c r="G850" s="63"/>
      <c r="H850" s="63"/>
      <c r="I850" s="63"/>
      <c r="J850" s="83"/>
    </row>
    <row r="851" spans="1:10" ht="12.75">
      <c r="A851" s="63"/>
      <c r="B851" s="63"/>
      <c r="C851" s="63"/>
      <c r="D851" s="63"/>
      <c r="E851" s="63"/>
      <c r="F851" s="63"/>
      <c r="G851" s="63"/>
      <c r="H851" s="63"/>
      <c r="I851" s="63"/>
      <c r="J851" s="83"/>
    </row>
    <row r="852" spans="1:10" ht="12.75">
      <c r="A852" s="63"/>
      <c r="B852" s="63"/>
      <c r="C852" s="63"/>
      <c r="D852" s="63"/>
      <c r="E852" s="63"/>
      <c r="F852" s="63"/>
      <c r="G852" s="63"/>
      <c r="H852" s="63"/>
      <c r="I852" s="63"/>
      <c r="J852" s="83"/>
    </row>
    <row r="853" spans="1:10" ht="12.75">
      <c r="A853" s="63"/>
      <c r="B853" s="63"/>
      <c r="C853" s="63"/>
      <c r="D853" s="63"/>
      <c r="E853" s="63"/>
      <c r="F853" s="63"/>
      <c r="G853" s="63"/>
      <c r="H853" s="63"/>
      <c r="I853" s="63"/>
      <c r="J853" s="83"/>
    </row>
    <row r="854" spans="1:10" ht="12.75">
      <c r="A854" s="63"/>
      <c r="B854" s="63"/>
      <c r="C854" s="63"/>
      <c r="D854" s="63"/>
      <c r="E854" s="63"/>
      <c r="F854" s="63"/>
      <c r="G854" s="63"/>
      <c r="H854" s="63"/>
      <c r="I854" s="63"/>
      <c r="J854" s="83"/>
    </row>
    <row r="855" spans="1:10" ht="12.75">
      <c r="A855" s="63"/>
      <c r="B855" s="63"/>
      <c r="C855" s="63"/>
      <c r="D855" s="63"/>
      <c r="E855" s="63"/>
      <c r="F855" s="63"/>
      <c r="G855" s="63"/>
      <c r="H855" s="63"/>
      <c r="I855" s="63"/>
      <c r="J855" s="83"/>
    </row>
    <row r="856" spans="1:10" ht="12.75">
      <c r="A856" s="63"/>
      <c r="B856" s="63"/>
      <c r="C856" s="63"/>
      <c r="D856" s="63"/>
      <c r="E856" s="63"/>
      <c r="F856" s="63"/>
      <c r="G856" s="63"/>
      <c r="H856" s="63"/>
      <c r="I856" s="63"/>
      <c r="J856" s="83"/>
    </row>
    <row r="857" spans="1:10" ht="12.75">
      <c r="A857" s="63"/>
      <c r="B857" s="63"/>
      <c r="C857" s="63"/>
      <c r="D857" s="63"/>
      <c r="E857" s="63"/>
      <c r="F857" s="63"/>
      <c r="G857" s="63"/>
      <c r="H857" s="63"/>
      <c r="I857" s="63"/>
      <c r="J857" s="83"/>
    </row>
    <row r="858" spans="1:10" ht="12.75">
      <c r="A858" s="63"/>
      <c r="B858" s="63"/>
      <c r="C858" s="63"/>
      <c r="D858" s="63"/>
      <c r="E858" s="63"/>
      <c r="F858" s="63"/>
      <c r="G858" s="63"/>
      <c r="H858" s="63"/>
      <c r="I858" s="63"/>
      <c r="J858" s="83"/>
    </row>
    <row r="859" spans="1:10" ht="12.75">
      <c r="A859" s="63"/>
      <c r="B859" s="63"/>
      <c r="C859" s="63"/>
      <c r="D859" s="63"/>
      <c r="E859" s="63"/>
      <c r="F859" s="63"/>
      <c r="G859" s="63"/>
      <c r="H859" s="63"/>
      <c r="I859" s="63"/>
      <c r="J859" s="83"/>
    </row>
    <row r="860" spans="1:10" ht="12.75">
      <c r="A860" s="63"/>
      <c r="B860" s="63"/>
      <c r="C860" s="63"/>
      <c r="D860" s="63"/>
      <c r="E860" s="63"/>
      <c r="F860" s="63"/>
      <c r="G860" s="63"/>
      <c r="H860" s="63"/>
      <c r="I860" s="63"/>
      <c r="J860" s="83"/>
    </row>
    <row r="861" spans="1:10" ht="12.75">
      <c r="A861" s="63"/>
      <c r="B861" s="63"/>
      <c r="C861" s="63"/>
      <c r="D861" s="63"/>
      <c r="E861" s="63"/>
      <c r="F861" s="63"/>
      <c r="G861" s="63"/>
      <c r="H861" s="63"/>
      <c r="I861" s="63"/>
      <c r="J861" s="83"/>
    </row>
    <row r="862" spans="1:10" ht="12.75">
      <c r="A862" s="63"/>
      <c r="B862" s="63"/>
      <c r="C862" s="63"/>
      <c r="D862" s="63"/>
      <c r="E862" s="63"/>
      <c r="F862" s="63"/>
      <c r="G862" s="63"/>
      <c r="H862" s="63"/>
      <c r="I862" s="63"/>
      <c r="J862" s="83"/>
    </row>
    <row r="863" spans="1:10" ht="12.75">
      <c r="A863" s="63"/>
      <c r="B863" s="63"/>
      <c r="C863" s="63"/>
      <c r="D863" s="63"/>
      <c r="E863" s="63"/>
      <c r="F863" s="63"/>
      <c r="G863" s="63"/>
      <c r="H863" s="63"/>
      <c r="I863" s="63"/>
      <c r="J863" s="83"/>
    </row>
    <row r="864" spans="1:10" ht="12.75">
      <c r="A864" s="63"/>
      <c r="B864" s="63"/>
      <c r="C864" s="63"/>
      <c r="D864" s="63"/>
      <c r="E864" s="63"/>
      <c r="F864" s="63"/>
      <c r="G864" s="63"/>
      <c r="H864" s="63"/>
      <c r="I864" s="63"/>
      <c r="J864" s="83"/>
    </row>
    <row r="865" spans="1:10" ht="12.75">
      <c r="A865" s="63"/>
      <c r="B865" s="63"/>
      <c r="C865" s="63"/>
      <c r="D865" s="63"/>
      <c r="E865" s="63"/>
      <c r="F865" s="63"/>
      <c r="G865" s="63"/>
      <c r="H865" s="63"/>
      <c r="I865" s="63"/>
      <c r="J865" s="83"/>
    </row>
    <row r="866" spans="1:10" ht="12.75">
      <c r="A866" s="63"/>
      <c r="B866" s="63"/>
      <c r="C866" s="63"/>
      <c r="D866" s="63"/>
      <c r="E866" s="63"/>
      <c r="F866" s="63"/>
      <c r="G866" s="63"/>
      <c r="H866" s="63"/>
      <c r="I866" s="63"/>
      <c r="J866" s="83"/>
    </row>
    <row r="867" spans="1:10" ht="12.75">
      <c r="A867" s="63"/>
      <c r="B867" s="63"/>
      <c r="C867" s="63"/>
      <c r="D867" s="63"/>
      <c r="E867" s="63"/>
      <c r="F867" s="63"/>
      <c r="G867" s="63"/>
      <c r="H867" s="63"/>
      <c r="I867" s="63"/>
      <c r="J867" s="83"/>
    </row>
    <row r="868" spans="1:10" ht="12.75">
      <c r="A868" s="63"/>
      <c r="B868" s="63"/>
      <c r="C868" s="63"/>
      <c r="D868" s="63"/>
      <c r="E868" s="63"/>
      <c r="F868" s="63"/>
      <c r="G868" s="63"/>
      <c r="H868" s="63"/>
      <c r="I868" s="63"/>
      <c r="J868" s="83"/>
    </row>
    <row r="869" spans="1:10" ht="12.75">
      <c r="A869" s="63"/>
      <c r="B869" s="63"/>
      <c r="C869" s="63"/>
      <c r="D869" s="63"/>
      <c r="E869" s="63"/>
      <c r="F869" s="63"/>
      <c r="G869" s="63"/>
      <c r="H869" s="63"/>
      <c r="I869" s="63"/>
      <c r="J869" s="83"/>
    </row>
    <row r="870" spans="1:10" ht="12.75">
      <c r="A870" s="63"/>
      <c r="B870" s="63"/>
      <c r="C870" s="63"/>
      <c r="D870" s="63"/>
      <c r="E870" s="63"/>
      <c r="F870" s="63"/>
      <c r="G870" s="63"/>
      <c r="H870" s="63"/>
      <c r="I870" s="63"/>
      <c r="J870" s="83"/>
    </row>
    <row r="871" spans="1:10" ht="12.75">
      <c r="A871" s="63"/>
      <c r="B871" s="63"/>
      <c r="C871" s="63"/>
      <c r="D871" s="63"/>
      <c r="E871" s="63"/>
      <c r="F871" s="63"/>
      <c r="G871" s="63"/>
      <c r="H871" s="63"/>
      <c r="I871" s="63"/>
      <c r="J871" s="83"/>
    </row>
    <row r="872" spans="1:10" ht="12.75">
      <c r="A872" s="63"/>
      <c r="B872" s="63"/>
      <c r="C872" s="63"/>
      <c r="D872" s="63"/>
      <c r="E872" s="63"/>
      <c r="F872" s="63"/>
      <c r="G872" s="63"/>
      <c r="H872" s="63"/>
      <c r="I872" s="63"/>
      <c r="J872" s="83"/>
    </row>
    <row r="873" spans="1:10" ht="12.75">
      <c r="A873" s="63"/>
      <c r="B873" s="63"/>
      <c r="C873" s="63"/>
      <c r="D873" s="63"/>
      <c r="E873" s="63"/>
      <c r="F873" s="63"/>
      <c r="G873" s="63"/>
      <c r="H873" s="63"/>
      <c r="I873" s="63"/>
      <c r="J873" s="83"/>
    </row>
    <row r="874" spans="1:10" ht="12.75">
      <c r="A874" s="63"/>
      <c r="B874" s="63"/>
      <c r="C874" s="63"/>
      <c r="D874" s="63"/>
      <c r="E874" s="63"/>
      <c r="F874" s="63"/>
      <c r="G874" s="63"/>
      <c r="H874" s="63"/>
      <c r="I874" s="63"/>
      <c r="J874" s="83"/>
    </row>
    <row r="875" spans="1:10" ht="12.75">
      <c r="A875" s="63"/>
      <c r="B875" s="63"/>
      <c r="C875" s="63"/>
      <c r="D875" s="63"/>
      <c r="E875" s="63"/>
      <c r="F875" s="63"/>
      <c r="G875" s="63"/>
      <c r="H875" s="63"/>
      <c r="I875" s="63"/>
      <c r="J875" s="83"/>
    </row>
    <row r="876" spans="1:10" ht="12.75">
      <c r="A876" s="63"/>
      <c r="B876" s="63"/>
      <c r="C876" s="63"/>
      <c r="D876" s="63"/>
      <c r="E876" s="63"/>
      <c r="F876" s="63"/>
      <c r="G876" s="63"/>
      <c r="H876" s="63"/>
      <c r="I876" s="63"/>
      <c r="J876" s="83"/>
    </row>
    <row r="877" spans="1:10" ht="12.75">
      <c r="A877" s="63"/>
      <c r="B877" s="63"/>
      <c r="C877" s="63"/>
      <c r="D877" s="63"/>
      <c r="E877" s="63"/>
      <c r="F877" s="63"/>
      <c r="G877" s="63"/>
      <c r="H877" s="63"/>
      <c r="I877" s="63"/>
      <c r="J877" s="83"/>
    </row>
    <row r="878" spans="1:10" ht="12.75">
      <c r="A878" s="63"/>
      <c r="B878" s="63"/>
      <c r="C878" s="63"/>
      <c r="D878" s="63"/>
      <c r="E878" s="63"/>
      <c r="F878" s="63"/>
      <c r="G878" s="63"/>
      <c r="H878" s="63"/>
      <c r="I878" s="63"/>
      <c r="J878" s="83"/>
    </row>
    <row r="879" spans="1:10" ht="12.75">
      <c r="A879" s="63"/>
      <c r="B879" s="63"/>
      <c r="C879" s="63"/>
      <c r="D879" s="63"/>
      <c r="E879" s="63"/>
      <c r="F879" s="63"/>
      <c r="G879" s="63"/>
      <c r="H879" s="63"/>
      <c r="I879" s="63"/>
      <c r="J879" s="83"/>
    </row>
    <row r="880" spans="1:10" ht="12.75">
      <c r="A880" s="63"/>
      <c r="B880" s="63"/>
      <c r="C880" s="63"/>
      <c r="D880" s="63"/>
      <c r="E880" s="63"/>
      <c r="F880" s="63"/>
      <c r="G880" s="63"/>
      <c r="H880" s="63"/>
      <c r="I880" s="63"/>
      <c r="J880" s="83"/>
    </row>
    <row r="881" spans="1:10" ht="12.75">
      <c r="A881" s="63"/>
      <c r="B881" s="63"/>
      <c r="C881" s="63"/>
      <c r="D881" s="63"/>
      <c r="E881" s="63"/>
      <c r="F881" s="63"/>
      <c r="G881" s="63"/>
      <c r="H881" s="63"/>
      <c r="I881" s="63"/>
      <c r="J881" s="83"/>
    </row>
    <row r="882" spans="1:10" ht="12.75">
      <c r="A882" s="63"/>
      <c r="B882" s="63"/>
      <c r="C882" s="63"/>
      <c r="D882" s="63"/>
      <c r="E882" s="63"/>
      <c r="F882" s="63"/>
      <c r="G882" s="63"/>
      <c r="H882" s="63"/>
      <c r="I882" s="63"/>
      <c r="J882" s="83"/>
    </row>
    <row r="883" spans="1:10" ht="12.75">
      <c r="A883" s="63"/>
      <c r="B883" s="63"/>
      <c r="C883" s="63"/>
      <c r="D883" s="63"/>
      <c r="E883" s="63"/>
      <c r="F883" s="63"/>
      <c r="G883" s="63"/>
      <c r="H883" s="63"/>
      <c r="I883" s="63"/>
      <c r="J883" s="83"/>
    </row>
    <row r="884" spans="1:10" ht="12.75">
      <c r="A884" s="63"/>
      <c r="B884" s="63"/>
      <c r="C884" s="63"/>
      <c r="D884" s="63"/>
      <c r="E884" s="63"/>
      <c r="F884" s="63"/>
      <c r="G884" s="63"/>
      <c r="H884" s="63"/>
      <c r="I884" s="63"/>
      <c r="J884" s="83"/>
    </row>
    <row r="885" spans="1:10" ht="12.75">
      <c r="A885" s="63"/>
      <c r="B885" s="63"/>
      <c r="C885" s="63"/>
      <c r="D885" s="63"/>
      <c r="E885" s="63"/>
      <c r="F885" s="63"/>
      <c r="G885" s="63"/>
      <c r="H885" s="63"/>
      <c r="I885" s="63"/>
      <c r="J885" s="83"/>
    </row>
    <row r="886" spans="1:10" ht="12.75">
      <c r="A886" s="63"/>
      <c r="B886" s="63"/>
      <c r="C886" s="63"/>
      <c r="D886" s="63"/>
      <c r="E886" s="63"/>
      <c r="F886" s="63"/>
      <c r="G886" s="63"/>
      <c r="H886" s="63"/>
      <c r="I886" s="63"/>
      <c r="J886" s="83"/>
    </row>
    <row r="887" spans="1:10" ht="12.75">
      <c r="A887" s="63"/>
      <c r="B887" s="63"/>
      <c r="C887" s="63"/>
      <c r="D887" s="63"/>
      <c r="E887" s="63"/>
      <c r="F887" s="63"/>
      <c r="G887" s="63"/>
      <c r="H887" s="63"/>
      <c r="I887" s="63"/>
      <c r="J887" s="83"/>
    </row>
    <row r="888" spans="1:10" ht="12.75">
      <c r="A888" s="63"/>
      <c r="B888" s="63"/>
      <c r="C888" s="63"/>
      <c r="D888" s="63"/>
      <c r="E888" s="63"/>
      <c r="F888" s="63"/>
      <c r="G888" s="63"/>
      <c r="H888" s="63"/>
      <c r="I888" s="63"/>
      <c r="J888" s="83"/>
    </row>
    <row r="889" spans="1:10" ht="12.75">
      <c r="A889" s="63"/>
      <c r="B889" s="63"/>
      <c r="C889" s="63"/>
      <c r="D889" s="63"/>
      <c r="E889" s="63"/>
      <c r="F889" s="63"/>
      <c r="G889" s="63"/>
      <c r="H889" s="63"/>
      <c r="I889" s="63"/>
      <c r="J889" s="83"/>
    </row>
    <row r="890" spans="1:10" ht="12.75">
      <c r="A890" s="63"/>
      <c r="B890" s="63"/>
      <c r="C890" s="63"/>
      <c r="D890" s="63"/>
      <c r="E890" s="63"/>
      <c r="F890" s="63"/>
      <c r="G890" s="63"/>
      <c r="H890" s="63"/>
      <c r="I890" s="63"/>
      <c r="J890" s="83"/>
    </row>
    <row r="891" spans="1:10" ht="12.75">
      <c r="A891" s="63"/>
      <c r="B891" s="63"/>
      <c r="C891" s="63"/>
      <c r="D891" s="63"/>
      <c r="E891" s="63"/>
      <c r="F891" s="63"/>
      <c r="G891" s="63"/>
      <c r="H891" s="63"/>
      <c r="I891" s="63"/>
      <c r="J891" s="83"/>
    </row>
    <row r="892" spans="1:10" ht="12.75">
      <c r="A892" s="63"/>
      <c r="B892" s="63"/>
      <c r="C892" s="63"/>
      <c r="D892" s="63"/>
      <c r="E892" s="63"/>
      <c r="F892" s="63"/>
      <c r="G892" s="63"/>
      <c r="H892" s="63"/>
      <c r="I892" s="63"/>
      <c r="J892" s="83"/>
    </row>
    <row r="893" spans="1:10" ht="12.75">
      <c r="A893" s="63"/>
      <c r="B893" s="63"/>
      <c r="C893" s="63"/>
      <c r="D893" s="63"/>
      <c r="E893" s="63"/>
      <c r="F893" s="63"/>
      <c r="G893" s="63"/>
      <c r="H893" s="63"/>
      <c r="I893" s="63"/>
      <c r="J893" s="83"/>
    </row>
    <row r="894" spans="1:10" ht="12.75">
      <c r="A894" s="63"/>
      <c r="B894" s="63"/>
      <c r="C894" s="63"/>
      <c r="D894" s="63"/>
      <c r="E894" s="63"/>
      <c r="F894" s="63"/>
      <c r="G894" s="63"/>
      <c r="H894" s="63"/>
      <c r="I894" s="63"/>
      <c r="J894" s="83"/>
    </row>
    <row r="895" spans="1:10" ht="12.75">
      <c r="A895" s="63"/>
      <c r="B895" s="63"/>
      <c r="C895" s="63"/>
      <c r="D895" s="63"/>
      <c r="E895" s="63"/>
      <c r="F895" s="63"/>
      <c r="G895" s="63"/>
      <c r="H895" s="63"/>
      <c r="I895" s="63"/>
      <c r="J895" s="83"/>
    </row>
    <row r="896" spans="1:10" ht="12.75">
      <c r="A896" s="63"/>
      <c r="B896" s="63"/>
      <c r="C896" s="63"/>
      <c r="D896" s="63"/>
      <c r="E896" s="63"/>
      <c r="F896" s="63"/>
      <c r="G896" s="63"/>
      <c r="H896" s="63"/>
      <c r="I896" s="63"/>
      <c r="J896" s="83"/>
    </row>
    <row r="897" spans="1:10" ht="12.75">
      <c r="A897" s="63"/>
      <c r="B897" s="63"/>
      <c r="C897" s="63"/>
      <c r="D897" s="63"/>
      <c r="E897" s="63"/>
      <c r="F897" s="63"/>
      <c r="G897" s="63"/>
      <c r="H897" s="63"/>
      <c r="I897" s="63"/>
      <c r="J897" s="83"/>
    </row>
    <row r="898" spans="1:10" ht="12.75">
      <c r="A898" s="63"/>
      <c r="B898" s="63"/>
      <c r="C898" s="63"/>
      <c r="D898" s="63"/>
      <c r="E898" s="63"/>
      <c r="F898" s="63"/>
      <c r="G898" s="63"/>
      <c r="H898" s="63"/>
      <c r="I898" s="63"/>
      <c r="J898" s="83"/>
    </row>
    <row r="899" spans="1:10" ht="12.75">
      <c r="A899" s="63"/>
      <c r="B899" s="63"/>
      <c r="C899" s="63"/>
      <c r="D899" s="63"/>
      <c r="E899" s="63"/>
      <c r="F899" s="63"/>
      <c r="G899" s="63"/>
      <c r="H899" s="63"/>
      <c r="I899" s="63"/>
      <c r="J899" s="83"/>
    </row>
    <row r="900" spans="1:10" ht="12.75">
      <c r="A900" s="63"/>
      <c r="B900" s="63"/>
      <c r="C900" s="63"/>
      <c r="D900" s="63"/>
      <c r="E900" s="63"/>
      <c r="F900" s="63"/>
      <c r="G900" s="63"/>
      <c r="H900" s="63"/>
      <c r="I900" s="63"/>
      <c r="J900" s="83"/>
    </row>
    <row r="901" spans="1:10" ht="12.75">
      <c r="A901" s="63"/>
      <c r="B901" s="63"/>
      <c r="C901" s="63"/>
      <c r="D901" s="63"/>
      <c r="E901" s="63"/>
      <c r="F901" s="63"/>
      <c r="G901" s="63"/>
      <c r="H901" s="63"/>
      <c r="I901" s="63"/>
      <c r="J901" s="83"/>
    </row>
    <row r="902" spans="1:10" ht="12.75">
      <c r="A902" s="63"/>
      <c r="B902" s="63"/>
      <c r="C902" s="63"/>
      <c r="D902" s="63"/>
      <c r="E902" s="63"/>
      <c r="F902" s="63"/>
      <c r="G902" s="63"/>
      <c r="H902" s="63"/>
      <c r="I902" s="63"/>
      <c r="J902" s="83"/>
    </row>
    <row r="903" spans="1:10" ht="12.75">
      <c r="A903" s="63"/>
      <c r="B903" s="63"/>
      <c r="C903" s="63"/>
      <c r="D903" s="63"/>
      <c r="E903" s="63"/>
      <c r="F903" s="63"/>
      <c r="G903" s="63"/>
      <c r="H903" s="63"/>
      <c r="I903" s="63"/>
      <c r="J903" s="83"/>
    </row>
    <row r="904" spans="1:10" ht="12.75">
      <c r="A904" s="63"/>
      <c r="B904" s="63"/>
      <c r="C904" s="63"/>
      <c r="D904" s="63"/>
      <c r="E904" s="63"/>
      <c r="F904" s="63"/>
      <c r="G904" s="63"/>
      <c r="H904" s="63"/>
      <c r="I904" s="63"/>
      <c r="J904" s="83"/>
    </row>
    <row r="905" spans="1:10" ht="12.75">
      <c r="A905" s="63"/>
      <c r="B905" s="63"/>
      <c r="C905" s="63"/>
      <c r="D905" s="63"/>
      <c r="E905" s="63"/>
      <c r="F905" s="63"/>
      <c r="G905" s="63"/>
      <c r="H905" s="63"/>
      <c r="I905" s="63"/>
      <c r="J905" s="83"/>
    </row>
    <row r="906" spans="1:10" ht="12.75">
      <c r="A906" s="63"/>
      <c r="B906" s="63"/>
      <c r="C906" s="63"/>
      <c r="D906" s="63"/>
      <c r="E906" s="63"/>
      <c r="F906" s="63"/>
      <c r="G906" s="63"/>
      <c r="H906" s="63"/>
      <c r="I906" s="63"/>
      <c r="J906" s="83"/>
    </row>
    <row r="907" spans="1:10" ht="12.75">
      <c r="A907" s="63"/>
      <c r="B907" s="63"/>
      <c r="C907" s="63"/>
      <c r="D907" s="63"/>
      <c r="E907" s="63"/>
      <c r="F907" s="63"/>
      <c r="G907" s="63"/>
      <c r="H907" s="63"/>
      <c r="I907" s="63"/>
      <c r="J907" s="83"/>
    </row>
    <row r="908" spans="1:10" ht="12.75">
      <c r="A908" s="63"/>
      <c r="B908" s="63"/>
      <c r="C908" s="63"/>
      <c r="D908" s="63"/>
      <c r="E908" s="63"/>
      <c r="F908" s="63"/>
      <c r="G908" s="63"/>
      <c r="H908" s="63"/>
      <c r="I908" s="63"/>
      <c r="J908" s="83"/>
    </row>
    <row r="909" spans="1:10" ht="12.75">
      <c r="A909" s="63"/>
      <c r="B909" s="63"/>
      <c r="C909" s="63"/>
      <c r="D909" s="63"/>
      <c r="E909" s="63"/>
      <c r="F909" s="63"/>
      <c r="G909" s="63"/>
      <c r="H909" s="63"/>
      <c r="I909" s="63"/>
      <c r="J909" s="83"/>
    </row>
    <row r="910" spans="1:10" ht="12.75">
      <c r="A910" s="63"/>
      <c r="B910" s="63"/>
      <c r="C910" s="63"/>
      <c r="D910" s="63"/>
      <c r="E910" s="63"/>
      <c r="F910" s="63"/>
      <c r="G910" s="63"/>
      <c r="H910" s="63"/>
      <c r="I910" s="63"/>
      <c r="J910" s="83"/>
    </row>
    <row r="911" spans="1:10" ht="12.75">
      <c r="A911" s="63"/>
      <c r="B911" s="63"/>
      <c r="C911" s="63"/>
      <c r="D911" s="63"/>
      <c r="E911" s="63"/>
      <c r="F911" s="63"/>
      <c r="G911" s="63"/>
      <c r="H911" s="63"/>
      <c r="I911" s="63"/>
      <c r="J911" s="83"/>
    </row>
    <row r="912" spans="1:10" ht="12.75">
      <c r="A912" s="63"/>
      <c r="B912" s="63"/>
      <c r="C912" s="63"/>
      <c r="D912" s="63"/>
      <c r="E912" s="63"/>
      <c r="F912" s="63"/>
      <c r="G912" s="63"/>
      <c r="H912" s="63"/>
      <c r="I912" s="63"/>
      <c r="J912" s="83"/>
    </row>
    <row r="913" spans="1:10" ht="12.75">
      <c r="A913" s="63"/>
      <c r="B913" s="63"/>
      <c r="C913" s="63"/>
      <c r="D913" s="63"/>
      <c r="E913" s="63"/>
      <c r="F913" s="63"/>
      <c r="G913" s="63"/>
      <c r="H913" s="63"/>
      <c r="I913" s="63"/>
      <c r="J913" s="83"/>
    </row>
    <row r="914" spans="1:10" ht="12.75">
      <c r="A914" s="63"/>
      <c r="B914" s="63"/>
      <c r="C914" s="63"/>
      <c r="D914" s="63"/>
      <c r="E914" s="63"/>
      <c r="F914" s="63"/>
      <c r="G914" s="63"/>
      <c r="H914" s="63"/>
      <c r="I914" s="63"/>
      <c r="J914" s="83"/>
    </row>
    <row r="915" spans="1:10" ht="12.75">
      <c r="A915" s="63"/>
      <c r="B915" s="63"/>
      <c r="C915" s="63"/>
      <c r="D915" s="63"/>
      <c r="E915" s="63"/>
      <c r="F915" s="63"/>
      <c r="G915" s="63"/>
      <c r="H915" s="63"/>
      <c r="I915" s="63"/>
      <c r="J915" s="83"/>
    </row>
    <row r="916" spans="1:10" ht="12.75">
      <c r="A916" s="63"/>
      <c r="B916" s="63"/>
      <c r="C916" s="63"/>
      <c r="D916" s="63"/>
      <c r="E916" s="63"/>
      <c r="F916" s="63"/>
      <c r="G916" s="63"/>
      <c r="H916" s="63"/>
      <c r="I916" s="63"/>
      <c r="J916" s="83"/>
    </row>
    <row r="917" spans="1:10" ht="12.75">
      <c r="A917" s="63"/>
      <c r="B917" s="63"/>
      <c r="C917" s="63"/>
      <c r="D917" s="63"/>
      <c r="E917" s="63"/>
      <c r="F917" s="63"/>
      <c r="G917" s="63"/>
      <c r="H917" s="63"/>
      <c r="I917" s="63"/>
      <c r="J917" s="83"/>
    </row>
    <row r="918" spans="1:10" ht="12.75">
      <c r="A918" s="63"/>
      <c r="B918" s="63"/>
      <c r="C918" s="63"/>
      <c r="D918" s="63"/>
      <c r="E918" s="63"/>
      <c r="F918" s="63"/>
      <c r="G918" s="63"/>
      <c r="H918" s="63"/>
      <c r="I918" s="63"/>
      <c r="J918" s="83"/>
    </row>
    <row r="919" spans="1:10" ht="12.75">
      <c r="A919" s="63"/>
      <c r="B919" s="63"/>
      <c r="C919" s="63"/>
      <c r="D919" s="63"/>
      <c r="E919" s="63"/>
      <c r="F919" s="63"/>
      <c r="G919" s="63"/>
      <c r="H919" s="63"/>
      <c r="I919" s="63"/>
      <c r="J919" s="83"/>
    </row>
    <row r="920" spans="1:10" ht="12.75">
      <c r="A920" s="63"/>
      <c r="B920" s="63"/>
      <c r="C920" s="63"/>
      <c r="D920" s="63"/>
      <c r="E920" s="63"/>
      <c r="F920" s="63"/>
      <c r="G920" s="63"/>
      <c r="H920" s="63"/>
      <c r="I920" s="63"/>
      <c r="J920" s="83"/>
    </row>
    <row r="921" spans="1:10" ht="12.75">
      <c r="A921" s="63"/>
      <c r="B921" s="63"/>
      <c r="C921" s="63"/>
      <c r="D921" s="63"/>
      <c r="E921" s="63"/>
      <c r="F921" s="63"/>
      <c r="G921" s="63"/>
      <c r="H921" s="63"/>
      <c r="I921" s="63"/>
      <c r="J921" s="83"/>
    </row>
    <row r="922" spans="1:10" ht="12.75">
      <c r="A922" s="63"/>
      <c r="B922" s="63"/>
      <c r="C922" s="63"/>
      <c r="D922" s="63"/>
      <c r="E922" s="63"/>
      <c r="F922" s="63"/>
      <c r="G922" s="63"/>
      <c r="H922" s="63"/>
      <c r="I922" s="63"/>
      <c r="J922" s="83"/>
    </row>
    <row r="923" spans="1:10" ht="12.75">
      <c r="A923" s="63"/>
      <c r="B923" s="63"/>
      <c r="C923" s="63"/>
      <c r="D923" s="63"/>
      <c r="E923" s="63"/>
      <c r="F923" s="63"/>
      <c r="G923" s="63"/>
      <c r="H923" s="63"/>
      <c r="I923" s="63"/>
      <c r="J923" s="83"/>
    </row>
    <row r="924" spans="1:10" ht="12.75">
      <c r="A924" s="63"/>
      <c r="B924" s="63"/>
      <c r="C924" s="63"/>
      <c r="D924" s="63"/>
      <c r="E924" s="63"/>
      <c r="F924" s="63"/>
      <c r="G924" s="63"/>
      <c r="H924" s="63"/>
      <c r="I924" s="63"/>
      <c r="J924" s="83"/>
    </row>
    <row r="925" spans="1:10" ht="12.75">
      <c r="A925" s="63"/>
      <c r="B925" s="63"/>
      <c r="C925" s="63"/>
      <c r="D925" s="63"/>
      <c r="E925" s="63"/>
      <c r="F925" s="63"/>
      <c r="G925" s="63"/>
      <c r="H925" s="63"/>
      <c r="I925" s="63"/>
      <c r="J925" s="83"/>
    </row>
    <row r="926" spans="1:10" ht="12.75">
      <c r="A926" s="63"/>
      <c r="B926" s="63"/>
      <c r="C926" s="63"/>
      <c r="D926" s="63"/>
      <c r="E926" s="63"/>
      <c r="F926" s="63"/>
      <c r="G926" s="63"/>
      <c r="H926" s="63"/>
      <c r="I926" s="63"/>
      <c r="J926" s="83"/>
    </row>
    <row r="927" spans="1:10" ht="12.75">
      <c r="A927" s="63"/>
      <c r="B927" s="63"/>
      <c r="C927" s="63"/>
      <c r="D927" s="63"/>
      <c r="E927" s="63"/>
      <c r="F927" s="63"/>
      <c r="G927" s="63"/>
      <c r="H927" s="63"/>
      <c r="I927" s="63"/>
      <c r="J927" s="83"/>
    </row>
    <row r="928" spans="1:10" ht="12.75">
      <c r="A928" s="63"/>
      <c r="B928" s="63"/>
      <c r="C928" s="63"/>
      <c r="D928" s="63"/>
      <c r="E928" s="63"/>
      <c r="F928" s="63"/>
      <c r="G928" s="63"/>
      <c r="H928" s="63"/>
      <c r="I928" s="63"/>
      <c r="J928" s="83"/>
    </row>
    <row r="929" spans="1:10" ht="12.75">
      <c r="A929" s="63"/>
      <c r="B929" s="63"/>
      <c r="C929" s="63"/>
      <c r="D929" s="63"/>
      <c r="E929" s="63"/>
      <c r="F929" s="63"/>
      <c r="G929" s="63"/>
      <c r="H929" s="63"/>
      <c r="I929" s="63"/>
      <c r="J929" s="83"/>
    </row>
    <row r="930" spans="1:10" ht="12.75">
      <c r="A930" s="63"/>
      <c r="B930" s="63"/>
      <c r="C930" s="63"/>
      <c r="D930" s="63"/>
      <c r="E930" s="63"/>
      <c r="F930" s="63"/>
      <c r="G930" s="63"/>
      <c r="H930" s="63"/>
      <c r="I930" s="63"/>
      <c r="J930" s="83"/>
    </row>
    <row r="931" spans="1:10" ht="12.75">
      <c r="A931" s="63"/>
      <c r="B931" s="63"/>
      <c r="C931" s="63"/>
      <c r="D931" s="63"/>
      <c r="E931" s="63"/>
      <c r="F931" s="63"/>
      <c r="G931" s="63"/>
      <c r="H931" s="63"/>
      <c r="I931" s="63"/>
      <c r="J931" s="83"/>
    </row>
    <row r="932" spans="1:10" ht="12.75">
      <c r="A932" s="63"/>
      <c r="B932" s="63"/>
      <c r="C932" s="63"/>
      <c r="D932" s="63"/>
      <c r="E932" s="63"/>
      <c r="F932" s="63"/>
      <c r="G932" s="63"/>
      <c r="H932" s="63"/>
      <c r="I932" s="63"/>
      <c r="J932" s="83"/>
    </row>
    <row r="933" spans="1:10" ht="12.75">
      <c r="A933" s="63"/>
      <c r="B933" s="63"/>
      <c r="C933" s="63"/>
      <c r="D933" s="63"/>
      <c r="E933" s="63"/>
      <c r="F933" s="63"/>
      <c r="G933" s="63"/>
      <c r="H933" s="63"/>
      <c r="I933" s="63"/>
      <c r="J933" s="83"/>
    </row>
    <row r="934" spans="1:10" ht="12.75">
      <c r="A934" s="63"/>
      <c r="B934" s="63"/>
      <c r="C934" s="63"/>
      <c r="D934" s="63"/>
      <c r="E934" s="63"/>
      <c r="F934" s="63"/>
      <c r="G934" s="63"/>
      <c r="H934" s="63"/>
      <c r="I934" s="63"/>
      <c r="J934" s="83"/>
    </row>
    <row r="935" spans="1:10" ht="12.75">
      <c r="A935" s="63"/>
      <c r="B935" s="63"/>
      <c r="C935" s="63"/>
      <c r="D935" s="63"/>
      <c r="E935" s="63"/>
      <c r="F935" s="63"/>
      <c r="G935" s="63"/>
      <c r="H935" s="63"/>
      <c r="I935" s="63"/>
      <c r="J935" s="83"/>
    </row>
    <row r="936" spans="1:10" ht="12.75">
      <c r="A936" s="63"/>
      <c r="B936" s="63"/>
      <c r="C936" s="63"/>
      <c r="D936" s="63"/>
      <c r="E936" s="63"/>
      <c r="F936" s="63"/>
      <c r="G936" s="63"/>
      <c r="H936" s="63"/>
      <c r="I936" s="63"/>
      <c r="J936" s="83"/>
    </row>
    <row r="937" spans="1:10" ht="12.75">
      <c r="A937" s="63"/>
      <c r="B937" s="63"/>
      <c r="C937" s="63"/>
      <c r="D937" s="63"/>
      <c r="E937" s="63"/>
      <c r="F937" s="63"/>
      <c r="G937" s="63"/>
      <c r="H937" s="63"/>
      <c r="I937" s="63"/>
      <c r="J937" s="83"/>
    </row>
    <row r="938" spans="1:10" ht="12.75">
      <c r="A938" s="63"/>
      <c r="B938" s="63"/>
      <c r="C938" s="63"/>
      <c r="D938" s="63"/>
      <c r="E938" s="63"/>
      <c r="F938" s="63"/>
      <c r="G938" s="63"/>
      <c r="H938" s="63"/>
      <c r="I938" s="63"/>
      <c r="J938" s="83"/>
    </row>
    <row r="939" spans="1:10" ht="12.75">
      <c r="A939" s="63"/>
      <c r="B939" s="63"/>
      <c r="C939" s="63"/>
      <c r="D939" s="63"/>
      <c r="E939" s="63"/>
      <c r="F939" s="63"/>
      <c r="G939" s="63"/>
      <c r="H939" s="63"/>
      <c r="I939" s="63"/>
      <c r="J939" s="83"/>
    </row>
    <row r="940" spans="1:10" ht="12.75">
      <c r="A940" s="63"/>
      <c r="B940" s="63"/>
      <c r="C940" s="63"/>
      <c r="D940" s="63"/>
      <c r="E940" s="63"/>
      <c r="F940" s="63"/>
      <c r="G940" s="63"/>
      <c r="H940" s="63"/>
      <c r="I940" s="63"/>
      <c r="J940" s="83"/>
    </row>
    <row r="941" spans="1:10" ht="12.75">
      <c r="A941" s="63"/>
      <c r="B941" s="63"/>
      <c r="C941" s="63"/>
      <c r="D941" s="63"/>
      <c r="E941" s="63"/>
      <c r="F941" s="63"/>
      <c r="G941" s="63"/>
      <c r="H941" s="63"/>
      <c r="I941" s="63"/>
      <c r="J941" s="83"/>
    </row>
    <row r="942" spans="1:10" ht="12.75">
      <c r="A942" s="63"/>
      <c r="B942" s="63"/>
      <c r="C942" s="63"/>
      <c r="D942" s="63"/>
      <c r="E942" s="63"/>
      <c r="F942" s="63"/>
      <c r="G942" s="63"/>
      <c r="H942" s="63"/>
      <c r="I942" s="63"/>
      <c r="J942" s="83"/>
    </row>
    <row r="943" spans="1:10" ht="12.75">
      <c r="A943" s="63"/>
      <c r="B943" s="63"/>
      <c r="C943" s="63"/>
      <c r="D943" s="63"/>
      <c r="E943" s="63"/>
      <c r="F943" s="63"/>
      <c r="G943" s="63"/>
      <c r="H943" s="63"/>
      <c r="I943" s="63"/>
      <c r="J943" s="83"/>
    </row>
    <row r="944" spans="1:10" ht="12.75">
      <c r="A944" s="63"/>
      <c r="B944" s="63"/>
      <c r="C944" s="63"/>
      <c r="D944" s="63"/>
      <c r="E944" s="63"/>
      <c r="F944" s="63"/>
      <c r="G944" s="63"/>
      <c r="H944" s="63"/>
      <c r="I944" s="63"/>
      <c r="J944" s="83"/>
    </row>
    <row r="945" spans="1:10" ht="12.75">
      <c r="A945" s="63"/>
      <c r="B945" s="63"/>
      <c r="C945" s="63"/>
      <c r="D945" s="63"/>
      <c r="E945" s="63"/>
      <c r="F945" s="63"/>
      <c r="G945" s="63"/>
      <c r="H945" s="63"/>
      <c r="I945" s="63"/>
      <c r="J945" s="83"/>
    </row>
    <row r="946" spans="1:10" ht="12.75">
      <c r="A946" s="63"/>
      <c r="B946" s="63"/>
      <c r="C946" s="63"/>
      <c r="D946" s="63"/>
      <c r="E946" s="63"/>
      <c r="F946" s="63"/>
      <c r="G946" s="63"/>
      <c r="H946" s="63"/>
      <c r="I946" s="63"/>
      <c r="J946" s="83"/>
    </row>
    <row r="947" spans="1:10" ht="12.75">
      <c r="A947" s="63"/>
      <c r="B947" s="63"/>
      <c r="C947" s="63"/>
      <c r="D947" s="63"/>
      <c r="E947" s="63"/>
      <c r="F947" s="63"/>
      <c r="G947" s="63"/>
      <c r="H947" s="63"/>
      <c r="I947" s="63"/>
      <c r="J947" s="83"/>
    </row>
    <row r="948" spans="1:10" ht="12.75">
      <c r="A948" s="63"/>
      <c r="B948" s="63"/>
      <c r="C948" s="63"/>
      <c r="D948" s="63"/>
      <c r="E948" s="63"/>
      <c r="F948" s="63"/>
      <c r="G948" s="63"/>
      <c r="H948" s="63"/>
      <c r="I948" s="63"/>
      <c r="J948" s="83"/>
    </row>
    <row r="949" spans="1:10" ht="12.75">
      <c r="A949" s="63"/>
      <c r="B949" s="63"/>
      <c r="C949" s="63"/>
      <c r="D949" s="63"/>
      <c r="E949" s="63"/>
      <c r="F949" s="63"/>
      <c r="G949" s="63"/>
      <c r="H949" s="63"/>
      <c r="I949" s="63"/>
      <c r="J949" s="83"/>
    </row>
    <row r="950" spans="1:10" ht="12.75">
      <c r="A950" s="63"/>
      <c r="B950" s="63"/>
      <c r="C950" s="63"/>
      <c r="D950" s="63"/>
      <c r="E950" s="63"/>
      <c r="F950" s="63"/>
      <c r="G950" s="63"/>
      <c r="H950" s="63"/>
      <c r="I950" s="63"/>
      <c r="J950" s="83"/>
    </row>
    <row r="951" spans="1:10" ht="12.75">
      <c r="A951" s="63"/>
      <c r="B951" s="63"/>
      <c r="C951" s="63"/>
      <c r="D951" s="63"/>
      <c r="E951" s="63"/>
      <c r="F951" s="63"/>
      <c r="G951" s="63"/>
      <c r="H951" s="63"/>
      <c r="I951" s="63"/>
      <c r="J951" s="83"/>
    </row>
    <row r="952" spans="1:10" ht="12.75">
      <c r="A952" s="63"/>
      <c r="B952" s="63"/>
      <c r="C952" s="63"/>
      <c r="D952" s="63"/>
      <c r="E952" s="63"/>
      <c r="F952" s="63"/>
      <c r="G952" s="63"/>
      <c r="H952" s="63"/>
      <c r="I952" s="63"/>
      <c r="J952" s="83"/>
    </row>
    <row r="953" spans="1:10" ht="12.75">
      <c r="A953" s="63"/>
      <c r="B953" s="63"/>
      <c r="C953" s="63"/>
      <c r="D953" s="63"/>
      <c r="E953" s="63"/>
      <c r="F953" s="63"/>
      <c r="G953" s="63"/>
      <c r="H953" s="63"/>
      <c r="I953" s="63"/>
      <c r="J953" s="83"/>
    </row>
    <row r="954" spans="1:10" ht="12.75">
      <c r="A954" s="63"/>
      <c r="B954" s="63"/>
      <c r="C954" s="63"/>
      <c r="D954" s="63"/>
      <c r="E954" s="63"/>
      <c r="F954" s="63"/>
      <c r="G954" s="63"/>
      <c r="H954" s="63"/>
      <c r="I954" s="63"/>
      <c r="J954" s="83"/>
    </row>
    <row r="955" spans="1:10" ht="12.75">
      <c r="A955" s="63"/>
      <c r="B955" s="63"/>
      <c r="C955" s="63"/>
      <c r="D955" s="63"/>
      <c r="E955" s="63"/>
      <c r="F955" s="63"/>
      <c r="G955" s="63"/>
      <c r="H955" s="63"/>
      <c r="I955" s="63"/>
      <c r="J955" s="83"/>
    </row>
    <row r="956" spans="1:10" ht="12.75">
      <c r="A956" s="63"/>
      <c r="B956" s="63"/>
      <c r="C956" s="63"/>
      <c r="D956" s="63"/>
      <c r="E956" s="63"/>
      <c r="F956" s="63"/>
      <c r="G956" s="63"/>
      <c r="H956" s="63"/>
      <c r="I956" s="63"/>
      <c r="J956" s="83"/>
    </row>
    <row r="957" spans="1:10" ht="12.75">
      <c r="A957" s="63"/>
      <c r="B957" s="63"/>
      <c r="C957" s="63"/>
      <c r="D957" s="63"/>
      <c r="E957" s="63"/>
      <c r="F957" s="63"/>
      <c r="G957" s="63"/>
      <c r="H957" s="63"/>
      <c r="I957" s="63"/>
      <c r="J957" s="83"/>
    </row>
    <row r="958" spans="1:10" ht="12.75">
      <c r="A958" s="63"/>
      <c r="B958" s="63"/>
      <c r="C958" s="63"/>
      <c r="D958" s="63"/>
      <c r="E958" s="63"/>
      <c r="F958" s="63"/>
      <c r="G958" s="63"/>
      <c r="H958" s="63"/>
      <c r="I958" s="63"/>
      <c r="J958" s="83"/>
    </row>
    <row r="959" spans="1:10" ht="12.75">
      <c r="A959" s="63"/>
      <c r="B959" s="63"/>
      <c r="C959" s="63"/>
      <c r="D959" s="63"/>
      <c r="E959" s="63"/>
      <c r="F959" s="63"/>
      <c r="G959" s="63"/>
      <c r="H959" s="63"/>
      <c r="I959" s="63"/>
      <c r="J959" s="83"/>
    </row>
    <row r="960" spans="1:10" ht="12.75">
      <c r="A960" s="63"/>
      <c r="B960" s="63"/>
      <c r="C960" s="63"/>
      <c r="D960" s="63"/>
      <c r="E960" s="63"/>
      <c r="F960" s="63"/>
      <c r="G960" s="63"/>
      <c r="H960" s="63"/>
      <c r="I960" s="63"/>
      <c r="J960" s="83"/>
    </row>
    <row r="961" spans="1:10" ht="12.75">
      <c r="A961" s="63"/>
      <c r="B961" s="63"/>
      <c r="C961" s="63"/>
      <c r="D961" s="63"/>
      <c r="E961" s="63"/>
      <c r="F961" s="63"/>
      <c r="G961" s="63"/>
      <c r="H961" s="63"/>
      <c r="I961" s="63"/>
      <c r="J961" s="83"/>
    </row>
    <row r="962" spans="1:10" ht="12.75">
      <c r="A962" s="63"/>
      <c r="B962" s="63"/>
      <c r="C962" s="63"/>
      <c r="D962" s="63"/>
      <c r="E962" s="63"/>
      <c r="F962" s="63"/>
      <c r="G962" s="63"/>
      <c r="H962" s="63"/>
      <c r="I962" s="63"/>
      <c r="J962" s="83"/>
    </row>
    <row r="963" spans="1:10" ht="12.75">
      <c r="A963" s="63"/>
      <c r="B963" s="63"/>
      <c r="C963" s="63"/>
      <c r="D963" s="63"/>
      <c r="E963" s="63"/>
      <c r="F963" s="63"/>
      <c r="G963" s="63"/>
      <c r="H963" s="63"/>
      <c r="I963" s="63"/>
      <c r="J963" s="83"/>
    </row>
    <row r="964" spans="1:10" ht="12.75">
      <c r="A964" s="63"/>
      <c r="B964" s="63"/>
      <c r="C964" s="63"/>
      <c r="D964" s="63"/>
      <c r="E964" s="63"/>
      <c r="F964" s="63"/>
      <c r="G964" s="63"/>
      <c r="H964" s="63"/>
      <c r="I964" s="63"/>
      <c r="J964" s="83"/>
    </row>
    <row r="965" spans="1:10" ht="12.75">
      <c r="A965" s="63"/>
      <c r="B965" s="63"/>
      <c r="C965" s="63"/>
      <c r="D965" s="63"/>
      <c r="E965" s="63"/>
      <c r="F965" s="63"/>
      <c r="G965" s="63"/>
      <c r="H965" s="63"/>
      <c r="I965" s="63"/>
      <c r="J965" s="83"/>
    </row>
    <row r="966" spans="1:10" ht="12.75">
      <c r="A966" s="63"/>
      <c r="B966" s="63"/>
      <c r="C966" s="63"/>
      <c r="D966" s="63"/>
      <c r="E966" s="63"/>
      <c r="F966" s="63"/>
      <c r="G966" s="63"/>
      <c r="H966" s="63"/>
      <c r="I966" s="63"/>
      <c r="J966" s="83"/>
    </row>
    <row r="967" spans="1:10" ht="12.75">
      <c r="A967" s="63"/>
      <c r="B967" s="63"/>
      <c r="C967" s="63"/>
      <c r="D967" s="63"/>
      <c r="E967" s="63"/>
      <c r="F967" s="63"/>
      <c r="G967" s="63"/>
      <c r="H967" s="63"/>
      <c r="I967" s="63"/>
      <c r="J967" s="83"/>
    </row>
    <row r="968" spans="1:10" ht="12.75">
      <c r="A968" s="63"/>
      <c r="B968" s="63"/>
      <c r="C968" s="63"/>
      <c r="D968" s="63"/>
      <c r="E968" s="63"/>
      <c r="F968" s="63"/>
      <c r="G968" s="63"/>
      <c r="H968" s="63"/>
      <c r="I968" s="63"/>
      <c r="J968" s="83"/>
    </row>
    <row r="969" spans="1:10" ht="12.75">
      <c r="A969" s="63"/>
      <c r="B969" s="63"/>
      <c r="C969" s="63"/>
      <c r="D969" s="63"/>
      <c r="E969" s="63"/>
      <c r="F969" s="63"/>
      <c r="G969" s="63"/>
      <c r="H969" s="63"/>
      <c r="I969" s="63"/>
      <c r="J969" s="83"/>
    </row>
    <row r="970" spans="1:10" ht="12.75">
      <c r="A970" s="63"/>
      <c r="B970" s="63"/>
      <c r="C970" s="63"/>
      <c r="D970" s="63"/>
      <c r="E970" s="63"/>
      <c r="F970" s="63"/>
      <c r="G970" s="63"/>
      <c r="H970" s="63"/>
      <c r="I970" s="63"/>
      <c r="J970" s="83"/>
    </row>
    <row r="971" spans="1:10" ht="12.75">
      <c r="A971" s="63"/>
      <c r="B971" s="63"/>
      <c r="C971" s="63"/>
      <c r="D971" s="63"/>
      <c r="E971" s="63"/>
      <c r="F971" s="63"/>
      <c r="G971" s="63"/>
      <c r="H971" s="63"/>
      <c r="I971" s="63"/>
      <c r="J971" s="83"/>
    </row>
    <row r="972" spans="1:10" ht="12.75">
      <c r="A972" s="63"/>
      <c r="B972" s="63"/>
      <c r="C972" s="63"/>
      <c r="D972" s="63"/>
      <c r="E972" s="63"/>
      <c r="F972" s="63"/>
      <c r="G972" s="63"/>
      <c r="H972" s="63"/>
      <c r="I972" s="63"/>
      <c r="J972" s="83"/>
    </row>
    <row r="973" spans="1:10" ht="12.75">
      <c r="A973" s="63"/>
      <c r="B973" s="63"/>
      <c r="C973" s="63"/>
      <c r="D973" s="63"/>
      <c r="E973" s="63"/>
      <c r="F973" s="63"/>
      <c r="G973" s="63"/>
      <c r="H973" s="63"/>
      <c r="I973" s="63"/>
      <c r="J973" s="83"/>
    </row>
    <row r="974" spans="1:10" ht="12.75">
      <c r="A974" s="63"/>
      <c r="B974" s="63"/>
      <c r="C974" s="63"/>
      <c r="D974" s="63"/>
      <c r="E974" s="63"/>
      <c r="F974" s="63"/>
      <c r="G974" s="63"/>
      <c r="H974" s="63"/>
      <c r="I974" s="63"/>
      <c r="J974" s="83"/>
    </row>
    <row r="975" spans="1:10" ht="12.75">
      <c r="A975" s="63"/>
      <c r="B975" s="63"/>
      <c r="C975" s="63"/>
      <c r="D975" s="63"/>
      <c r="E975" s="63"/>
      <c r="F975" s="63"/>
      <c r="G975" s="63"/>
      <c r="H975" s="63"/>
      <c r="I975" s="63"/>
      <c r="J975" s="83"/>
    </row>
    <row r="976" spans="1:10" ht="12.75">
      <c r="A976" s="63"/>
      <c r="B976" s="63"/>
      <c r="C976" s="63"/>
      <c r="D976" s="63"/>
      <c r="E976" s="63"/>
      <c r="F976" s="63"/>
      <c r="G976" s="63"/>
      <c r="H976" s="63"/>
      <c r="I976" s="63"/>
      <c r="J976" s="83"/>
    </row>
    <row r="977" spans="1:10" ht="12.75">
      <c r="A977" s="63"/>
      <c r="B977" s="63"/>
      <c r="C977" s="63"/>
      <c r="D977" s="63"/>
      <c r="E977" s="63"/>
      <c r="F977" s="63"/>
      <c r="G977" s="63"/>
      <c r="H977" s="63"/>
      <c r="I977" s="63"/>
      <c r="J977" s="83"/>
    </row>
    <row r="978" spans="1:10" ht="12.75">
      <c r="A978" s="63"/>
      <c r="B978" s="63"/>
      <c r="C978" s="63"/>
      <c r="D978" s="63"/>
      <c r="E978" s="63"/>
      <c r="F978" s="63"/>
      <c r="G978" s="63"/>
      <c r="H978" s="63"/>
      <c r="I978" s="63"/>
      <c r="J978" s="83"/>
    </row>
  </sheetData>
  <mergeCells count="25">
    <mergeCell ref="C47:I47"/>
    <mergeCell ref="C42:C43"/>
    <mergeCell ref="D42:D43"/>
    <mergeCell ref="C7:C9"/>
    <mergeCell ref="D7:D9"/>
    <mergeCell ref="C10:I10"/>
    <mergeCell ref="D15:D16"/>
    <mergeCell ref="C19:I19"/>
    <mergeCell ref="C23:I23"/>
    <mergeCell ref="C15:C16"/>
    <mergeCell ref="C24:C25"/>
    <mergeCell ref="D24:D25"/>
    <mergeCell ref="C30:C33"/>
    <mergeCell ref="D30:D33"/>
    <mergeCell ref="C1:I1"/>
    <mergeCell ref="C2:I3"/>
    <mergeCell ref="C64:C66"/>
    <mergeCell ref="D64:D66"/>
    <mergeCell ref="C59:I59"/>
    <mergeCell ref="C63:I63"/>
    <mergeCell ref="C51:I51"/>
    <mergeCell ref="C56:C57"/>
    <mergeCell ref="D56:D57"/>
    <mergeCell ref="C38:I38"/>
    <mergeCell ref="C34:I34"/>
  </mergeCells>
  <hyperlinks>
    <hyperlink ref="H24" r:id="rId1"/>
    <hyperlink ref="H31" r:id="rId2"/>
    <hyperlink ref="H39" r:id="rId3"/>
    <hyperlink ref="H52" r:id="rId4"/>
    <hyperlink ref="H53" r:id="rId5"/>
    <hyperlink ref="I53" r:id="rId6"/>
    <hyperlink ref="H67" r:id="rId7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I986"/>
  <sheetViews>
    <sheetView workbookViewId="0">
      <selection activeCell="J3" sqref="J1:Z1048576"/>
    </sheetView>
  </sheetViews>
  <sheetFormatPr defaultColWidth="14.42578125" defaultRowHeight="15.75" customHeight="1"/>
  <cols>
    <col min="1" max="1" width="7.5703125" customWidth="1"/>
    <col min="2" max="2" width="9.5703125" customWidth="1"/>
    <col min="3" max="3" width="14.140625" customWidth="1"/>
    <col min="4" max="4" width="18.42578125" customWidth="1"/>
    <col min="5" max="5" width="26.7109375" customWidth="1"/>
    <col min="6" max="6" width="40.28515625" customWidth="1"/>
    <col min="7" max="7" width="66.42578125" customWidth="1"/>
    <col min="8" max="8" width="21.85546875" customWidth="1"/>
    <col min="9" max="9" width="16.85546875" customWidth="1"/>
  </cols>
  <sheetData>
    <row r="1" spans="1:9" ht="33.75" customHeight="1">
      <c r="A1" s="1"/>
      <c r="B1" s="878" t="s">
        <v>249</v>
      </c>
      <c r="C1" s="864"/>
      <c r="D1" s="864"/>
      <c r="E1" s="864"/>
      <c r="F1" s="864"/>
      <c r="G1" s="864"/>
      <c r="H1" s="865"/>
      <c r="I1" s="1"/>
    </row>
    <row r="2" spans="1:9" ht="18" customHeight="1">
      <c r="A2" s="16"/>
      <c r="B2" s="876" t="s">
        <v>252</v>
      </c>
      <c r="C2" s="864"/>
      <c r="D2" s="864"/>
      <c r="E2" s="864"/>
      <c r="F2" s="864"/>
      <c r="G2" s="864"/>
      <c r="H2" s="865"/>
      <c r="I2" s="16"/>
    </row>
    <row r="3" spans="1:9" ht="25.5">
      <c r="A3" s="21"/>
      <c r="B3" s="5" t="s">
        <v>61</v>
      </c>
      <c r="C3" s="5" t="s">
        <v>65</v>
      </c>
      <c r="D3" s="5" t="s">
        <v>67</v>
      </c>
      <c r="E3" s="5" t="s">
        <v>68</v>
      </c>
      <c r="F3" s="5" t="s">
        <v>72</v>
      </c>
      <c r="G3" s="5" t="s">
        <v>14</v>
      </c>
      <c r="H3" s="5" t="s">
        <v>75</v>
      </c>
      <c r="I3" s="21"/>
    </row>
    <row r="4" spans="1:9" ht="38.25">
      <c r="A4" s="88"/>
      <c r="B4" s="89" t="s">
        <v>16</v>
      </c>
      <c r="C4" s="89" t="s">
        <v>17</v>
      </c>
      <c r="D4" s="38" t="s">
        <v>255</v>
      </c>
      <c r="E4" s="28" t="s">
        <v>256</v>
      </c>
      <c r="F4" s="24" t="s">
        <v>257</v>
      </c>
      <c r="G4" s="90" t="str">
        <f>HYPERLINK("https://www.youtube.com/watch?v=NhAR9mqUqMM","АСУ РСО. Выполнить самостоятельно комплекс ОРУ №1. Посотрет видеоролик: ""Обучение технике бега на 30 метров с высокого старта"". ")</f>
        <v xml:space="preserve">АСУ РСО. Выполнить самостоятельно комплекс ОРУ №1. Посотрет видеоролик: "Обучение технике бега на 30 метров с высокого старта". </v>
      </c>
      <c r="H4" s="10" t="s">
        <v>97</v>
      </c>
      <c r="I4" s="88"/>
    </row>
    <row r="5" spans="1:9" ht="50.25" customHeight="1">
      <c r="A5" s="25"/>
      <c r="B5" s="89" t="s">
        <v>31</v>
      </c>
      <c r="C5" s="93" t="s">
        <v>34</v>
      </c>
      <c r="D5" s="94" t="s">
        <v>174</v>
      </c>
      <c r="E5" s="40" t="s">
        <v>259</v>
      </c>
      <c r="F5" s="40" t="s">
        <v>260</v>
      </c>
      <c r="G5" s="95" t="str">
        <f>HYPERLINK("https://resh.edu.ru/subject/lesson/4069/main/195630/","Просмотреть видеоурок 60 РЭШ, литературное чтение, 1 класс. Учебник с.34-37-выразительное чтение. Если нет технической возможности: Учебник с.34-37-выразительное чтение. ")</f>
        <v xml:space="preserve">Просмотреть видеоурок 60 РЭШ, литературное чтение, 1 класс. Учебник с.34-37-выразительное чтение. Если нет технической возможности: Учебник с.34-37-выразительное чтение. </v>
      </c>
      <c r="H5" s="31" t="s">
        <v>104</v>
      </c>
      <c r="I5" s="25"/>
    </row>
    <row r="6" spans="1:9" ht="51">
      <c r="A6" s="25"/>
      <c r="B6" s="89" t="s">
        <v>146</v>
      </c>
      <c r="C6" s="93" t="s">
        <v>148</v>
      </c>
      <c r="D6" s="94" t="s">
        <v>174</v>
      </c>
      <c r="E6" s="40" t="s">
        <v>262</v>
      </c>
      <c r="F6" s="40" t="s">
        <v>263</v>
      </c>
      <c r="G6" s="99" t="str">
        <f>HYPERLINK("https://youtu.be/IkGDUQNLG2c","Просмотреть видеоурок. Учебник с.90 упр. 8,9 - выполнить письменно в тетради. Упр. 10 - выполнить устно. Если нет технической возможности: Учебник с.90 упр. 8,9 - выполнить письменно в тетради. Упр. 10 - выполнить устно.")</f>
        <v>Просмотреть видеоурок. Учебник с.90 упр. 8,9 - выполнить письменно в тетради. Упр. 10 - выполнить устно. Если нет технической возможности: Учебник с.90 упр. 8,9 - выполнить письменно в тетради. Упр. 10 - выполнить устно.</v>
      </c>
      <c r="H6" s="31" t="s">
        <v>104</v>
      </c>
      <c r="I6" s="25"/>
    </row>
    <row r="7" spans="1:9" ht="12.75" customHeight="1">
      <c r="A7" s="49"/>
      <c r="B7" s="882" t="s">
        <v>160</v>
      </c>
      <c r="C7" s="864"/>
      <c r="D7" s="864"/>
      <c r="E7" s="864"/>
      <c r="F7" s="864"/>
      <c r="G7" s="864"/>
      <c r="H7" s="865"/>
      <c r="I7" s="49"/>
    </row>
    <row r="8" spans="1:9" ht="38.25">
      <c r="A8" s="25"/>
      <c r="B8" s="89" t="s">
        <v>170</v>
      </c>
      <c r="C8" s="93" t="s">
        <v>173</v>
      </c>
      <c r="D8" s="40" t="s">
        <v>174</v>
      </c>
      <c r="E8" s="40" t="s">
        <v>268</v>
      </c>
      <c r="F8" s="104" t="s">
        <v>269</v>
      </c>
      <c r="G8" s="54" t="str">
        <f>HYPERLINK("https://youtu.be/lsm3FBqNaWI","Просмотреть видеоурок. Учебник с.83 №2,4-выполнить письменно в тетради. Если нет технической возможности: Учебник с.83 просмотреть начало урока №2,4-выполнить письменно в тетради. ")</f>
        <v xml:space="preserve">Просмотреть видеоурок. Учебник с.83 №2,4-выполнить письменно в тетради. Если нет технической возможности: Учебник с.83 просмотреть начало урока №2,4-выполнить письменно в тетради. </v>
      </c>
      <c r="H8" s="91" t="s">
        <v>104</v>
      </c>
      <c r="I8" s="25"/>
    </row>
    <row r="9" spans="1:9" ht="38.25">
      <c r="A9" s="25"/>
      <c r="B9" s="89" t="s">
        <v>202</v>
      </c>
      <c r="C9" s="93" t="s">
        <v>203</v>
      </c>
      <c r="D9" s="40" t="s">
        <v>274</v>
      </c>
      <c r="E9" s="40" t="s">
        <v>275</v>
      </c>
      <c r="F9" s="52" t="s">
        <v>178</v>
      </c>
      <c r="G9" s="54" t="str">
        <f>HYPERLINK("https://youtu.be/Xq2vj3i3Xo4","Просмотреть видеоурок.РТ с.46 №2.  Если нет технической возможности: Учебник с.66-67-прочитать. РТ с.46 №2.  ")</f>
        <v xml:space="preserve">Просмотреть видеоурок.РТ с.46 №2.  Если нет технической возможности: Учебник с.66-67-прочитать. РТ с.46 №2.  </v>
      </c>
      <c r="H9" s="91" t="s">
        <v>104</v>
      </c>
      <c r="I9" s="25"/>
    </row>
    <row r="10" spans="1:9" ht="51">
      <c r="A10" s="25"/>
      <c r="B10" s="883" t="s">
        <v>214</v>
      </c>
      <c r="C10" s="884" t="s">
        <v>215</v>
      </c>
      <c r="D10" s="40" t="s">
        <v>274</v>
      </c>
      <c r="E10" s="40" t="s">
        <v>280</v>
      </c>
      <c r="F10" s="52" t="s">
        <v>281</v>
      </c>
      <c r="G10" s="40" t="s">
        <v>277</v>
      </c>
      <c r="H10" s="109" t="s">
        <v>104</v>
      </c>
      <c r="I10" s="25"/>
    </row>
    <row r="11" spans="1:9" ht="38.25">
      <c r="A11" s="16"/>
      <c r="B11" s="868"/>
      <c r="C11" s="868"/>
      <c r="D11" s="40" t="s">
        <v>274</v>
      </c>
      <c r="E11" s="76" t="s">
        <v>283</v>
      </c>
      <c r="F11" s="52" t="s">
        <v>284</v>
      </c>
      <c r="G11" s="40" t="s">
        <v>272</v>
      </c>
      <c r="H11" s="91" t="s">
        <v>104</v>
      </c>
      <c r="I11" s="16"/>
    </row>
    <row r="12" spans="1:9" ht="12.75">
      <c r="A12" s="25"/>
      <c r="B12" s="879" t="s">
        <v>245</v>
      </c>
      <c r="C12" s="864"/>
      <c r="D12" s="864"/>
      <c r="E12" s="864"/>
      <c r="F12" s="864"/>
      <c r="G12" s="864"/>
      <c r="H12" s="865"/>
      <c r="I12" s="25"/>
    </row>
    <row r="13" spans="1:9" ht="38.25">
      <c r="A13" s="25"/>
      <c r="B13" s="89" t="s">
        <v>16</v>
      </c>
      <c r="C13" s="89" t="s">
        <v>17</v>
      </c>
      <c r="D13" s="24" t="s">
        <v>174</v>
      </c>
      <c r="E13" s="40" t="s">
        <v>287</v>
      </c>
      <c r="F13" s="111" t="s">
        <v>288</v>
      </c>
      <c r="G13" s="99" t="str">
        <f>HYPERLINK("https://resh.edu.ru/subject/lesson/4056/main/195731/","Просмотреть видеоурок 61 РЭШ, литературное чтение, 1 класс. Учебник с.38-40-выразительное чтение. Если нет технической возможности: Учебник с.38-40-выразительное чтение. ")</f>
        <v xml:space="preserve">Просмотреть видеоурок 61 РЭШ, литературное чтение, 1 класс. Учебник с.38-40-выразительное чтение. Если нет технической возможности: Учебник с.38-40-выразительное чтение. </v>
      </c>
      <c r="H13" s="10" t="s">
        <v>104</v>
      </c>
      <c r="I13" s="25"/>
    </row>
    <row r="14" spans="1:9" ht="38.25">
      <c r="A14" s="25"/>
      <c r="B14" s="89" t="s">
        <v>31</v>
      </c>
      <c r="C14" s="93" t="s">
        <v>34</v>
      </c>
      <c r="D14" s="18" t="s">
        <v>255</v>
      </c>
      <c r="E14" s="28" t="s">
        <v>292</v>
      </c>
      <c r="F14" s="24" t="s">
        <v>293</v>
      </c>
      <c r="G14" s="18" t="s">
        <v>294</v>
      </c>
      <c r="H14" s="10" t="s">
        <v>97</v>
      </c>
      <c r="I14" s="25"/>
    </row>
    <row r="15" spans="1:9" ht="51">
      <c r="A15" s="49"/>
      <c r="B15" s="89" t="s">
        <v>146</v>
      </c>
      <c r="C15" s="93" t="s">
        <v>148</v>
      </c>
      <c r="D15" s="40" t="s">
        <v>174</v>
      </c>
      <c r="E15" s="91" t="s">
        <v>295</v>
      </c>
      <c r="F15" s="40" t="s">
        <v>296</v>
      </c>
      <c r="G15" s="99" t="str">
        <f>HYPERLINK("https://youtu.be/2sA8SCssXzU","Просмотреть видеоурок. Учебник с.96 упр. 9 ,10, 12 выполнить письменно в тетради. Упр. 8,15 - выполнить устно. Если нет технической возможности: Учебник с.92 упр. 9,10,12 - выполнить письменно в тетради. Упр. 8,15 - выполнить устно. ")</f>
        <v xml:space="preserve">Просмотреть видеоурок. Учебник с.96 упр. 9 ,10, 12 выполнить письменно в тетради. Упр. 8,15 - выполнить устно. Если нет технической возможности: Учебник с.92 упр. 9,10,12 - выполнить письменно в тетради. Упр. 8,15 - выполнить устно. </v>
      </c>
      <c r="H15" s="31" t="s">
        <v>104</v>
      </c>
      <c r="I15" s="21"/>
    </row>
    <row r="16" spans="1:9" ht="12.75">
      <c r="A16" s="88"/>
      <c r="B16" s="874" t="s">
        <v>160</v>
      </c>
      <c r="C16" s="864"/>
      <c r="D16" s="864"/>
      <c r="E16" s="864"/>
      <c r="F16" s="864"/>
      <c r="G16" s="864"/>
      <c r="H16" s="865"/>
      <c r="I16" s="88"/>
    </row>
    <row r="17" spans="1:9" ht="38.25">
      <c r="A17" s="88"/>
      <c r="B17" s="89" t="s">
        <v>170</v>
      </c>
      <c r="C17" s="93" t="s">
        <v>173</v>
      </c>
      <c r="D17" s="40" t="s">
        <v>255</v>
      </c>
      <c r="E17" s="40" t="s">
        <v>298</v>
      </c>
      <c r="F17" s="52" t="s">
        <v>299</v>
      </c>
      <c r="G17" s="95" t="str">
        <f>HYPERLINK("https://youtu.be/8iPyUKJ2Vuk","Просмотреть видеоурок. Учебник с.84 №5-выполнить письменно в тетради, РТ с.43 №1-3")</f>
        <v>Просмотреть видеоурок. Учебник с.84 №5-выполнить письменно в тетради, РТ с.43 №1-3</v>
      </c>
      <c r="H17" s="31" t="s">
        <v>104</v>
      </c>
      <c r="I17" s="88"/>
    </row>
    <row r="18" spans="1:9" ht="25.5">
      <c r="A18" s="110"/>
      <c r="B18" s="89" t="s">
        <v>202</v>
      </c>
      <c r="C18" s="93" t="s">
        <v>203</v>
      </c>
      <c r="D18" s="40" t="s">
        <v>174</v>
      </c>
      <c r="E18" s="76" t="s">
        <v>307</v>
      </c>
      <c r="F18" s="52" t="s">
        <v>308</v>
      </c>
      <c r="G18" s="95" t="str">
        <f>HYPERLINK("https://www.youtube.com/watch?v=zOhRcob-HBs","Выполнить партерную классическую гимнастику
https://www.youtube.com/watch?v=zOhRcob-HBs")</f>
        <v>Выполнить партерную классическую гимнастику
https://www.youtube.com/watch?v=zOhRcob-HBs</v>
      </c>
      <c r="H18" s="31" t="s">
        <v>104</v>
      </c>
      <c r="I18" s="110"/>
    </row>
    <row r="19" spans="1:9" ht="18" customHeight="1">
      <c r="A19" s="16"/>
      <c r="B19" s="876" t="s">
        <v>273</v>
      </c>
      <c r="C19" s="864"/>
      <c r="D19" s="864"/>
      <c r="E19" s="864"/>
      <c r="F19" s="864"/>
      <c r="G19" s="864"/>
      <c r="H19" s="865"/>
      <c r="I19" s="85"/>
    </row>
    <row r="20" spans="1:9" ht="51">
      <c r="A20" s="25"/>
      <c r="B20" s="89" t="s">
        <v>16</v>
      </c>
      <c r="C20" s="89" t="s">
        <v>17</v>
      </c>
      <c r="D20" s="24" t="s">
        <v>303</v>
      </c>
      <c r="E20" s="76" t="s">
        <v>313</v>
      </c>
      <c r="F20" s="111" t="s">
        <v>314</v>
      </c>
      <c r="G20" s="99" t="str">
        <f>HYPERLINK("https://youtu.be/Fvj_Jj7l1p8","Просмотреть видеоурок. Учебник с.96 упр. 9 ,10, 12 выполнить письменно в тетради. Упр. 8,15 - выполнить устно. Если нет технической возможности: Учебник с.92 упр. 9,10,12 - выполнить письменно в тетради. Упр. 8,15 - выполнить устно. ")</f>
        <v xml:space="preserve">Просмотреть видеоурок. Учебник с.96 упр. 9 ,10, 12 выполнить письменно в тетради. Упр. 8,15 - выполнить устно. Если нет технической возможности: Учебник с.92 упр. 9,10,12 - выполнить письменно в тетради. Упр. 8,15 - выполнить устно. </v>
      </c>
      <c r="H20" s="10" t="s">
        <v>104</v>
      </c>
      <c r="I20" s="25"/>
    </row>
    <row r="21" spans="1:9" ht="46.5" customHeight="1">
      <c r="A21" s="25"/>
      <c r="B21" s="89" t="s">
        <v>31</v>
      </c>
      <c r="C21" s="93" t="s">
        <v>34</v>
      </c>
      <c r="D21" s="40" t="s">
        <v>274</v>
      </c>
      <c r="E21" s="40" t="s">
        <v>319</v>
      </c>
      <c r="F21" s="40" t="s">
        <v>320</v>
      </c>
      <c r="G21" s="36" t="s">
        <v>321</v>
      </c>
      <c r="H21" s="31" t="s">
        <v>104</v>
      </c>
      <c r="I21" s="25"/>
    </row>
    <row r="22" spans="1:9" ht="58.5" customHeight="1">
      <c r="A22" s="25"/>
      <c r="B22" s="89" t="s">
        <v>146</v>
      </c>
      <c r="C22" s="93" t="s">
        <v>148</v>
      </c>
      <c r="D22" s="40" t="s">
        <v>274</v>
      </c>
      <c r="E22" s="123" t="s">
        <v>322</v>
      </c>
      <c r="F22" s="40" t="s">
        <v>323</v>
      </c>
      <c r="G22" s="112" t="s">
        <v>324</v>
      </c>
      <c r="H22" s="31" t="s">
        <v>104</v>
      </c>
      <c r="I22" s="25"/>
    </row>
    <row r="23" spans="1:9" ht="44.25" customHeight="1">
      <c r="A23" s="25"/>
      <c r="B23" s="874" t="s">
        <v>160</v>
      </c>
      <c r="C23" s="864"/>
      <c r="D23" s="864"/>
      <c r="E23" s="864"/>
      <c r="F23" s="864"/>
      <c r="G23" s="864"/>
      <c r="H23" s="865"/>
      <c r="I23" s="49"/>
    </row>
    <row r="24" spans="1:9" ht="38.25">
      <c r="B24" s="89" t="s">
        <v>170</v>
      </c>
      <c r="C24" s="93" t="s">
        <v>173</v>
      </c>
      <c r="D24" s="18" t="s">
        <v>255</v>
      </c>
      <c r="E24" s="28" t="s">
        <v>328</v>
      </c>
      <c r="F24" s="26" t="s">
        <v>329</v>
      </c>
      <c r="G24" s="60" t="s">
        <v>330</v>
      </c>
      <c r="H24" s="10" t="s">
        <v>97</v>
      </c>
      <c r="I24" s="25"/>
    </row>
    <row r="25" spans="1:9" ht="39" customHeight="1">
      <c r="A25" s="25"/>
      <c r="B25" s="89" t="s">
        <v>202</v>
      </c>
      <c r="C25" s="93" t="s">
        <v>203</v>
      </c>
      <c r="D25" s="40" t="s">
        <v>174</v>
      </c>
      <c r="E25" s="76" t="s">
        <v>331</v>
      </c>
      <c r="F25" s="52" t="s">
        <v>332</v>
      </c>
      <c r="G25" s="95" t="str">
        <f>HYPERLINK("https://youtu.be/pfhaN8obpy4","Просмотреть видеоурок. Если нет техничсекой возможности: просмотреть памятку (вайбер).")</f>
        <v>Просмотреть видеоурок. Если нет техничсекой возможности: просмотреть памятку (вайбер).</v>
      </c>
      <c r="H25" s="31" t="s">
        <v>104</v>
      </c>
      <c r="I25" s="25"/>
    </row>
    <row r="26" spans="1:9" ht="30.75" customHeight="1">
      <c r="A26" s="16"/>
      <c r="B26" s="883" t="s">
        <v>214</v>
      </c>
      <c r="C26" s="884" t="s">
        <v>215</v>
      </c>
      <c r="D26" s="40" t="s">
        <v>255</v>
      </c>
      <c r="E26" s="76" t="s">
        <v>335</v>
      </c>
      <c r="F26" s="26" t="s">
        <v>336</v>
      </c>
      <c r="G26" s="127" t="str">
        <f>HYPERLINK("https://www.youtube.com/watch?v=XtWoH7Xo9xA","Посмотреть видеоурок
https://www.youtube.com/watch?v=XtWoH7Xo9xA")</f>
        <v>Посмотреть видеоурок
https://www.youtube.com/watch?v=XtWoH7Xo9xA</v>
      </c>
      <c r="H26" s="118" t="s">
        <v>104</v>
      </c>
      <c r="I26" s="16"/>
    </row>
    <row r="27" spans="1:9" ht="38.25">
      <c r="A27" s="25"/>
      <c r="B27" s="868"/>
      <c r="C27" s="868"/>
      <c r="D27" s="40" t="s">
        <v>255</v>
      </c>
      <c r="E27" s="76" t="s">
        <v>339</v>
      </c>
      <c r="F27" s="52" t="s">
        <v>284</v>
      </c>
      <c r="G27" s="40" t="s">
        <v>272</v>
      </c>
      <c r="H27" s="91" t="s">
        <v>104</v>
      </c>
      <c r="I27" s="25"/>
    </row>
    <row r="28" spans="1:9" ht="13.5">
      <c r="A28" s="25"/>
      <c r="B28" s="876" t="s">
        <v>312</v>
      </c>
      <c r="C28" s="864"/>
      <c r="D28" s="864"/>
      <c r="E28" s="864"/>
      <c r="F28" s="864"/>
      <c r="G28" s="864"/>
      <c r="H28" s="865"/>
      <c r="I28" s="25"/>
    </row>
    <row r="29" spans="1:9" ht="38.25">
      <c r="A29" s="25"/>
      <c r="B29" s="89" t="s">
        <v>16</v>
      </c>
      <c r="C29" s="89" t="s">
        <v>17</v>
      </c>
      <c r="D29" s="24" t="s">
        <v>174</v>
      </c>
      <c r="E29" s="40" t="s">
        <v>343</v>
      </c>
      <c r="F29" s="128" t="s">
        <v>344</v>
      </c>
      <c r="G29" s="99" t="str">
        <f>HYPERLINK("https://resh.edu.ru/subject/lesson/4178/main/190378/","Просмотреть видеоурок 62 РЭШ, литературное чтение, 1 класс. Учебник с.41, 43-47-выразительное чтение. Если нет технической возможности: Учебник с.41, 43-47-выразительное чтение. ")</f>
        <v xml:space="preserve">Просмотреть видеоурок 62 РЭШ, литературное чтение, 1 класс. Учебник с.41, 43-47-выразительное чтение. Если нет технической возможности: Учебник с.41, 43-47-выразительное чтение. </v>
      </c>
      <c r="H29" s="10" t="s">
        <v>104</v>
      </c>
      <c r="I29" s="25"/>
    </row>
    <row r="30" spans="1:9" ht="38.25">
      <c r="A30" s="49"/>
      <c r="B30" s="89" t="s">
        <v>31</v>
      </c>
      <c r="C30" s="93" t="s">
        <v>34</v>
      </c>
      <c r="D30" s="40" t="s">
        <v>274</v>
      </c>
      <c r="E30" s="76" t="s">
        <v>347</v>
      </c>
      <c r="F30" s="40" t="s">
        <v>348</v>
      </c>
      <c r="G30" s="36" t="s">
        <v>349</v>
      </c>
      <c r="H30" s="31" t="s">
        <v>104</v>
      </c>
      <c r="I30" s="49"/>
    </row>
    <row r="31" spans="1:9" ht="38.25">
      <c r="A31" s="25"/>
      <c r="B31" s="89" t="s">
        <v>146</v>
      </c>
      <c r="C31" s="93" t="s">
        <v>148</v>
      </c>
      <c r="D31" s="40" t="s">
        <v>174</v>
      </c>
      <c r="E31" s="40" t="s">
        <v>352</v>
      </c>
      <c r="F31" s="40" t="s">
        <v>353</v>
      </c>
      <c r="G31" s="99" t="str">
        <f>HYPERLINK("https://youtu.be/w-W6Xqwy1LM","Просмотреть видеоурок.РТ с.47 №1.  Если нет технической возможности: Учебник с.68-69-прочитать. РТ с.47 №1.  ")</f>
        <v xml:space="preserve">Просмотреть видеоурок.РТ с.47 №1.  Если нет технической возможности: Учебник с.68-69-прочитать. РТ с.47 №1.  </v>
      </c>
      <c r="H31" s="31" t="s">
        <v>104</v>
      </c>
      <c r="I31" s="25"/>
    </row>
    <row r="32" spans="1:9" ht="12.75">
      <c r="A32" s="60"/>
      <c r="B32" s="874" t="s">
        <v>160</v>
      </c>
      <c r="C32" s="864"/>
      <c r="D32" s="864"/>
      <c r="E32" s="864"/>
      <c r="F32" s="864"/>
      <c r="G32" s="864"/>
      <c r="H32" s="865"/>
      <c r="I32" s="25"/>
    </row>
    <row r="33" spans="1:9" ht="38.25">
      <c r="A33" s="132"/>
      <c r="B33" s="89" t="s">
        <v>170</v>
      </c>
      <c r="C33" s="93" t="s">
        <v>173</v>
      </c>
      <c r="D33" s="40" t="s">
        <v>274</v>
      </c>
      <c r="E33" s="123" t="s">
        <v>359</v>
      </c>
      <c r="F33" s="52" t="s">
        <v>360</v>
      </c>
      <c r="G33" s="36" t="s">
        <v>358</v>
      </c>
      <c r="H33" s="31" t="s">
        <v>104</v>
      </c>
      <c r="I33" s="60"/>
    </row>
    <row r="34" spans="1:9" ht="51">
      <c r="A34" s="132"/>
      <c r="B34" s="89" t="s">
        <v>202</v>
      </c>
      <c r="C34" s="93" t="s">
        <v>203</v>
      </c>
      <c r="D34" s="40" t="s">
        <v>274</v>
      </c>
      <c r="E34" s="76" t="s">
        <v>364</v>
      </c>
      <c r="F34" s="52" t="s">
        <v>365</v>
      </c>
      <c r="G34" s="36" t="s">
        <v>277</v>
      </c>
      <c r="H34" s="133" t="s">
        <v>104</v>
      </c>
      <c r="I34" s="60"/>
    </row>
    <row r="35" spans="1:9" ht="38.25" customHeight="1">
      <c r="A35" s="16"/>
      <c r="B35" s="89" t="s">
        <v>214</v>
      </c>
      <c r="C35" s="93" t="s">
        <v>215</v>
      </c>
      <c r="D35" s="40" t="s">
        <v>274</v>
      </c>
      <c r="E35" s="76" t="s">
        <v>366</v>
      </c>
      <c r="F35" s="52" t="s">
        <v>305</v>
      </c>
      <c r="G35" s="26" t="s">
        <v>306</v>
      </c>
      <c r="H35" s="26" t="s">
        <v>104</v>
      </c>
      <c r="I35" s="16"/>
    </row>
    <row r="36" spans="1:9" ht="12.75">
      <c r="A36" s="25"/>
      <c r="B36" s="879" t="s">
        <v>346</v>
      </c>
      <c r="C36" s="864"/>
      <c r="D36" s="864"/>
      <c r="E36" s="864"/>
      <c r="F36" s="864"/>
      <c r="G36" s="864"/>
      <c r="H36" s="865"/>
      <c r="I36" s="25"/>
    </row>
    <row r="37" spans="1:9" ht="38.25">
      <c r="A37" s="25"/>
      <c r="B37" s="89" t="s">
        <v>16</v>
      </c>
      <c r="C37" s="89" t="s">
        <v>17</v>
      </c>
      <c r="D37" s="24" t="s">
        <v>274</v>
      </c>
      <c r="E37" s="76" t="s">
        <v>374</v>
      </c>
      <c r="F37" s="111" t="s">
        <v>348</v>
      </c>
      <c r="G37" s="112" t="s">
        <v>376</v>
      </c>
      <c r="H37" s="10" t="s">
        <v>104</v>
      </c>
      <c r="I37" s="25"/>
    </row>
    <row r="38" spans="1:9" ht="38.25">
      <c r="A38" s="25"/>
      <c r="B38" s="89" t="s">
        <v>31</v>
      </c>
      <c r="C38" s="93" t="s">
        <v>34</v>
      </c>
      <c r="D38" s="40" t="s">
        <v>274</v>
      </c>
      <c r="E38" s="40" t="s">
        <v>378</v>
      </c>
      <c r="F38" s="40" t="s">
        <v>379</v>
      </c>
      <c r="G38" s="36" t="s">
        <v>380</v>
      </c>
      <c r="H38" s="31" t="s">
        <v>104</v>
      </c>
      <c r="I38" s="25"/>
    </row>
    <row r="39" spans="1:9" ht="38.25">
      <c r="A39" s="49"/>
      <c r="B39" s="89" t="s">
        <v>146</v>
      </c>
      <c r="C39" s="93" t="s">
        <v>148</v>
      </c>
      <c r="D39" s="40" t="s">
        <v>274</v>
      </c>
      <c r="E39" s="123" t="s">
        <v>384</v>
      </c>
      <c r="F39" s="40" t="s">
        <v>385</v>
      </c>
      <c r="G39" s="112" t="s">
        <v>386</v>
      </c>
      <c r="H39" s="31" t="s">
        <v>104</v>
      </c>
      <c r="I39" s="49"/>
    </row>
    <row r="40" spans="1:9" ht="12.75">
      <c r="A40" s="25"/>
      <c r="B40" s="874" t="s">
        <v>160</v>
      </c>
      <c r="C40" s="864"/>
      <c r="D40" s="864"/>
      <c r="E40" s="864"/>
      <c r="F40" s="864"/>
      <c r="G40" s="864"/>
      <c r="H40" s="865"/>
      <c r="I40" s="25"/>
    </row>
    <row r="41" spans="1:9" ht="38.25">
      <c r="A41" s="128"/>
      <c r="B41" s="89" t="s">
        <v>170</v>
      </c>
      <c r="C41" s="93" t="s">
        <v>173</v>
      </c>
      <c r="D41" s="18" t="s">
        <v>255</v>
      </c>
      <c r="E41" s="28" t="s">
        <v>389</v>
      </c>
      <c r="F41" s="26" t="s">
        <v>390</v>
      </c>
      <c r="G41" s="26" t="s">
        <v>391</v>
      </c>
      <c r="H41" s="10" t="s">
        <v>104</v>
      </c>
      <c r="I41" s="128"/>
    </row>
    <row r="42" spans="1:9" ht="25.5">
      <c r="A42" s="128"/>
      <c r="B42" s="89" t="s">
        <v>202</v>
      </c>
      <c r="C42" s="93" t="s">
        <v>203</v>
      </c>
      <c r="D42" s="38" t="s">
        <v>255</v>
      </c>
      <c r="E42" s="76" t="s">
        <v>393</v>
      </c>
      <c r="F42" s="38" t="s">
        <v>243</v>
      </c>
      <c r="G42" s="141" t="str">
        <f>HYPERLINK("https://www.youtube.com/watch?v=q7QzTJgLw_U","Пройти по ссылке. Выполнить урок хореографии.
https://www.youtube.com/watch?v=q7QzTJgLw_U")</f>
        <v>Пройти по ссылке. Выполнить урок хореографии.
https://www.youtube.com/watch?v=q7QzTJgLw_U</v>
      </c>
      <c r="H42" s="38" t="s">
        <v>104</v>
      </c>
      <c r="I42" s="128"/>
    </row>
    <row r="43" spans="1:9" ht="18" customHeight="1">
      <c r="A43" s="16"/>
      <c r="I43" s="16"/>
    </row>
    <row r="44" spans="1:9" ht="12.75">
      <c r="A44" s="132"/>
      <c r="B44" s="63"/>
      <c r="C44" s="63"/>
      <c r="D44" s="63"/>
      <c r="E44" s="63"/>
      <c r="F44" s="63"/>
      <c r="G44" s="63"/>
      <c r="H44" s="63"/>
      <c r="I44" s="25"/>
    </row>
    <row r="45" spans="1:9" ht="12.75">
      <c r="A45" s="132"/>
      <c r="I45" s="25"/>
    </row>
    <row r="46" spans="1:9" ht="39.75" customHeight="1">
      <c r="A46" s="132"/>
      <c r="I46" s="25"/>
    </row>
    <row r="47" spans="1:9" ht="18" customHeight="1">
      <c r="A47" s="49"/>
      <c r="I47" s="49"/>
    </row>
    <row r="48" spans="1:9" ht="12.75">
      <c r="A48" s="25"/>
      <c r="I48" s="25"/>
    </row>
    <row r="49" spans="1:9" ht="12.75">
      <c r="A49" s="83"/>
      <c r="I49" s="114"/>
    </row>
    <row r="50" spans="1:9" ht="12.75">
      <c r="A50" s="83"/>
      <c r="B50" s="83"/>
      <c r="C50" s="83"/>
      <c r="D50" s="83"/>
      <c r="E50" s="83"/>
      <c r="F50" s="83"/>
      <c r="G50" s="83"/>
      <c r="H50" s="83"/>
      <c r="I50" s="83"/>
    </row>
    <row r="51" spans="1:9" ht="12.75">
      <c r="A51" s="83"/>
      <c r="B51" s="83"/>
      <c r="C51" s="83"/>
      <c r="D51" s="83"/>
      <c r="E51" s="83"/>
      <c r="F51" s="83"/>
      <c r="G51" s="83"/>
      <c r="H51" s="83"/>
      <c r="I51" s="83"/>
    </row>
    <row r="52" spans="1:9" ht="12.75">
      <c r="A52" s="83"/>
      <c r="B52" s="878" t="s">
        <v>249</v>
      </c>
      <c r="C52" s="864"/>
      <c r="D52" s="864"/>
      <c r="E52" s="864"/>
      <c r="F52" s="864"/>
      <c r="G52" s="864"/>
      <c r="H52" s="865"/>
      <c r="I52" s="83"/>
    </row>
    <row r="53" spans="1:9" ht="13.5">
      <c r="A53" s="83"/>
      <c r="B53" s="876" t="s">
        <v>404</v>
      </c>
      <c r="C53" s="864"/>
      <c r="D53" s="864"/>
      <c r="E53" s="864"/>
      <c r="F53" s="864"/>
      <c r="G53" s="864"/>
      <c r="H53" s="865"/>
      <c r="I53" s="83"/>
    </row>
    <row r="54" spans="1:9" ht="25.5">
      <c r="A54" s="63"/>
      <c r="B54" s="5" t="s">
        <v>61</v>
      </c>
      <c r="C54" s="5" t="s">
        <v>65</v>
      </c>
      <c r="D54" s="5" t="s">
        <v>67</v>
      </c>
      <c r="E54" s="5" t="s">
        <v>68</v>
      </c>
      <c r="F54" s="5" t="s">
        <v>72</v>
      </c>
      <c r="G54" s="5" t="s">
        <v>14</v>
      </c>
      <c r="H54" s="5" t="s">
        <v>75</v>
      </c>
      <c r="I54" s="83"/>
    </row>
    <row r="55" spans="1:9" ht="38.25">
      <c r="A55" s="63"/>
      <c r="B55" s="89" t="s">
        <v>16</v>
      </c>
      <c r="C55" s="89" t="s">
        <v>17</v>
      </c>
      <c r="D55" s="38" t="s">
        <v>255</v>
      </c>
      <c r="E55" s="28" t="s">
        <v>407</v>
      </c>
      <c r="F55" s="24"/>
      <c r="G55" s="18"/>
      <c r="H55" s="10" t="s">
        <v>104</v>
      </c>
      <c r="I55" s="83"/>
    </row>
    <row r="56" spans="1:9" ht="38.25">
      <c r="A56" s="63"/>
      <c r="B56" s="89" t="s">
        <v>31</v>
      </c>
      <c r="C56" s="93" t="s">
        <v>34</v>
      </c>
      <c r="D56" s="94" t="s">
        <v>174</v>
      </c>
      <c r="E56" s="40" t="s">
        <v>408</v>
      </c>
      <c r="F56" s="40" t="s">
        <v>260</v>
      </c>
      <c r="G56" s="95" t="str">
        <f>HYPERLINK("https://resh.edu.ru/subject/lesson/4069/main/195630/","Просмотреть видеоурок 60 РЭШ, литературное чтение, 1 класс. Учебник с.34-37-выразительное чтение. Если нет технической возможности: Учебник с.34-37-выразительное чтение. ")</f>
        <v xml:space="preserve">Просмотреть видеоурок 60 РЭШ, литературное чтение, 1 класс. Учебник с.34-37-выразительное чтение. Если нет технической возможности: Учебник с.34-37-выразительное чтение. </v>
      </c>
      <c r="H56" s="31" t="s">
        <v>104</v>
      </c>
      <c r="I56" s="83"/>
    </row>
    <row r="57" spans="1:9" ht="51">
      <c r="A57" s="63"/>
      <c r="B57" s="89" t="s">
        <v>146</v>
      </c>
      <c r="C57" s="93" t="s">
        <v>148</v>
      </c>
      <c r="D57" s="94" t="s">
        <v>174</v>
      </c>
      <c r="E57" s="40" t="s">
        <v>409</v>
      </c>
      <c r="F57" s="40" t="s">
        <v>263</v>
      </c>
      <c r="G57" s="99" t="str">
        <f>HYPERLINK("https://youtu.be/IkGDUQNLG2c","Просмотреть видеоурок. Учебник с.90 упр. 8,9 - выполнить письменно в тетради. Упр. 10 - выполнить устно. Если нет технической возможности: Учебник с.90 упр. 8,9 - выполнить письменно в тетради. Упр. 10 - выполнить устно.")</f>
        <v>Просмотреть видеоурок. Учебник с.90 упр. 8,9 - выполнить письменно в тетради. Упр. 10 - выполнить устно. Если нет технической возможности: Учебник с.90 упр. 8,9 - выполнить письменно в тетради. Упр. 10 - выполнить устно.</v>
      </c>
      <c r="H57" s="31" t="s">
        <v>104</v>
      </c>
      <c r="I57" s="83"/>
    </row>
    <row r="58" spans="1:9" ht="12.75">
      <c r="A58" s="63"/>
      <c r="B58" s="882" t="s">
        <v>160</v>
      </c>
      <c r="C58" s="864"/>
      <c r="D58" s="864"/>
      <c r="E58" s="864"/>
      <c r="F58" s="864"/>
      <c r="G58" s="864"/>
      <c r="H58" s="865"/>
      <c r="I58" s="83"/>
    </row>
    <row r="59" spans="1:9" ht="38.25">
      <c r="A59" s="63"/>
      <c r="B59" s="89" t="s">
        <v>170</v>
      </c>
      <c r="C59" s="93" t="s">
        <v>173</v>
      </c>
      <c r="D59" s="40" t="s">
        <v>174</v>
      </c>
      <c r="E59" s="40" t="s">
        <v>412</v>
      </c>
      <c r="F59" s="104" t="s">
        <v>269</v>
      </c>
      <c r="G59" s="54" t="str">
        <f>HYPERLINK("https://youtu.be/8aO73Lsb4lI","Просмотреть видеоурок. Учебник с.83 №2,4-выполнить письменно в тетради. Если нет технической возможности: Учебник с.83 просмотреть начало урока №2,4-выполнить письменно в тетради. ")</f>
        <v xml:space="preserve">Просмотреть видеоурок. Учебник с.83 №2,4-выполнить письменно в тетради. Если нет технической возможности: Учебник с.83 просмотреть начало урока №2,4-выполнить письменно в тетради. </v>
      </c>
      <c r="H59" s="91" t="s">
        <v>104</v>
      </c>
      <c r="I59" s="83"/>
    </row>
    <row r="60" spans="1:9" ht="38.25">
      <c r="A60" s="63"/>
      <c r="B60" s="89" t="s">
        <v>202</v>
      </c>
      <c r="C60" s="93" t="s">
        <v>203</v>
      </c>
      <c r="D60" s="40" t="s">
        <v>274</v>
      </c>
      <c r="E60" s="40" t="s">
        <v>414</v>
      </c>
      <c r="F60" s="52" t="s">
        <v>178</v>
      </c>
      <c r="G60" s="54" t="str">
        <f>HYPERLINK("https://youtu.be/Xq2vj3i3Xo4","Просмотреть видеоурок.РТ с.46 №2.  Если нет технической возможности: Учебник с.66-67-прочитать. РТ с.46 №2.  ")</f>
        <v xml:space="preserve">Просмотреть видеоурок.РТ с.46 №2.  Если нет технической возможности: Учебник с.66-67-прочитать. РТ с.46 №2.  </v>
      </c>
      <c r="H60" s="91" t="s">
        <v>104</v>
      </c>
      <c r="I60" s="83"/>
    </row>
    <row r="61" spans="1:9" ht="51">
      <c r="A61" s="63"/>
      <c r="B61" s="883" t="s">
        <v>214</v>
      </c>
      <c r="C61" s="884" t="s">
        <v>215</v>
      </c>
      <c r="D61" s="40" t="s">
        <v>274</v>
      </c>
      <c r="E61" s="40" t="s">
        <v>416</v>
      </c>
      <c r="F61" s="52" t="s">
        <v>281</v>
      </c>
      <c r="G61" s="40" t="s">
        <v>277</v>
      </c>
      <c r="H61" s="109" t="s">
        <v>104</v>
      </c>
      <c r="I61" s="83"/>
    </row>
    <row r="62" spans="1:9" ht="38.25">
      <c r="A62" s="63"/>
      <c r="B62" s="868"/>
      <c r="C62" s="868"/>
      <c r="D62" s="40"/>
      <c r="E62" s="119" t="s">
        <v>418</v>
      </c>
      <c r="F62" s="52"/>
      <c r="G62" s="40"/>
      <c r="H62" s="91" t="s">
        <v>104</v>
      </c>
      <c r="I62" s="83"/>
    </row>
    <row r="63" spans="1:9" ht="12.75">
      <c r="A63" s="63"/>
      <c r="B63" s="879" t="s">
        <v>420</v>
      </c>
      <c r="C63" s="864"/>
      <c r="D63" s="864"/>
      <c r="E63" s="864"/>
      <c r="F63" s="864"/>
      <c r="G63" s="864"/>
      <c r="H63" s="865"/>
      <c r="I63" s="83"/>
    </row>
    <row r="64" spans="1:9" ht="38.25">
      <c r="A64" s="63"/>
      <c r="B64" s="89" t="s">
        <v>16</v>
      </c>
      <c r="C64" s="89" t="s">
        <v>17</v>
      </c>
      <c r="D64" s="24" t="s">
        <v>174</v>
      </c>
      <c r="E64" s="40" t="s">
        <v>421</v>
      </c>
      <c r="F64" s="111" t="s">
        <v>288</v>
      </c>
      <c r="G64" s="99" t="str">
        <f>HYPERLINK("https://resh.edu.ru/subject/lesson/4056/main/195731/","Просмотреть видеоурок 61 РЭШ, литературное чтение, 1 класс. Учебник с.38-40-выразительное чтение. Если нет технической возможности: Учебник с.38-40-выразительное чтение. ")</f>
        <v xml:space="preserve">Просмотреть видеоурок 61 РЭШ, литературное чтение, 1 класс. Учебник с.38-40-выразительное чтение. Если нет технической возможности: Учебник с.38-40-выразительное чтение. </v>
      </c>
      <c r="H64" s="10" t="s">
        <v>104</v>
      </c>
      <c r="I64" s="83"/>
    </row>
    <row r="65" spans="1:9" ht="38.25">
      <c r="A65" s="63"/>
      <c r="B65" s="89" t="s">
        <v>31</v>
      </c>
      <c r="C65" s="93" t="s">
        <v>34</v>
      </c>
      <c r="D65" s="18" t="s">
        <v>255</v>
      </c>
      <c r="E65" s="28" t="s">
        <v>422</v>
      </c>
      <c r="F65" s="24"/>
      <c r="G65" s="18"/>
      <c r="H65" s="10" t="s">
        <v>104</v>
      </c>
      <c r="I65" s="83"/>
    </row>
    <row r="66" spans="1:9" ht="51">
      <c r="A66" s="63"/>
      <c r="B66" s="89" t="s">
        <v>146</v>
      </c>
      <c r="C66" s="93" t="s">
        <v>148</v>
      </c>
      <c r="D66" s="40" t="s">
        <v>174</v>
      </c>
      <c r="E66" s="91" t="s">
        <v>424</v>
      </c>
      <c r="F66" s="40" t="s">
        <v>296</v>
      </c>
      <c r="G66" s="99" t="str">
        <f>HYPERLINK("https://youtu.be/Fvj_Jj7l1p8","Просмотреть видеоурок. Учебник с.96 упр. 9 ,10, 12 выполнить письменно в тетради. Упр. 8,15 - выполнить устно. Если нет технической возможности: Учебник с.92 упр. 9,10,12 - выполнить письменно в тетради. Упр. 8,15 - выполнить устно. ")</f>
        <v xml:space="preserve">Просмотреть видеоурок. Учебник с.96 упр. 9 ,10, 12 выполнить письменно в тетради. Упр. 8,15 - выполнить устно. Если нет технической возможности: Учебник с.92 упр. 9,10,12 - выполнить письменно в тетради. Упр. 8,15 - выполнить устно. </v>
      </c>
      <c r="H66" s="31" t="s">
        <v>104</v>
      </c>
      <c r="I66" s="83"/>
    </row>
    <row r="67" spans="1:9" ht="12.75">
      <c r="A67" s="63"/>
      <c r="B67" s="874" t="s">
        <v>160</v>
      </c>
      <c r="C67" s="864"/>
      <c r="D67" s="864"/>
      <c r="E67" s="864"/>
      <c r="F67" s="864"/>
      <c r="G67" s="864"/>
      <c r="H67" s="865"/>
      <c r="I67" s="83"/>
    </row>
    <row r="68" spans="1:9" ht="38.25">
      <c r="A68" s="63"/>
      <c r="B68" s="89" t="s">
        <v>170</v>
      </c>
      <c r="C68" s="93" t="s">
        <v>173</v>
      </c>
      <c r="D68" s="40" t="s">
        <v>255</v>
      </c>
      <c r="E68" s="40" t="s">
        <v>426</v>
      </c>
      <c r="F68" s="52" t="s">
        <v>299</v>
      </c>
      <c r="G68" s="36" t="s">
        <v>427</v>
      </c>
      <c r="H68" s="31" t="s">
        <v>104</v>
      </c>
      <c r="I68" s="83"/>
    </row>
    <row r="69" spans="1:9" ht="25.5">
      <c r="A69" s="63"/>
      <c r="B69" s="89" t="s">
        <v>202</v>
      </c>
      <c r="C69" s="93" t="s">
        <v>203</v>
      </c>
      <c r="D69" s="40" t="s">
        <v>174</v>
      </c>
      <c r="E69" s="76" t="s">
        <v>429</v>
      </c>
      <c r="F69" s="52" t="s">
        <v>308</v>
      </c>
      <c r="G69" s="36"/>
      <c r="H69" s="31" t="s">
        <v>104</v>
      </c>
      <c r="I69" s="83"/>
    </row>
    <row r="70" spans="1:9" ht="13.5">
      <c r="A70" s="63"/>
      <c r="B70" s="876" t="s">
        <v>423</v>
      </c>
      <c r="C70" s="864"/>
      <c r="D70" s="864"/>
      <c r="E70" s="864"/>
      <c r="F70" s="864"/>
      <c r="G70" s="864"/>
      <c r="H70" s="865"/>
      <c r="I70" s="83"/>
    </row>
    <row r="71" spans="1:9" ht="51">
      <c r="A71" s="63"/>
      <c r="B71" s="89" t="s">
        <v>16</v>
      </c>
      <c r="C71" s="89" t="s">
        <v>17</v>
      </c>
      <c r="D71" s="24" t="s">
        <v>303</v>
      </c>
      <c r="E71" s="76" t="s">
        <v>430</v>
      </c>
      <c r="F71" s="111" t="s">
        <v>314</v>
      </c>
      <c r="G71" s="99" t="str">
        <f>HYPERLINK("https://youtu.be/Fvj_Jj7l1p8","Просмотреть видеоурок. Учебник с.96 упр. 9 ,10, 12 выполнить письменно в тетради. Упр. 8,15 - выполнить устно. Если нет технической возможности: Учебник с.92 упр. 9,10,12 - выполнить письменно в тетради. Упр. 8,15 - выполнить устно. ")</f>
        <v xml:space="preserve">Просмотреть видеоурок. Учебник с.96 упр. 9 ,10, 12 выполнить письменно в тетради. Упр. 8,15 - выполнить устно. Если нет технической возможности: Учебник с.92 упр. 9,10,12 - выполнить письменно в тетради. Упр. 8,15 - выполнить устно. </v>
      </c>
      <c r="H71" s="10" t="s">
        <v>104</v>
      </c>
      <c r="I71" s="83"/>
    </row>
    <row r="72" spans="1:9" ht="38.25">
      <c r="A72" s="63"/>
      <c r="B72" s="89" t="s">
        <v>31</v>
      </c>
      <c r="C72" s="93" t="s">
        <v>34</v>
      </c>
      <c r="D72" s="40" t="s">
        <v>274</v>
      </c>
      <c r="E72" s="40" t="s">
        <v>432</v>
      </c>
      <c r="F72" s="40" t="s">
        <v>320</v>
      </c>
      <c r="G72" s="36" t="s">
        <v>321</v>
      </c>
      <c r="H72" s="31" t="s">
        <v>104</v>
      </c>
      <c r="I72" s="83"/>
    </row>
    <row r="73" spans="1:9" ht="38.25">
      <c r="A73" s="63"/>
      <c r="B73" s="89" t="s">
        <v>146</v>
      </c>
      <c r="C73" s="93" t="s">
        <v>148</v>
      </c>
      <c r="D73" s="40" t="s">
        <v>274</v>
      </c>
      <c r="E73" s="123" t="s">
        <v>433</v>
      </c>
      <c r="F73" s="40" t="s">
        <v>323</v>
      </c>
      <c r="G73" s="112" t="s">
        <v>324</v>
      </c>
      <c r="H73" s="31" t="s">
        <v>104</v>
      </c>
      <c r="I73" s="83"/>
    </row>
    <row r="74" spans="1:9" ht="12.75">
      <c r="A74" s="63"/>
      <c r="B74" s="874" t="s">
        <v>160</v>
      </c>
      <c r="C74" s="864"/>
      <c r="D74" s="864"/>
      <c r="E74" s="864"/>
      <c r="F74" s="864"/>
      <c r="G74" s="864"/>
      <c r="H74" s="865"/>
      <c r="I74" s="83"/>
    </row>
    <row r="75" spans="1:9" ht="38.25">
      <c r="A75" s="63"/>
      <c r="B75" s="89" t="s">
        <v>170</v>
      </c>
      <c r="C75" s="93" t="s">
        <v>173</v>
      </c>
      <c r="D75" s="18" t="s">
        <v>255</v>
      </c>
      <c r="E75" s="28" t="s">
        <v>437</v>
      </c>
      <c r="F75" s="26"/>
      <c r="G75" s="26"/>
      <c r="H75" s="10" t="s">
        <v>104</v>
      </c>
      <c r="I75" s="83"/>
    </row>
    <row r="76" spans="1:9" ht="38.25">
      <c r="A76" s="63"/>
      <c r="B76" s="89" t="s">
        <v>202</v>
      </c>
      <c r="C76" s="93" t="s">
        <v>203</v>
      </c>
      <c r="D76" s="40" t="s">
        <v>174</v>
      </c>
      <c r="E76" s="76" t="s">
        <v>438</v>
      </c>
      <c r="F76" s="52" t="s">
        <v>332</v>
      </c>
      <c r="G76" s="95" t="str">
        <f>HYPERLINK("https://youtu.be/pfhaN8obpy4","Просмотреть видеоурок. Если нет техничсекой возможности: просмотреть памятку (вайбер).")</f>
        <v>Просмотреть видеоурок. Если нет техничсекой возможности: просмотреть памятку (вайбер).</v>
      </c>
      <c r="H76" s="31" t="s">
        <v>104</v>
      </c>
      <c r="I76" s="83"/>
    </row>
    <row r="77" spans="1:9" ht="25.5">
      <c r="A77" s="63"/>
      <c r="B77" s="883" t="s">
        <v>214</v>
      </c>
      <c r="C77" s="884" t="s">
        <v>215</v>
      </c>
      <c r="D77" s="40" t="s">
        <v>255</v>
      </c>
      <c r="E77" s="76" t="s">
        <v>440</v>
      </c>
      <c r="F77" s="26" t="s">
        <v>336</v>
      </c>
      <c r="G77" s="26"/>
      <c r="H77" s="118" t="s">
        <v>104</v>
      </c>
      <c r="I77" s="83"/>
    </row>
    <row r="78" spans="1:9" ht="38.25">
      <c r="A78" s="63"/>
      <c r="B78" s="868"/>
      <c r="C78" s="868"/>
      <c r="D78" s="40" t="s">
        <v>255</v>
      </c>
      <c r="E78" s="76" t="s">
        <v>442</v>
      </c>
      <c r="F78" s="108"/>
      <c r="G78" s="26"/>
      <c r="H78" s="118" t="s">
        <v>104</v>
      </c>
      <c r="I78" s="83"/>
    </row>
    <row r="79" spans="1:9" ht="13.5">
      <c r="A79" s="63"/>
      <c r="B79" s="876" t="s">
        <v>441</v>
      </c>
      <c r="C79" s="864"/>
      <c r="D79" s="864"/>
      <c r="E79" s="864"/>
      <c r="F79" s="864"/>
      <c r="G79" s="864"/>
      <c r="H79" s="865"/>
      <c r="I79" s="83"/>
    </row>
    <row r="80" spans="1:9" ht="38.25">
      <c r="A80" s="63"/>
      <c r="B80" s="89" t="s">
        <v>16</v>
      </c>
      <c r="C80" s="89" t="s">
        <v>17</v>
      </c>
      <c r="D80" s="24" t="s">
        <v>174</v>
      </c>
      <c r="E80" s="40" t="s">
        <v>443</v>
      </c>
      <c r="F80" s="128" t="s">
        <v>344</v>
      </c>
      <c r="G80" s="99" t="str">
        <f>HYPERLINK("https://resh.edu.ru/subject/lesson/4178/main/190378/","Просмотреть видеоурок 62 РЭШ, литературное чтение, 1 класс. Учебник с.41, 43-47-выразительное чтение. Если нет технической возможности: Учебник с.41, 43-47-выразительное чтение. ")</f>
        <v xml:space="preserve">Просмотреть видеоурок 62 РЭШ, литературное чтение, 1 класс. Учебник с.41, 43-47-выразительное чтение. Если нет технической возможности: Учебник с.41, 43-47-выразительное чтение. </v>
      </c>
      <c r="H80" s="10" t="s">
        <v>104</v>
      </c>
      <c r="I80" s="83"/>
    </row>
    <row r="81" spans="1:9" ht="38.25">
      <c r="A81" s="63"/>
      <c r="B81" s="89" t="s">
        <v>31</v>
      </c>
      <c r="C81" s="93" t="s">
        <v>34</v>
      </c>
      <c r="D81" s="40" t="s">
        <v>274</v>
      </c>
      <c r="E81" s="76" t="s">
        <v>445</v>
      </c>
      <c r="F81" s="40" t="s">
        <v>348</v>
      </c>
      <c r="G81" s="36" t="s">
        <v>349</v>
      </c>
      <c r="H81" s="31" t="s">
        <v>104</v>
      </c>
      <c r="I81" s="83"/>
    </row>
    <row r="82" spans="1:9" ht="38.25">
      <c r="A82" s="63"/>
      <c r="B82" s="89" t="s">
        <v>146</v>
      </c>
      <c r="C82" s="93" t="s">
        <v>148</v>
      </c>
      <c r="D82" s="40" t="s">
        <v>174</v>
      </c>
      <c r="E82" s="40" t="s">
        <v>446</v>
      </c>
      <c r="F82" s="40" t="s">
        <v>353</v>
      </c>
      <c r="G82" s="99" t="str">
        <f>HYPERLINK("https://youtu.be/w-W6Xqwy1LM","Просмотреть видеоурок.РТ с.47 №1.  Если нет технической возможности: Учебник с.68-69-прочитать. РТ с.47 №1.  ")</f>
        <v xml:space="preserve">Просмотреть видеоурок.РТ с.47 №1.  Если нет технической возможности: Учебник с.68-69-прочитать. РТ с.47 №1.  </v>
      </c>
      <c r="H82" s="31" t="s">
        <v>104</v>
      </c>
      <c r="I82" s="83"/>
    </row>
    <row r="83" spans="1:9" ht="12.75">
      <c r="A83" s="63"/>
      <c r="B83" s="874" t="s">
        <v>160</v>
      </c>
      <c r="C83" s="864"/>
      <c r="D83" s="864"/>
      <c r="E83" s="864"/>
      <c r="F83" s="864"/>
      <c r="G83" s="864"/>
      <c r="H83" s="865"/>
      <c r="I83" s="83"/>
    </row>
    <row r="84" spans="1:9" ht="38.25">
      <c r="A84" s="63"/>
      <c r="B84" s="89" t="s">
        <v>170</v>
      </c>
      <c r="C84" s="93" t="s">
        <v>173</v>
      </c>
      <c r="D84" s="40" t="s">
        <v>274</v>
      </c>
      <c r="E84" s="123" t="s">
        <v>449</v>
      </c>
      <c r="F84" s="52" t="s">
        <v>360</v>
      </c>
      <c r="G84" s="36" t="s">
        <v>358</v>
      </c>
      <c r="H84" s="31" t="s">
        <v>104</v>
      </c>
      <c r="I84" s="83"/>
    </row>
    <row r="85" spans="1:9" ht="51">
      <c r="A85" s="63"/>
      <c r="B85" s="89" t="s">
        <v>202</v>
      </c>
      <c r="C85" s="93" t="s">
        <v>203</v>
      </c>
      <c r="D85" s="40" t="s">
        <v>274</v>
      </c>
      <c r="E85" s="76" t="s">
        <v>450</v>
      </c>
      <c r="F85" s="52" t="s">
        <v>365</v>
      </c>
      <c r="G85" s="36" t="s">
        <v>277</v>
      </c>
      <c r="H85" s="133" t="s">
        <v>104</v>
      </c>
      <c r="I85" s="83"/>
    </row>
    <row r="86" spans="1:9" ht="38.25">
      <c r="A86" s="63"/>
      <c r="B86" s="89" t="s">
        <v>214</v>
      </c>
      <c r="C86" s="93" t="s">
        <v>215</v>
      </c>
      <c r="D86" s="40"/>
      <c r="E86" s="119" t="s">
        <v>451</v>
      </c>
      <c r="F86" s="52"/>
      <c r="G86" s="36"/>
      <c r="H86" s="133"/>
      <c r="I86" s="83"/>
    </row>
    <row r="87" spans="1:9" ht="13.5">
      <c r="A87" s="63"/>
      <c r="B87" s="876" t="s">
        <v>452</v>
      </c>
      <c r="C87" s="864"/>
      <c r="D87" s="864"/>
      <c r="E87" s="864"/>
      <c r="F87" s="864"/>
      <c r="G87" s="864"/>
      <c r="H87" s="865"/>
      <c r="I87" s="83"/>
    </row>
    <row r="88" spans="1:9" ht="38.25">
      <c r="A88" s="63"/>
      <c r="B88" s="89" t="s">
        <v>16</v>
      </c>
      <c r="C88" s="89" t="s">
        <v>17</v>
      </c>
      <c r="D88" s="24" t="s">
        <v>274</v>
      </c>
      <c r="E88" s="76" t="s">
        <v>455</v>
      </c>
      <c r="F88" s="111" t="s">
        <v>348</v>
      </c>
      <c r="G88" s="112" t="s">
        <v>456</v>
      </c>
      <c r="H88" s="10" t="s">
        <v>104</v>
      </c>
      <c r="I88" s="83"/>
    </row>
    <row r="89" spans="1:9" ht="38.25">
      <c r="A89" s="63"/>
      <c r="B89" s="89" t="s">
        <v>31</v>
      </c>
      <c r="C89" s="93" t="s">
        <v>34</v>
      </c>
      <c r="D89" s="40" t="s">
        <v>274</v>
      </c>
      <c r="E89" s="40" t="s">
        <v>457</v>
      </c>
      <c r="F89" s="40" t="s">
        <v>379</v>
      </c>
      <c r="G89" s="36" t="s">
        <v>380</v>
      </c>
      <c r="H89" s="31" t="s">
        <v>104</v>
      </c>
      <c r="I89" s="83"/>
    </row>
    <row r="90" spans="1:9" ht="38.25">
      <c r="A90" s="63"/>
      <c r="B90" s="89" t="s">
        <v>146</v>
      </c>
      <c r="C90" s="93" t="s">
        <v>148</v>
      </c>
      <c r="D90" s="40" t="s">
        <v>274</v>
      </c>
      <c r="E90" s="123" t="s">
        <v>460</v>
      </c>
      <c r="F90" s="40" t="s">
        <v>385</v>
      </c>
      <c r="G90" s="112" t="s">
        <v>386</v>
      </c>
      <c r="H90" s="31" t="s">
        <v>104</v>
      </c>
      <c r="I90" s="83"/>
    </row>
    <row r="91" spans="1:9" ht="12.75">
      <c r="A91" s="63"/>
      <c r="B91" s="874" t="s">
        <v>160</v>
      </c>
      <c r="C91" s="864"/>
      <c r="D91" s="864"/>
      <c r="E91" s="864"/>
      <c r="F91" s="864"/>
      <c r="G91" s="864"/>
      <c r="H91" s="865"/>
      <c r="I91" s="83"/>
    </row>
    <row r="92" spans="1:9" ht="38.25">
      <c r="A92" s="63"/>
      <c r="B92" s="89" t="s">
        <v>170</v>
      </c>
      <c r="C92" s="93" t="s">
        <v>173</v>
      </c>
      <c r="D92" s="18" t="s">
        <v>255</v>
      </c>
      <c r="E92" s="28" t="s">
        <v>463</v>
      </c>
      <c r="F92" s="26"/>
      <c r="G92" s="26"/>
      <c r="H92" s="10" t="s">
        <v>104</v>
      </c>
      <c r="I92" s="83"/>
    </row>
    <row r="93" spans="1:9" ht="25.5">
      <c r="A93" s="63"/>
      <c r="B93" s="89" t="s">
        <v>202</v>
      </c>
      <c r="C93" s="93" t="s">
        <v>203</v>
      </c>
      <c r="D93" s="106" t="s">
        <v>255</v>
      </c>
      <c r="E93" s="76" t="s">
        <v>464</v>
      </c>
      <c r="F93" s="38" t="s">
        <v>243</v>
      </c>
      <c r="G93" s="159" t="str">
        <f>HYPERLINK("https://www.youtube.com/watch?v=q7QzTJgLw_U","Пройти по ссылке. Выполнить урок хореографии.
https://www.youtube.com/watch?v=q7QzTJgLw_U")</f>
        <v>Пройти по ссылке. Выполнить урок хореографии.
https://www.youtube.com/watch?v=q7QzTJgLw_U</v>
      </c>
      <c r="H93" s="106" t="s">
        <v>104</v>
      </c>
      <c r="I93" s="83"/>
    </row>
    <row r="94" spans="1:9" ht="12.75">
      <c r="A94" s="63"/>
      <c r="I94" s="83"/>
    </row>
    <row r="95" spans="1:9" ht="12.75">
      <c r="A95" s="63"/>
      <c r="B95" s="63"/>
      <c r="C95" s="63"/>
      <c r="D95" s="63"/>
      <c r="E95" s="63"/>
      <c r="F95" s="63"/>
      <c r="G95" s="63"/>
      <c r="H95" s="63"/>
      <c r="I95" s="83"/>
    </row>
    <row r="96" spans="1:9" ht="12.75">
      <c r="A96" s="63"/>
      <c r="B96" s="63"/>
      <c r="C96" s="63"/>
      <c r="D96" s="63"/>
      <c r="E96" s="63"/>
      <c r="F96" s="63"/>
      <c r="G96" s="63"/>
      <c r="H96" s="63"/>
      <c r="I96" s="83"/>
    </row>
    <row r="97" spans="1:9" ht="12.75">
      <c r="A97" s="63"/>
      <c r="B97" s="63"/>
      <c r="C97" s="63"/>
      <c r="D97" s="63"/>
      <c r="E97" s="63"/>
      <c r="F97" s="63"/>
      <c r="G97" s="63"/>
      <c r="H97" s="63"/>
      <c r="I97" s="83"/>
    </row>
    <row r="98" spans="1:9" ht="12.75">
      <c r="A98" s="63"/>
      <c r="B98" s="63"/>
      <c r="C98" s="63"/>
      <c r="D98" s="63"/>
      <c r="E98" s="63"/>
      <c r="F98" s="63"/>
      <c r="G98" s="63"/>
      <c r="H98" s="63"/>
      <c r="I98" s="83"/>
    </row>
    <row r="99" spans="1:9" ht="12.75">
      <c r="A99" s="63"/>
      <c r="B99" s="63"/>
      <c r="C99" s="63"/>
      <c r="D99" s="63"/>
      <c r="E99" s="63"/>
      <c r="F99" s="63"/>
      <c r="G99" s="63"/>
      <c r="H99" s="63"/>
      <c r="I99" s="83"/>
    </row>
    <row r="100" spans="1:9" ht="12.75">
      <c r="A100" s="63"/>
      <c r="B100" s="63"/>
      <c r="C100" s="63"/>
      <c r="D100" s="63"/>
      <c r="E100" s="63"/>
      <c r="F100" s="63"/>
      <c r="G100" s="63"/>
      <c r="H100" s="63"/>
      <c r="I100" s="83"/>
    </row>
    <row r="101" spans="1:9" ht="12.75">
      <c r="A101" s="63"/>
      <c r="B101" s="63"/>
      <c r="C101" s="63"/>
      <c r="D101" s="63"/>
      <c r="E101" s="63"/>
      <c r="F101" s="63"/>
      <c r="G101" s="63"/>
      <c r="H101" s="63"/>
      <c r="I101" s="83"/>
    </row>
    <row r="102" spans="1:9" ht="12.75">
      <c r="A102" s="63"/>
      <c r="B102" s="63"/>
      <c r="C102" s="63"/>
      <c r="D102" s="63"/>
      <c r="E102" s="63"/>
      <c r="F102" s="63"/>
      <c r="G102" s="63"/>
      <c r="H102" s="63"/>
      <c r="I102" s="83"/>
    </row>
    <row r="103" spans="1:9" ht="12.75">
      <c r="A103" s="63"/>
      <c r="B103" s="63"/>
      <c r="C103" s="63"/>
      <c r="D103" s="63"/>
      <c r="E103" s="63"/>
      <c r="F103" s="63"/>
      <c r="G103" s="63"/>
      <c r="H103" s="63"/>
      <c r="I103" s="83"/>
    </row>
    <row r="104" spans="1:9" ht="12.75">
      <c r="A104" s="63"/>
      <c r="B104" s="63"/>
      <c r="C104" s="63"/>
      <c r="D104" s="63"/>
      <c r="E104" s="63"/>
      <c r="F104" s="63"/>
      <c r="G104" s="63"/>
      <c r="H104" s="63"/>
      <c r="I104" s="83"/>
    </row>
    <row r="105" spans="1:9" ht="12.75">
      <c r="A105" s="63"/>
      <c r="B105" s="63"/>
      <c r="C105" s="63"/>
      <c r="D105" s="63"/>
      <c r="E105" s="63"/>
      <c r="F105" s="63"/>
      <c r="G105" s="63"/>
      <c r="H105" s="63"/>
      <c r="I105" s="83"/>
    </row>
    <row r="106" spans="1:9" ht="12.75">
      <c r="A106" s="63"/>
      <c r="B106" s="63"/>
      <c r="C106" s="63"/>
      <c r="D106" s="63"/>
      <c r="E106" s="63"/>
      <c r="F106" s="63"/>
      <c r="G106" s="63"/>
      <c r="H106" s="63"/>
      <c r="I106" s="83"/>
    </row>
    <row r="107" spans="1:9" ht="12.75">
      <c r="A107" s="63"/>
      <c r="B107" s="63"/>
      <c r="C107" s="63"/>
      <c r="D107" s="63"/>
      <c r="E107" s="63"/>
      <c r="F107" s="63"/>
      <c r="G107" s="63"/>
      <c r="H107" s="63"/>
      <c r="I107" s="83"/>
    </row>
    <row r="108" spans="1:9" ht="12.75">
      <c r="A108" s="63"/>
      <c r="B108" s="63"/>
      <c r="C108" s="63"/>
      <c r="D108" s="63"/>
      <c r="E108" s="63"/>
      <c r="F108" s="63"/>
      <c r="G108" s="63"/>
      <c r="H108" s="63"/>
      <c r="I108" s="83"/>
    </row>
    <row r="109" spans="1:9" ht="12.75">
      <c r="A109" s="63"/>
      <c r="B109" s="63"/>
      <c r="C109" s="63"/>
      <c r="D109" s="63"/>
      <c r="E109" s="63"/>
      <c r="F109" s="63"/>
      <c r="G109" s="63"/>
      <c r="H109" s="63"/>
      <c r="I109" s="83"/>
    </row>
    <row r="110" spans="1:9" ht="12.75">
      <c r="A110" s="63"/>
      <c r="B110" s="63"/>
      <c r="C110" s="63"/>
      <c r="D110" s="63"/>
      <c r="E110" s="63"/>
      <c r="F110" s="63"/>
      <c r="G110" s="63"/>
      <c r="H110" s="63"/>
      <c r="I110" s="83"/>
    </row>
    <row r="111" spans="1:9" ht="12.75">
      <c r="A111" s="63"/>
      <c r="B111" s="63"/>
      <c r="C111" s="63"/>
      <c r="D111" s="63"/>
      <c r="E111" s="63"/>
      <c r="F111" s="63"/>
      <c r="G111" s="63"/>
      <c r="H111" s="63"/>
      <c r="I111" s="83"/>
    </row>
    <row r="112" spans="1:9" ht="12.75">
      <c r="A112" s="63"/>
      <c r="B112" s="63"/>
      <c r="C112" s="63"/>
      <c r="D112" s="63"/>
      <c r="E112" s="63"/>
      <c r="F112" s="63"/>
      <c r="G112" s="63"/>
      <c r="H112" s="63"/>
      <c r="I112" s="83"/>
    </row>
    <row r="113" spans="1:9" ht="12.75">
      <c r="A113" s="63"/>
      <c r="B113" s="63"/>
      <c r="C113" s="63"/>
      <c r="D113" s="63"/>
      <c r="E113" s="63"/>
      <c r="F113" s="63"/>
      <c r="G113" s="63"/>
      <c r="H113" s="63"/>
      <c r="I113" s="83"/>
    </row>
    <row r="114" spans="1:9" ht="12.75">
      <c r="A114" s="63"/>
      <c r="B114" s="63"/>
      <c r="C114" s="63"/>
      <c r="D114" s="63"/>
      <c r="E114" s="63"/>
      <c r="F114" s="63"/>
      <c r="G114" s="63"/>
      <c r="H114" s="63"/>
      <c r="I114" s="83"/>
    </row>
    <row r="115" spans="1:9" ht="12.75">
      <c r="A115" s="63"/>
      <c r="B115" s="63"/>
      <c r="C115" s="63"/>
      <c r="D115" s="63"/>
      <c r="E115" s="63"/>
      <c r="F115" s="63"/>
      <c r="G115" s="63"/>
      <c r="H115" s="63"/>
      <c r="I115" s="83"/>
    </row>
    <row r="116" spans="1:9" ht="12.75">
      <c r="A116" s="63"/>
      <c r="B116" s="63"/>
      <c r="C116" s="63"/>
      <c r="D116" s="63"/>
      <c r="E116" s="63"/>
      <c r="F116" s="63"/>
      <c r="G116" s="63"/>
      <c r="H116" s="63"/>
      <c r="I116" s="83"/>
    </row>
    <row r="117" spans="1:9" ht="12.75">
      <c r="A117" s="63"/>
      <c r="B117" s="63"/>
      <c r="C117" s="63"/>
      <c r="D117" s="63"/>
      <c r="E117" s="63"/>
      <c r="F117" s="63"/>
      <c r="G117" s="63"/>
      <c r="H117" s="63"/>
      <c r="I117" s="83"/>
    </row>
    <row r="118" spans="1:9" ht="12.75">
      <c r="A118" s="63"/>
      <c r="B118" s="63"/>
      <c r="C118" s="63"/>
      <c r="D118" s="63"/>
      <c r="E118" s="63"/>
      <c r="F118" s="63"/>
      <c r="G118" s="63"/>
      <c r="H118" s="63"/>
      <c r="I118" s="83"/>
    </row>
    <row r="119" spans="1:9" ht="12.75">
      <c r="A119" s="63"/>
      <c r="B119" s="63"/>
      <c r="C119" s="63"/>
      <c r="D119" s="63"/>
      <c r="E119" s="63"/>
      <c r="F119" s="63"/>
      <c r="G119" s="63"/>
      <c r="H119" s="63"/>
      <c r="I119" s="83"/>
    </row>
    <row r="120" spans="1:9" ht="12.75">
      <c r="A120" s="63"/>
      <c r="B120" s="63"/>
      <c r="C120" s="63"/>
      <c r="D120" s="63"/>
      <c r="E120" s="63"/>
      <c r="F120" s="63"/>
      <c r="G120" s="63"/>
      <c r="H120" s="63"/>
      <c r="I120" s="83"/>
    </row>
    <row r="121" spans="1:9" ht="12.75">
      <c r="A121" s="63"/>
      <c r="B121" s="63"/>
      <c r="C121" s="63"/>
      <c r="D121" s="63"/>
      <c r="E121" s="63"/>
      <c r="F121" s="63"/>
      <c r="G121" s="63"/>
      <c r="H121" s="63"/>
      <c r="I121" s="83"/>
    </row>
    <row r="122" spans="1:9" ht="12.75">
      <c r="A122" s="63"/>
      <c r="B122" s="63"/>
      <c r="C122" s="63"/>
      <c r="D122" s="63"/>
      <c r="E122" s="63"/>
      <c r="F122" s="63"/>
      <c r="G122" s="63"/>
      <c r="H122" s="63"/>
      <c r="I122" s="83"/>
    </row>
    <row r="123" spans="1:9" ht="12.75">
      <c r="A123" s="63"/>
      <c r="B123" s="63"/>
      <c r="C123" s="63"/>
      <c r="D123" s="63"/>
      <c r="E123" s="63"/>
      <c r="F123" s="63"/>
      <c r="G123" s="63"/>
      <c r="H123" s="63"/>
      <c r="I123" s="83"/>
    </row>
    <row r="124" spans="1:9" ht="12.75">
      <c r="A124" s="63"/>
      <c r="B124" s="63"/>
      <c r="C124" s="63"/>
      <c r="D124" s="63"/>
      <c r="E124" s="63"/>
      <c r="F124" s="63"/>
      <c r="G124" s="63"/>
      <c r="H124" s="63"/>
      <c r="I124" s="83"/>
    </row>
    <row r="125" spans="1:9" ht="12.75">
      <c r="A125" s="63"/>
      <c r="B125" s="63"/>
      <c r="C125" s="63"/>
      <c r="D125" s="63"/>
      <c r="E125" s="63"/>
      <c r="F125" s="63"/>
      <c r="G125" s="63"/>
      <c r="H125" s="63"/>
      <c r="I125" s="83"/>
    </row>
    <row r="126" spans="1:9" ht="12.75">
      <c r="A126" s="63"/>
      <c r="B126" s="63"/>
      <c r="C126" s="63"/>
      <c r="D126" s="63"/>
      <c r="E126" s="63"/>
      <c r="F126" s="63"/>
      <c r="G126" s="63"/>
      <c r="H126" s="63"/>
      <c r="I126" s="83"/>
    </row>
    <row r="127" spans="1:9" ht="12.75">
      <c r="A127" s="63"/>
      <c r="B127" s="63"/>
      <c r="C127" s="63"/>
      <c r="D127" s="63"/>
      <c r="E127" s="63"/>
      <c r="F127" s="63"/>
      <c r="G127" s="63"/>
      <c r="H127" s="63"/>
      <c r="I127" s="83"/>
    </row>
    <row r="128" spans="1:9" ht="12.75">
      <c r="A128" s="63"/>
      <c r="B128" s="63"/>
      <c r="C128" s="63"/>
      <c r="D128" s="63"/>
      <c r="E128" s="63"/>
      <c r="F128" s="63"/>
      <c r="G128" s="63"/>
      <c r="H128" s="63"/>
      <c r="I128" s="83"/>
    </row>
    <row r="129" spans="1:9" ht="12.75">
      <c r="A129" s="63"/>
      <c r="B129" s="63"/>
      <c r="C129" s="63"/>
      <c r="D129" s="63"/>
      <c r="E129" s="63"/>
      <c r="F129" s="63"/>
      <c r="G129" s="63"/>
      <c r="H129" s="63"/>
      <c r="I129" s="83"/>
    </row>
    <row r="130" spans="1:9" ht="12.75">
      <c r="A130" s="63"/>
      <c r="B130" s="63"/>
      <c r="C130" s="63"/>
      <c r="D130" s="63"/>
      <c r="E130" s="63"/>
      <c r="F130" s="63"/>
      <c r="G130" s="63"/>
      <c r="H130" s="63"/>
      <c r="I130" s="83"/>
    </row>
    <row r="131" spans="1:9" ht="12.75">
      <c r="A131" s="63"/>
      <c r="B131" s="63"/>
      <c r="C131" s="63"/>
      <c r="D131" s="63"/>
      <c r="E131" s="63"/>
      <c r="F131" s="63"/>
      <c r="G131" s="63"/>
      <c r="H131" s="63"/>
      <c r="I131" s="83"/>
    </row>
    <row r="132" spans="1:9" ht="12.75">
      <c r="A132" s="63"/>
      <c r="B132" s="63"/>
      <c r="C132" s="63"/>
      <c r="D132" s="63"/>
      <c r="E132" s="63"/>
      <c r="F132" s="63"/>
      <c r="G132" s="63"/>
      <c r="H132" s="63"/>
      <c r="I132" s="83"/>
    </row>
    <row r="133" spans="1:9" ht="12.75">
      <c r="A133" s="63"/>
      <c r="B133" s="63"/>
      <c r="C133" s="63"/>
      <c r="D133" s="63"/>
      <c r="E133" s="63"/>
      <c r="F133" s="63"/>
      <c r="G133" s="63"/>
      <c r="H133" s="63"/>
      <c r="I133" s="83"/>
    </row>
    <row r="134" spans="1:9" ht="12.75">
      <c r="A134" s="63"/>
      <c r="B134" s="63"/>
      <c r="C134" s="63"/>
      <c r="D134" s="63"/>
      <c r="E134" s="63"/>
      <c r="F134" s="63"/>
      <c r="G134" s="63"/>
      <c r="H134" s="63"/>
      <c r="I134" s="83"/>
    </row>
    <row r="135" spans="1:9" ht="12.75">
      <c r="A135" s="63"/>
      <c r="B135" s="63"/>
      <c r="C135" s="63"/>
      <c r="D135" s="63"/>
      <c r="E135" s="63"/>
      <c r="F135" s="63"/>
      <c r="G135" s="63"/>
      <c r="H135" s="63"/>
      <c r="I135" s="83"/>
    </row>
    <row r="136" spans="1:9" ht="12.75">
      <c r="A136" s="63"/>
      <c r="B136" s="63"/>
      <c r="C136" s="63"/>
      <c r="D136" s="63"/>
      <c r="E136" s="63"/>
      <c r="F136" s="63"/>
      <c r="G136" s="63"/>
      <c r="H136" s="63"/>
      <c r="I136" s="83"/>
    </row>
    <row r="137" spans="1:9" ht="12.75">
      <c r="A137" s="63"/>
      <c r="B137" s="63"/>
      <c r="C137" s="63"/>
      <c r="D137" s="63"/>
      <c r="E137" s="63"/>
      <c r="F137" s="63"/>
      <c r="G137" s="63"/>
      <c r="H137" s="63"/>
      <c r="I137" s="83"/>
    </row>
    <row r="138" spans="1:9" ht="12.75">
      <c r="A138" s="63"/>
      <c r="B138" s="63"/>
      <c r="C138" s="63"/>
      <c r="D138" s="63"/>
      <c r="E138" s="63"/>
      <c r="F138" s="63"/>
      <c r="G138" s="63"/>
      <c r="H138" s="63"/>
      <c r="I138" s="83"/>
    </row>
    <row r="139" spans="1:9" ht="12.75">
      <c r="A139" s="63"/>
      <c r="B139" s="63"/>
      <c r="C139" s="63"/>
      <c r="D139" s="63"/>
      <c r="E139" s="63"/>
      <c r="F139" s="63"/>
      <c r="G139" s="63"/>
      <c r="H139" s="63"/>
      <c r="I139" s="83"/>
    </row>
    <row r="140" spans="1:9" ht="12.75">
      <c r="A140" s="63"/>
      <c r="B140" s="63"/>
      <c r="C140" s="63"/>
      <c r="D140" s="63"/>
      <c r="E140" s="63"/>
      <c r="F140" s="63"/>
      <c r="G140" s="63"/>
      <c r="H140" s="63"/>
      <c r="I140" s="83"/>
    </row>
    <row r="141" spans="1:9" ht="12.75">
      <c r="A141" s="63"/>
      <c r="B141" s="63"/>
      <c r="C141" s="63"/>
      <c r="D141" s="63"/>
      <c r="E141" s="63"/>
      <c r="F141" s="63"/>
      <c r="G141" s="63"/>
      <c r="H141" s="63"/>
      <c r="I141" s="83"/>
    </row>
    <row r="142" spans="1:9" ht="12.75">
      <c r="A142" s="63"/>
      <c r="B142" s="63"/>
      <c r="C142" s="63"/>
      <c r="D142" s="63"/>
      <c r="E142" s="63"/>
      <c r="F142" s="63"/>
      <c r="G142" s="63"/>
      <c r="H142" s="63"/>
      <c r="I142" s="83"/>
    </row>
    <row r="143" spans="1:9" ht="12.75">
      <c r="A143" s="63"/>
      <c r="B143" s="63"/>
      <c r="C143" s="63"/>
      <c r="D143" s="63"/>
      <c r="E143" s="63"/>
      <c r="F143" s="63"/>
      <c r="G143" s="63"/>
      <c r="H143" s="63"/>
      <c r="I143" s="83"/>
    </row>
    <row r="144" spans="1:9" ht="12.75">
      <c r="A144" s="63"/>
      <c r="B144" s="63"/>
      <c r="C144" s="63"/>
      <c r="D144" s="63"/>
      <c r="E144" s="63"/>
      <c r="F144" s="63"/>
      <c r="G144" s="63"/>
      <c r="H144" s="63"/>
      <c r="I144" s="83"/>
    </row>
    <row r="145" spans="1:9" ht="12.75">
      <c r="A145" s="63"/>
      <c r="B145" s="63"/>
      <c r="C145" s="63"/>
      <c r="D145" s="63"/>
      <c r="E145" s="63"/>
      <c r="F145" s="63"/>
      <c r="G145" s="63"/>
      <c r="H145" s="63"/>
      <c r="I145" s="83"/>
    </row>
    <row r="146" spans="1:9" ht="12.75">
      <c r="A146" s="63"/>
      <c r="B146" s="63"/>
      <c r="C146" s="63"/>
      <c r="D146" s="63"/>
      <c r="E146" s="63"/>
      <c r="F146" s="63"/>
      <c r="G146" s="63"/>
      <c r="H146" s="63"/>
      <c r="I146" s="83"/>
    </row>
    <row r="147" spans="1:9" ht="12.75">
      <c r="A147" s="63"/>
      <c r="B147" s="63"/>
      <c r="C147" s="63"/>
      <c r="D147" s="63"/>
      <c r="E147" s="63"/>
      <c r="F147" s="63"/>
      <c r="G147" s="63"/>
      <c r="H147" s="63"/>
      <c r="I147" s="83"/>
    </row>
    <row r="148" spans="1:9" ht="12.75">
      <c r="A148" s="63"/>
      <c r="B148" s="63"/>
      <c r="C148" s="63"/>
      <c r="D148" s="63"/>
      <c r="E148" s="63"/>
      <c r="F148" s="63"/>
      <c r="G148" s="63"/>
      <c r="H148" s="63"/>
      <c r="I148" s="83"/>
    </row>
    <row r="149" spans="1:9" ht="12.75">
      <c r="A149" s="63"/>
      <c r="B149" s="63"/>
      <c r="C149" s="63"/>
      <c r="D149" s="63"/>
      <c r="E149" s="63"/>
      <c r="F149" s="63"/>
      <c r="G149" s="63"/>
      <c r="H149" s="63"/>
      <c r="I149" s="83"/>
    </row>
    <row r="150" spans="1:9" ht="12.75">
      <c r="A150" s="63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6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6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6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6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6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6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6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6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6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6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6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6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6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6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6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6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6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6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6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6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6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6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6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6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6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6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6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6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6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6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6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6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6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6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6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6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6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6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6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6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6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6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6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6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6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6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6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6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6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6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6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6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6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6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6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6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6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6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6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6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6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6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6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6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6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6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6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6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6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6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6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6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6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6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6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6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6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6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6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6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6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6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6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6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6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6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6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6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6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6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6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6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6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6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6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6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6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6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6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6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6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6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6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6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6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6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6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6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6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6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6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6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6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6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6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6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6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6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6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6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6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6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6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6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6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6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6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6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6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6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6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6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6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6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6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6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6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6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6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6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6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6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6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6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6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6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6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6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6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6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6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6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6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6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6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6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6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6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6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6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6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6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6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6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6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6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6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6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6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6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6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6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6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6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6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6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6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6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6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6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6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6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6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6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6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6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6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6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6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6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6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6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6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6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6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6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6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6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6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6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6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6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6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6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6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6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6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6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6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6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6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6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6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6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6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6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6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6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6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6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6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6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6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6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6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6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6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6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6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6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6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6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6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6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6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6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6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6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6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6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6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6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6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6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6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6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6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6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6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6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6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6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6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6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6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6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6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6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6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6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6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6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6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6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6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6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6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6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6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6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6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6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6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6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6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6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6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6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6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6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6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6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6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6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6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6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6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6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6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6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6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6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6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6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6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6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6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6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6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6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6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6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6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6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6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6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6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6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6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6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6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6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6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6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6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6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6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6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6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6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6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6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6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6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6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6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6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6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6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6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6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6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6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6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6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6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6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6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6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6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6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6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6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6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6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6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6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6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6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6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6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6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6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6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6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6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6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6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6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6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6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6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6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6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6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6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6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6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6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6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6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6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6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6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6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6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6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6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6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6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6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6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6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6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6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6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6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6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6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6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6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6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6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6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6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6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6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6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6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6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6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6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6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6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6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6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6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6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6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6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6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6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6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6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6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6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6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6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6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6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6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6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6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6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6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6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6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6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6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6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6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6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6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6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6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6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6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6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6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6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6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6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6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6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6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6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6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6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6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6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6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6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6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6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6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6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6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6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6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6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6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6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6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6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6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6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6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6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6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6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6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6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6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6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6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6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6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6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6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6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6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6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6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6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6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6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6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6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6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6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6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6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6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6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6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6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6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6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6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6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6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6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6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6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6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6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6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6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6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6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6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6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6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6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6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6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6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6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6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6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6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6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6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6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6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6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6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6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6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6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6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6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6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6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6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6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6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6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6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6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6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6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6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6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6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6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6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6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6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6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6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6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6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6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6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6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6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6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6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6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6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6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6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6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6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6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6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6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6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6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6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6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6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6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6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6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6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6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6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6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6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6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6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6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6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6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6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6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6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6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6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6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6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6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6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6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6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6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6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6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6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6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6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6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6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6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6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6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6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6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6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6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6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6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6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6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6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6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6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6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6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6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6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6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6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6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6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6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6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6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6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6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6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6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6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6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6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6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6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6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6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6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6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6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6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6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6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6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6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6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6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6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6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6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6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6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6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6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6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6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6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6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6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6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6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6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6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6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6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6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6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6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6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6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6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6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6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6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6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6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6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6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6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6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6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6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6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6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6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6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6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6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6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6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6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6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6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6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6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6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6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6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6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6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6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6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6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6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6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6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6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6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6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6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6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6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6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6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6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6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6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6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6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6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6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6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6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6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6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6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6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6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6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6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6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6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6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6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6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6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6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6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6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6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6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6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6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6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6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6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6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6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6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6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6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6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6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6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6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6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6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6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6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6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6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6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6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6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6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6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6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6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6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6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6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6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6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6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6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6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6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6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6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6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6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6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6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6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6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6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6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6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6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6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6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6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6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6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6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6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6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6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6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63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63"/>
      <c r="B955" s="63"/>
      <c r="C955" s="63"/>
      <c r="D955" s="63"/>
      <c r="E955" s="63"/>
      <c r="F955" s="63"/>
      <c r="G955" s="63"/>
      <c r="H955" s="63"/>
      <c r="I955" s="83"/>
    </row>
    <row r="956" spans="1:9" ht="12.75">
      <c r="A956" s="63"/>
      <c r="B956" s="63"/>
      <c r="C956" s="63"/>
      <c r="D956" s="63"/>
      <c r="E956" s="63"/>
      <c r="F956" s="63"/>
      <c r="G956" s="63"/>
      <c r="H956" s="63"/>
      <c r="I956" s="83"/>
    </row>
    <row r="957" spans="1:9" ht="12.75">
      <c r="A957" s="63"/>
      <c r="B957" s="63"/>
      <c r="C957" s="63"/>
      <c r="D957" s="63"/>
      <c r="E957" s="63"/>
      <c r="F957" s="63"/>
      <c r="G957" s="63"/>
      <c r="H957" s="63"/>
      <c r="I957" s="83"/>
    </row>
    <row r="958" spans="1:9" ht="12.75">
      <c r="A958" s="63"/>
      <c r="B958" s="63"/>
      <c r="C958" s="63"/>
      <c r="D958" s="63"/>
      <c r="E958" s="63"/>
      <c r="F958" s="63"/>
      <c r="G958" s="63"/>
      <c r="H958" s="63"/>
      <c r="I958" s="83"/>
    </row>
    <row r="959" spans="1:9" ht="12.75">
      <c r="A959" s="63"/>
      <c r="B959" s="63"/>
      <c r="C959" s="63"/>
      <c r="D959" s="63"/>
      <c r="E959" s="63"/>
      <c r="F959" s="63"/>
      <c r="G959" s="63"/>
      <c r="H959" s="63"/>
      <c r="I959" s="83"/>
    </row>
    <row r="960" spans="1:9" ht="12.75">
      <c r="A960" s="63"/>
      <c r="B960" s="63"/>
      <c r="C960" s="63"/>
      <c r="D960" s="63"/>
      <c r="E960" s="63"/>
      <c r="F960" s="63"/>
      <c r="G960" s="63"/>
      <c r="H960" s="63"/>
      <c r="I960" s="83"/>
    </row>
    <row r="961" spans="1:9" ht="12.75">
      <c r="A961" s="63"/>
      <c r="B961" s="63"/>
      <c r="C961" s="63"/>
      <c r="D961" s="63"/>
      <c r="E961" s="63"/>
      <c r="F961" s="63"/>
      <c r="G961" s="63"/>
      <c r="H961" s="63"/>
      <c r="I961" s="83"/>
    </row>
    <row r="962" spans="1:9" ht="12.75">
      <c r="A962" s="63"/>
      <c r="B962" s="63"/>
      <c r="C962" s="63"/>
      <c r="D962" s="63"/>
      <c r="E962" s="63"/>
      <c r="F962" s="63"/>
      <c r="G962" s="63"/>
      <c r="H962" s="63"/>
      <c r="I962" s="83"/>
    </row>
    <row r="963" spans="1:9" ht="12.75">
      <c r="A963" s="63"/>
      <c r="B963" s="63"/>
      <c r="C963" s="63"/>
      <c r="D963" s="63"/>
      <c r="E963" s="63"/>
      <c r="F963" s="63"/>
      <c r="G963" s="63"/>
      <c r="H963" s="63"/>
      <c r="I963" s="83"/>
    </row>
    <row r="964" spans="1:9" ht="12.75">
      <c r="A964" s="63"/>
      <c r="B964" s="63"/>
      <c r="C964" s="63"/>
      <c r="D964" s="63"/>
      <c r="E964" s="63"/>
      <c r="F964" s="63"/>
      <c r="G964" s="63"/>
      <c r="H964" s="63"/>
      <c r="I964" s="83"/>
    </row>
    <row r="965" spans="1:9" ht="12.75">
      <c r="A965" s="63"/>
      <c r="B965" s="63"/>
      <c r="C965" s="63"/>
      <c r="D965" s="63"/>
      <c r="E965" s="63"/>
      <c r="F965" s="63"/>
      <c r="G965" s="63"/>
      <c r="H965" s="63"/>
      <c r="I965" s="83"/>
    </row>
    <row r="966" spans="1:9" ht="12.75">
      <c r="A966" s="63"/>
      <c r="B966" s="63"/>
      <c r="C966" s="63"/>
      <c r="D966" s="63"/>
      <c r="E966" s="63"/>
      <c r="F966" s="63"/>
      <c r="G966" s="63"/>
      <c r="H966" s="63"/>
      <c r="I966" s="83"/>
    </row>
    <row r="967" spans="1:9" ht="12.75">
      <c r="A967" s="63"/>
      <c r="B967" s="63"/>
      <c r="C967" s="63"/>
      <c r="D967" s="63"/>
      <c r="E967" s="63"/>
      <c r="F967" s="63"/>
      <c r="G967" s="63"/>
      <c r="H967" s="63"/>
      <c r="I967" s="83"/>
    </row>
    <row r="968" spans="1:9" ht="12.75">
      <c r="A968" s="63"/>
      <c r="B968" s="63"/>
      <c r="C968" s="63"/>
      <c r="D968" s="63"/>
      <c r="E968" s="63"/>
      <c r="F968" s="63"/>
      <c r="G968" s="63"/>
      <c r="H968" s="63"/>
      <c r="I968" s="83"/>
    </row>
    <row r="969" spans="1:9" ht="12.75">
      <c r="A969" s="63"/>
      <c r="B969" s="63"/>
      <c r="C969" s="63"/>
      <c r="D969" s="63"/>
      <c r="E969" s="63"/>
      <c r="F969" s="63"/>
      <c r="G969" s="63"/>
      <c r="H969" s="63"/>
      <c r="I969" s="83"/>
    </row>
    <row r="970" spans="1:9" ht="12.75">
      <c r="A970" s="63"/>
      <c r="B970" s="63"/>
      <c r="C970" s="63"/>
      <c r="D970" s="63"/>
      <c r="E970" s="63"/>
      <c r="F970" s="63"/>
      <c r="G970" s="63"/>
      <c r="H970" s="63"/>
      <c r="I970" s="83"/>
    </row>
    <row r="971" spans="1:9" ht="12.75">
      <c r="A971" s="63"/>
      <c r="B971" s="63"/>
      <c r="C971" s="63"/>
      <c r="D971" s="63"/>
      <c r="E971" s="63"/>
      <c r="F971" s="63"/>
      <c r="G971" s="63"/>
      <c r="H971" s="63"/>
      <c r="I971" s="83"/>
    </row>
    <row r="972" spans="1:9" ht="12.75">
      <c r="A972" s="63"/>
      <c r="B972" s="63"/>
      <c r="C972" s="63"/>
      <c r="D972" s="63"/>
      <c r="E972" s="63"/>
      <c r="F972" s="63"/>
      <c r="G972" s="63"/>
      <c r="H972" s="63"/>
      <c r="I972" s="83"/>
    </row>
    <row r="973" spans="1:9" ht="12.75">
      <c r="A973" s="63"/>
      <c r="B973" s="63"/>
      <c r="C973" s="63"/>
      <c r="D973" s="63"/>
      <c r="E973" s="63"/>
      <c r="F973" s="63"/>
      <c r="G973" s="63"/>
      <c r="H973" s="63"/>
      <c r="I973" s="83"/>
    </row>
    <row r="974" spans="1:9" ht="12.75">
      <c r="A974" s="63"/>
      <c r="B974" s="63"/>
      <c r="C974" s="63"/>
      <c r="D974" s="63"/>
      <c r="E974" s="63"/>
      <c r="F974" s="63"/>
      <c r="G974" s="63"/>
      <c r="H974" s="63"/>
      <c r="I974" s="83"/>
    </row>
    <row r="975" spans="1:9" ht="12.75">
      <c r="A975" s="63"/>
      <c r="B975" s="63"/>
      <c r="C975" s="63"/>
      <c r="D975" s="63"/>
      <c r="E975" s="63"/>
      <c r="F975" s="63"/>
      <c r="G975" s="63"/>
      <c r="H975" s="63"/>
      <c r="I975" s="83"/>
    </row>
    <row r="976" spans="1:9" ht="12.75">
      <c r="A976" s="63"/>
      <c r="B976" s="63"/>
      <c r="C976" s="63"/>
      <c r="D976" s="63"/>
      <c r="E976" s="63"/>
      <c r="F976" s="63"/>
      <c r="G976" s="63"/>
      <c r="H976" s="63"/>
      <c r="I976" s="83"/>
    </row>
    <row r="977" spans="1:9" ht="12.75">
      <c r="A977" s="63"/>
      <c r="B977" s="63"/>
      <c r="C977" s="63"/>
      <c r="D977" s="63"/>
      <c r="E977" s="63"/>
      <c r="F977" s="63"/>
      <c r="G977" s="63"/>
      <c r="H977" s="63"/>
      <c r="I977" s="83"/>
    </row>
    <row r="978" spans="1:9" ht="12.75">
      <c r="A978" s="63"/>
      <c r="B978" s="63"/>
      <c r="C978" s="63"/>
      <c r="D978" s="63"/>
      <c r="E978" s="63"/>
      <c r="F978" s="63"/>
      <c r="G978" s="63"/>
      <c r="H978" s="63"/>
      <c r="I978" s="83"/>
    </row>
    <row r="979" spans="1:9" ht="12.75">
      <c r="A979" s="63"/>
      <c r="B979" s="63"/>
      <c r="C979" s="63"/>
      <c r="D979" s="63"/>
      <c r="E979" s="63"/>
      <c r="F979" s="63"/>
      <c r="G979" s="63"/>
      <c r="H979" s="63"/>
      <c r="I979" s="83"/>
    </row>
    <row r="980" spans="1:9" ht="12.75">
      <c r="A980" s="63"/>
      <c r="B980" s="63"/>
      <c r="C980" s="63"/>
      <c r="D980" s="63"/>
      <c r="E980" s="63"/>
      <c r="F980" s="63"/>
      <c r="G980" s="63"/>
      <c r="H980" s="63"/>
      <c r="I980" s="83"/>
    </row>
    <row r="981" spans="1:9" ht="12.75">
      <c r="A981" s="63"/>
      <c r="B981" s="63"/>
      <c r="C981" s="63"/>
      <c r="D981" s="63"/>
      <c r="E981" s="63"/>
      <c r="F981" s="63"/>
      <c r="G981" s="63"/>
      <c r="H981" s="63"/>
      <c r="I981" s="83"/>
    </row>
    <row r="982" spans="1:9" ht="12.75">
      <c r="A982" s="63"/>
      <c r="B982" s="63"/>
      <c r="C982" s="63"/>
      <c r="D982" s="63"/>
      <c r="E982" s="63"/>
      <c r="F982" s="63"/>
      <c r="G982" s="63"/>
      <c r="H982" s="63"/>
      <c r="I982" s="83"/>
    </row>
    <row r="983" spans="1:9" ht="12.75">
      <c r="A983" s="63"/>
      <c r="B983" s="63"/>
      <c r="C983" s="63"/>
      <c r="D983" s="63"/>
      <c r="E983" s="63"/>
      <c r="F983" s="63"/>
      <c r="G983" s="63"/>
      <c r="H983" s="63"/>
      <c r="I983" s="83"/>
    </row>
    <row r="984" spans="1:9" ht="12.75">
      <c r="A984" s="63"/>
      <c r="B984" s="63"/>
      <c r="C984" s="63"/>
      <c r="D984" s="63"/>
      <c r="E984" s="63"/>
      <c r="F984" s="63"/>
      <c r="G984" s="63"/>
      <c r="H984" s="63"/>
      <c r="I984" s="83"/>
    </row>
    <row r="985" spans="1:9" ht="12.75">
      <c r="A985" s="63"/>
      <c r="B985" s="63"/>
      <c r="C985" s="63"/>
      <c r="D985" s="63"/>
      <c r="E985" s="63"/>
      <c r="F985" s="63"/>
      <c r="G985" s="63"/>
      <c r="H985" s="63"/>
      <c r="I985" s="83"/>
    </row>
    <row r="986" spans="1:9" ht="12.75">
      <c r="A986" s="63"/>
      <c r="B986" s="63"/>
      <c r="C986" s="63"/>
      <c r="D986" s="63"/>
      <c r="E986" s="63"/>
      <c r="F986" s="63"/>
      <c r="G986" s="63"/>
      <c r="H986" s="63"/>
      <c r="I986" s="83"/>
    </row>
  </sheetData>
  <mergeCells count="30">
    <mergeCell ref="B83:H83"/>
    <mergeCell ref="B87:H87"/>
    <mergeCell ref="B91:H91"/>
    <mergeCell ref="B58:H58"/>
    <mergeCell ref="B61:B62"/>
    <mergeCell ref="C61:C62"/>
    <mergeCell ref="B63:H63"/>
    <mergeCell ref="B67:H67"/>
    <mergeCell ref="B70:H70"/>
    <mergeCell ref="B74:H74"/>
    <mergeCell ref="B52:H52"/>
    <mergeCell ref="B53:H53"/>
    <mergeCell ref="B77:B78"/>
    <mergeCell ref="C77:C78"/>
    <mergeCell ref="B79:H79"/>
    <mergeCell ref="B40:H40"/>
    <mergeCell ref="B32:H32"/>
    <mergeCell ref="B36:H36"/>
    <mergeCell ref="B26:B27"/>
    <mergeCell ref="C26:C27"/>
    <mergeCell ref="B28:H28"/>
    <mergeCell ref="B16:H16"/>
    <mergeCell ref="B19:H19"/>
    <mergeCell ref="B23:H23"/>
    <mergeCell ref="B10:B11"/>
    <mergeCell ref="C10:C11"/>
    <mergeCell ref="B12:H12"/>
    <mergeCell ref="B1:H1"/>
    <mergeCell ref="B2:H2"/>
    <mergeCell ref="B7:H7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81"/>
  <sheetViews>
    <sheetView workbookViewId="0">
      <selection activeCell="J3" sqref="J1:X1048576"/>
    </sheetView>
  </sheetViews>
  <sheetFormatPr defaultColWidth="14.42578125" defaultRowHeight="15.75" customHeight="1"/>
  <cols>
    <col min="1" max="1" width="10.28515625" customWidth="1"/>
    <col min="2" max="2" width="12.140625" customWidth="1"/>
    <col min="3" max="3" width="16.140625" customWidth="1"/>
    <col min="4" max="4" width="17.42578125" customWidth="1"/>
    <col min="5" max="5" width="22.7109375" customWidth="1"/>
    <col min="6" max="6" width="31.42578125" customWidth="1"/>
    <col min="7" max="7" width="60" customWidth="1"/>
    <col min="8" max="8" width="22.7109375" customWidth="1"/>
    <col min="9" max="9" width="23.85546875" customWidth="1"/>
  </cols>
  <sheetData>
    <row r="1" spans="1:9" ht="30" customHeight="1">
      <c r="A1" s="1"/>
      <c r="B1" s="878" t="s">
        <v>372</v>
      </c>
      <c r="C1" s="864"/>
      <c r="D1" s="864"/>
      <c r="E1" s="864"/>
      <c r="F1" s="864"/>
      <c r="G1" s="864"/>
      <c r="H1" s="865"/>
      <c r="I1" s="1"/>
    </row>
    <row r="2" spans="1:9" ht="18" customHeight="1">
      <c r="A2" s="16"/>
      <c r="B2" s="876" t="s">
        <v>373</v>
      </c>
      <c r="C2" s="864"/>
      <c r="D2" s="864"/>
      <c r="E2" s="864"/>
      <c r="F2" s="864"/>
      <c r="G2" s="864"/>
      <c r="H2" s="865"/>
      <c r="I2" s="16"/>
    </row>
    <row r="3" spans="1:9" ht="25.5">
      <c r="A3" s="21"/>
      <c r="B3" s="5" t="s">
        <v>61</v>
      </c>
      <c r="C3" s="5" t="s">
        <v>65</v>
      </c>
      <c r="D3" s="5" t="s">
        <v>67</v>
      </c>
      <c r="E3" s="5" t="s">
        <v>68</v>
      </c>
      <c r="F3" s="5" t="s">
        <v>72</v>
      </c>
      <c r="G3" s="5" t="s">
        <v>14</v>
      </c>
      <c r="H3" s="5" t="s">
        <v>75</v>
      </c>
      <c r="I3" s="21"/>
    </row>
    <row r="4" spans="1:9" ht="38.25">
      <c r="A4" s="25"/>
      <c r="B4" s="5" t="s">
        <v>16</v>
      </c>
      <c r="C4" s="5" t="s">
        <v>17</v>
      </c>
      <c r="D4" s="18" t="s">
        <v>80</v>
      </c>
      <c r="E4" s="38" t="s">
        <v>381</v>
      </c>
      <c r="F4" s="38" t="s">
        <v>83</v>
      </c>
      <c r="G4" s="30" t="str">
        <f>HYPERLINK("https://resh.edu.ru/subject/lesson/4069/start/195625/","Просмотреть видеоурок 60, затем 61 в РЭШ , прочитать выразительно с.35-37. Если нет технической возможности: Учебник с.35-37-выразительное чтение.")</f>
        <v>Просмотреть видеоурок 60, затем 61 в РЭШ , прочитать выразительно с.35-37. Если нет технической возможности: Учебник с.35-37-выразительное чтение.</v>
      </c>
      <c r="H4" s="18" t="s">
        <v>104</v>
      </c>
      <c r="I4" s="25"/>
    </row>
    <row r="5" spans="1:9" ht="38.25">
      <c r="A5" s="25"/>
      <c r="B5" s="5" t="s">
        <v>31</v>
      </c>
      <c r="C5" s="5" t="s">
        <v>34</v>
      </c>
      <c r="D5" s="18" t="s">
        <v>387</v>
      </c>
      <c r="E5" s="38" t="s">
        <v>388</v>
      </c>
      <c r="F5" s="18" t="s">
        <v>263</v>
      </c>
      <c r="G5" s="84" t="e">
        <f>HYPERLINK("https://yandex.ru/video/preview/?filmId=7038244095582690296&amp;text=%D0%92%D0%BE%D1%81%D1%81%D1%82%D0%B0%D0%BD%D0%BE%D0%B2%D0%BB%D0%B5%D0%BD%D0%B8%D0%B5%20%D1%82%D0%B5%D0%BA%D1%81%D1%82%D0%B0%20%D1%81%20%D0%BD%D0%B0%D1%80%D1%83%D1%88%D0%B5%D0%BD%D0%BD%D1%8B%"&amp;"D0%BC%20%D0%BF%D0%BE%D1%80%D1%8F%D0%B4%D0%BA%D0%BE%D0%BC%20%D0%BF%D1%80%D0%B5%D0%B4%D0%BB%D0%BE%D0%B6%D0%B5%D0%BD%D0%B8%D0%B9.%201%20%D0%BA%D0%BB%D0%B0%D1%81%D1%81%20%D0%BA%D0%B0%D0%BD%D0%B0%D0%BA%D0%B8%D0%BD%D0%B0%20%D1%81.91&amp;path=wizard&amp;parent-reqid=158"&amp;"9032871469503-1501759381346074126100191-production-app-host-man-web-yp-319&amp;redircnt=1589032891.1","Посмотреть видеоурок , выполнить упр.10 на с.91 (выписать слова с мягким знаком,разделяя для переноса, написать текст)
Если нет технической возможности, то на с.91 разобрать упр.10 (восстановить правильную поледовательность предложений и записать)")</f>
        <v>#VALUE!</v>
      </c>
      <c r="H5" s="10" t="s">
        <v>104</v>
      </c>
      <c r="I5" s="25"/>
    </row>
    <row r="6" spans="1:9" ht="51">
      <c r="A6" s="25"/>
      <c r="B6" s="5" t="s">
        <v>146</v>
      </c>
      <c r="C6" s="5" t="s">
        <v>148</v>
      </c>
      <c r="D6" s="18" t="s">
        <v>387</v>
      </c>
      <c r="E6" s="38" t="s">
        <v>392</v>
      </c>
      <c r="F6" s="18" t="s">
        <v>254</v>
      </c>
      <c r="G6" s="84" t="str">
        <f>HYPERLINK("https://www.youtube.com/watch?v=fTbIdSx3nWw&amp;feature=youtu.be","Посмотреть видеоурок , выполнить задания из урока.
если нет технической возможности, то прочитать объяснение материала на с.82, рассмотреть рисунок, устно выполнить №1, № 3(1) письменно. В РТ с.42 №1")</f>
        <v>Посмотреть видеоурок , выполнить задания из урока.
если нет технической возможности, то прочитать объяснение материала на с.82, рассмотреть рисунок, устно выполнить №1, № 3(1) письменно. В РТ с.42 №1</v>
      </c>
      <c r="H6" s="10" t="s">
        <v>104</v>
      </c>
      <c r="I6" s="25"/>
    </row>
    <row r="7" spans="1:9" ht="12.75" customHeight="1">
      <c r="A7" s="49"/>
      <c r="B7" s="874" t="s">
        <v>160</v>
      </c>
      <c r="C7" s="864"/>
      <c r="D7" s="864"/>
      <c r="E7" s="864"/>
      <c r="F7" s="864"/>
      <c r="G7" s="864"/>
      <c r="H7" s="865"/>
      <c r="I7" s="49"/>
    </row>
    <row r="8" spans="1:9" ht="51">
      <c r="A8" s="25"/>
      <c r="B8" s="5" t="s">
        <v>170</v>
      </c>
      <c r="C8" s="5" t="s">
        <v>173</v>
      </c>
      <c r="D8" s="18" t="s">
        <v>394</v>
      </c>
      <c r="E8" s="38" t="s">
        <v>395</v>
      </c>
      <c r="F8" s="18" t="s">
        <v>396</v>
      </c>
      <c r="G8" s="30" t="str">
        <f>HYPERLINK("https://resh.edu.ru/subject/lesson/4003/start/78555/","Посмотретьвидеоурок № 29 в РЕШ , прочитать в учебнике материал на с.62-65, выполнить в РТ на с.42-43
Если нет технической возможности, то нужно проитать в ученике на с.62-65, ответиь на вопросы, выполнить в РТ на с.42-43")</f>
        <v>Посмотретьвидеоурок № 29 в РЕШ , прочитать в учебнике материал на с.62-65, выполнить в РТ на с.42-43
Если нет технической возможности, то нужно проитать в ученике на с.62-65, ответиь на вопросы, выполнить в РТ на с.42-43</v>
      </c>
      <c r="H8" s="10" t="s">
        <v>104</v>
      </c>
      <c r="I8" s="25"/>
    </row>
    <row r="9" spans="1:9" ht="49.5" customHeight="1">
      <c r="A9" s="25"/>
      <c r="B9" s="5" t="s">
        <v>202</v>
      </c>
      <c r="C9" s="5" t="s">
        <v>203</v>
      </c>
      <c r="D9" s="18" t="s">
        <v>394</v>
      </c>
      <c r="E9" s="38" t="s">
        <v>397</v>
      </c>
      <c r="F9" s="18" t="s">
        <v>332</v>
      </c>
      <c r="G9" s="84" t="str">
        <f>HYPERLINK("https://www.youtube.com/watch?v=pfhaN8obpy4","Посмотреть видеоурок ,если нет технической возможности, то можно посмотреть мультфильм ""Волк и семеро козлят"" или прочитать эту сказку.")</f>
        <v>Посмотреть видеоурок ,если нет технической возможности, то можно посмотреть мультфильм "Волк и семеро козлят" или прочитать эту сказку.</v>
      </c>
      <c r="H9" s="10" t="s">
        <v>104</v>
      </c>
      <c r="I9" s="25"/>
    </row>
    <row r="10" spans="1:9" ht="49.5" customHeight="1">
      <c r="A10" s="25"/>
      <c r="B10" s="5" t="s">
        <v>398</v>
      </c>
      <c r="C10" s="5" t="s">
        <v>399</v>
      </c>
      <c r="D10" s="18" t="s">
        <v>255</v>
      </c>
      <c r="E10" s="38" t="s">
        <v>400</v>
      </c>
      <c r="F10" s="18" t="s">
        <v>401</v>
      </c>
      <c r="G10" s="46" t="s">
        <v>402</v>
      </c>
      <c r="H10" s="10" t="s">
        <v>104</v>
      </c>
      <c r="I10" s="25"/>
    </row>
    <row r="11" spans="1:9" ht="18" customHeight="1">
      <c r="A11" s="16"/>
      <c r="B11" s="876" t="s">
        <v>245</v>
      </c>
      <c r="C11" s="864"/>
      <c r="D11" s="864"/>
      <c r="E11" s="864"/>
      <c r="F11" s="864"/>
      <c r="G11" s="864"/>
      <c r="H11" s="865"/>
      <c r="I11" s="16"/>
    </row>
    <row r="12" spans="1:9" ht="38.25">
      <c r="A12" s="86"/>
      <c r="B12" s="5" t="s">
        <v>16</v>
      </c>
      <c r="C12" s="5" t="s">
        <v>17</v>
      </c>
      <c r="D12" s="18" t="s">
        <v>255</v>
      </c>
      <c r="E12" s="38" t="s">
        <v>403</v>
      </c>
      <c r="F12" s="18" t="s">
        <v>296</v>
      </c>
      <c r="G12" s="30" t="e">
        <f>HYPERLINK("https://yandex.ru/video/preview/?filmId=12876825301242944258&amp;text=%D1%80%D1%83%D1%81%D1%81%D0%BA%D0%B8%D0%B9%20%D1%8F%D0%B7%D1%8B%D0%BA%201%20%D0%BA%D0%BB%D0%B0%D1%81%D1%81%20%D0%BA%D0%B0%D0%BD%D0%B0%D0%BA%D0%B8%D0%BD%D0%B0%20%D0%B2%D0%B8%D0%B4%D0%B5%D0%B"&amp;"E%D1%83%D1%80%D0%BE%D0%BA%20%D0%BA%D0%B0%D0%BA%20%D0%BE%D1%82%D0%BB%D0%B8%D1%87%D0%B8%D1%82%D1%8C%20%D0%B3%D0%BB%D1%83%D1%85%D0%BE%D0%B9%20%D1%81%D0%BE%D0%B3%D0%BB%D0%B0%D1%81%D0%BD%D1%8B%D0%B9%20%D0%B7%D0%B2%D1%83%D0%BA%20%D0%BE%D1%82%20%D0%B7%D0%B2%D0%B"&amp;"E%D0%BD%D0%BA%D0%BE%D0%B3%D0%BE%20%D1%81%D0%BE%D0%B3%D0%BB%D0%B0%D1%81%D0%BD%D0%BE%D0%B3%D0%BE%20%D0%B7%D0%B2%D1%83%D0%BA%D0%B0&amp;path=wizard&amp;parent-reqid=1589034717720231-711639356645420806100299-production-app-host-vla-web-yp-326&amp;redircnt=1589034733.1","Посмотреть видеоурок, выполнить на с.92 упр.1(письм.), упр.2(устно), упр.5(устно), упр.6(письм. - списать стих). 
Если нет техническо возможности, то выполнить на с.92 упр.1(письм.), упр.2(устно), упр.5(устно), упр.6(письм.-списать стих)")</f>
        <v>#VALUE!</v>
      </c>
      <c r="H12" s="18" t="s">
        <v>104</v>
      </c>
      <c r="I12" s="86"/>
    </row>
    <row r="13" spans="1:9" ht="51">
      <c r="A13" s="25"/>
      <c r="B13" s="5" t="s">
        <v>31</v>
      </c>
      <c r="C13" s="5" t="s">
        <v>34</v>
      </c>
      <c r="D13" s="18" t="s">
        <v>405</v>
      </c>
      <c r="E13" s="38" t="s">
        <v>406</v>
      </c>
      <c r="F13" s="18" t="s">
        <v>269</v>
      </c>
      <c r="G13" s="84" t="str">
        <f>HYPERLINK("https://www.youtube.com/watch?v=lsm3FBqNaWI&amp;feature=youtu.be","Посмотреть видеоурок , выполнить задания из этого урока.
Если нет технической возможности, то прочитать объяснение материала на с.83, рассмотреть рисунок, выполнить №4, выполнить в РТ на с.42 №1 и №2")</f>
        <v>Посмотреть видеоурок , выполнить задания из этого урока.
Если нет технической возможности, то прочитать объяснение материала на с.83, рассмотреть рисунок, выполнить №4, выполнить в РТ на с.42 №1 и №2</v>
      </c>
      <c r="H13" s="10" t="s">
        <v>104</v>
      </c>
      <c r="I13" s="25"/>
    </row>
    <row r="14" spans="1:9" ht="38.25">
      <c r="A14" s="25"/>
      <c r="B14" s="5" t="s">
        <v>146</v>
      </c>
      <c r="C14" s="5" t="s">
        <v>148</v>
      </c>
      <c r="D14" s="18" t="s">
        <v>255</v>
      </c>
      <c r="E14" s="38" t="s">
        <v>410</v>
      </c>
      <c r="F14" s="149" t="s">
        <v>293</v>
      </c>
      <c r="G14" s="150" t="s">
        <v>411</v>
      </c>
      <c r="H14" s="150" t="s">
        <v>97</v>
      </c>
      <c r="I14" s="25"/>
    </row>
    <row r="15" spans="1:9" ht="12.75" customHeight="1">
      <c r="A15" s="49"/>
      <c r="B15" s="874" t="s">
        <v>160</v>
      </c>
      <c r="C15" s="864"/>
      <c r="D15" s="864"/>
      <c r="E15" s="864"/>
      <c r="F15" s="864"/>
      <c r="G15" s="864"/>
      <c r="H15" s="865"/>
      <c r="I15" s="49"/>
    </row>
    <row r="16" spans="1:9" ht="51">
      <c r="A16" s="25"/>
      <c r="B16" s="5" t="s">
        <v>170</v>
      </c>
      <c r="C16" s="5" t="s">
        <v>173</v>
      </c>
      <c r="D16" s="18" t="s">
        <v>405</v>
      </c>
      <c r="E16" s="38" t="s">
        <v>413</v>
      </c>
      <c r="F16" s="18" t="s">
        <v>247</v>
      </c>
      <c r="G16" s="84" t="str">
        <f>HYPERLINK("https://resh.edu.ru/subject/lesson/4056/start/195726/","Посмотреть видеоурок №61 и №62(часть урока)  в РЕШ, прочитать выразительно на с. 38-40.
Если нет технической возможности, то прочитать выразитеьно на с.38-40 и ответиь на вопросы.")</f>
        <v>Посмотреть видеоурок №61 и №62(часть урока)  в РЕШ, прочитать выразительно на с. 38-40.
Если нет технической возможности, то прочитать выразитеьно на с.38-40 и ответиь на вопросы.</v>
      </c>
      <c r="H16" s="10" t="s">
        <v>104</v>
      </c>
      <c r="I16" s="25"/>
    </row>
    <row r="17" spans="1:9" ht="41.25" customHeight="1">
      <c r="A17" s="25"/>
      <c r="B17" s="129" t="s">
        <v>202</v>
      </c>
      <c r="C17" s="129" t="s">
        <v>203</v>
      </c>
      <c r="D17" s="18" t="s">
        <v>255</v>
      </c>
      <c r="E17" s="38" t="s">
        <v>415</v>
      </c>
      <c r="F17" s="24" t="s">
        <v>208</v>
      </c>
      <c r="G17" s="18" t="s">
        <v>209</v>
      </c>
      <c r="H17" s="10" t="s">
        <v>97</v>
      </c>
      <c r="I17" s="25"/>
    </row>
    <row r="18" spans="1:9" ht="42" customHeight="1">
      <c r="A18" s="25"/>
      <c r="B18" s="5" t="s">
        <v>214</v>
      </c>
      <c r="C18" s="5" t="s">
        <v>215</v>
      </c>
      <c r="D18" s="149" t="s">
        <v>174</v>
      </c>
      <c r="E18" s="151" t="s">
        <v>417</v>
      </c>
      <c r="F18" s="38" t="s">
        <v>419</v>
      </c>
      <c r="G18" s="152" t="e">
        <f>HYPERLINK("https://yandex.ru/video/preview/?filmId=11583209779020673056&amp;text=урок+ритмики+прохлопывание+ритмического+рисунка+прозвучавшей+мелодии&amp;path=wizard&amp;parent-reqid=1589201775331047-1600500240831957238700287-prestable-app-host-sas-web-yp-112&amp;redircnt=158920181"&amp;"3.1","Посмотреть видеоурок
https://yandex.ru/video/preview/?filmId=11583209779020673056&amp;text=урок+ритмики+прохлопывание+ритмического+рисунка+прозвучавшей+мелодии&amp;path=wizard&amp;parent-reqid=1589201775331047-1600500240831957238700287-prestable-app-host-sas-web-yp-1"&amp;"12&amp;redircnt=1589201813.1")</f>
        <v>#VALUE!</v>
      </c>
      <c r="H18" s="153" t="s">
        <v>104</v>
      </c>
      <c r="I18" s="25"/>
    </row>
    <row r="19" spans="1:9" ht="24.75" customHeight="1">
      <c r="A19" s="16"/>
      <c r="B19" s="876" t="s">
        <v>423</v>
      </c>
      <c r="C19" s="864"/>
      <c r="D19" s="864"/>
      <c r="E19" s="864"/>
      <c r="F19" s="864"/>
      <c r="G19" s="864"/>
      <c r="H19" s="865"/>
      <c r="I19" s="16"/>
    </row>
    <row r="20" spans="1:9" ht="51">
      <c r="A20" s="86"/>
      <c r="B20" s="5" t="s">
        <v>16</v>
      </c>
      <c r="C20" s="5" t="s">
        <v>17</v>
      </c>
      <c r="D20" s="18" t="s">
        <v>255</v>
      </c>
      <c r="E20" s="38" t="s">
        <v>425</v>
      </c>
      <c r="F20" s="18" t="s">
        <v>314</v>
      </c>
      <c r="G20" s="30" t="e">
        <f>HYPERLINK("https://www.youtube.com/watch?v=Fvj_Jj7l1p8&amp;feature=youtu.be","Посмотреть видеоурок , выполнить на с.96 упр.8(устно),упр.9(письм.), упр.10(письм.), упр.12(письм). Запомнить правило с.97-98
Если нет технической возможности, то выполнить на с.96 упр.8(устно), упр.9(письм.), упр.10(письм.), упр.12(письм.).Запомнить прав"&amp;"ило с.97-98 ")</f>
        <v>#VALUE!</v>
      </c>
      <c r="H20" s="18" t="s">
        <v>104</v>
      </c>
      <c r="I20" s="86"/>
    </row>
    <row r="21" spans="1:9" ht="38.25">
      <c r="A21" s="25"/>
      <c r="B21" s="5" t="s">
        <v>31</v>
      </c>
      <c r="C21" s="5" t="s">
        <v>34</v>
      </c>
      <c r="D21" s="18" t="s">
        <v>405</v>
      </c>
      <c r="E21" s="38" t="s">
        <v>428</v>
      </c>
      <c r="F21" s="18" t="s">
        <v>299</v>
      </c>
      <c r="G21" s="84" t="e">
        <f>HYPERLINK("https://resh.edu.ru/subject/lesson/5211/start/76933/","Посмотреть видеоурок №63 в РЕШ , выполнить №1(1 и 3 ст.), №5 (прописать промежуточный результат). В РТ на с.43 №1,2,3
Если нет техничесокй возможности, то прочитать объяснение на с.84, рассмотреть рисунок, выполнить №1(1 и 3 ст.), №5 (прописать промежуточ"&amp;"ный результат), В РТ на с.43 №1,2,3.")</f>
        <v>#VALUE!</v>
      </c>
      <c r="H21" s="10" t="s">
        <v>104</v>
      </c>
      <c r="I21" s="25"/>
    </row>
    <row r="22" spans="1:9" ht="38.25">
      <c r="A22" s="25"/>
      <c r="B22" s="5" t="s">
        <v>146</v>
      </c>
      <c r="C22" s="5" t="s">
        <v>148</v>
      </c>
      <c r="D22" s="18" t="s">
        <v>255</v>
      </c>
      <c r="E22" s="38" t="s">
        <v>431</v>
      </c>
      <c r="F22" s="24" t="s">
        <v>257</v>
      </c>
      <c r="G22" s="90" t="str">
        <f>HYPERLINK("https://www.youtube.com/watch?v=NhAR9mqUqMM","АСУ РСО. Выполнить самостоятельно комплекс ОРУ №1. Посотрет видеоролик: ""Обучение технике бега на 30 метров с высокого старта"". ")</f>
        <v xml:space="preserve">АСУ РСО. Выполнить самостоятельно комплекс ОРУ №1. Посотрет видеоролик: "Обучение технике бега на 30 метров с высокого старта". </v>
      </c>
      <c r="H22" s="10" t="s">
        <v>97</v>
      </c>
      <c r="I22" s="25"/>
    </row>
    <row r="23" spans="1:9" ht="12.75" customHeight="1">
      <c r="A23" s="49"/>
      <c r="B23" s="874" t="s">
        <v>160</v>
      </c>
      <c r="C23" s="864"/>
      <c r="D23" s="864"/>
      <c r="E23" s="864"/>
      <c r="F23" s="864"/>
      <c r="G23" s="864"/>
      <c r="H23" s="865"/>
      <c r="I23" s="49"/>
    </row>
    <row r="24" spans="1:9" ht="38.25">
      <c r="A24" s="25"/>
      <c r="B24" s="5" t="s">
        <v>170</v>
      </c>
      <c r="C24" s="5" t="s">
        <v>173</v>
      </c>
      <c r="D24" s="18" t="s">
        <v>434</v>
      </c>
      <c r="E24" s="38" t="s">
        <v>435</v>
      </c>
      <c r="F24" s="18" t="s">
        <v>436</v>
      </c>
      <c r="G24" s="84" t="str">
        <f>HYPERLINK("https://infourok.ru/prezentaciya-po-izo-na-temuvremena-goda-2645328.html","Посмотреть презентацию, нарисовать любимое время года.
если нет техничсекой возможности,то изобразить любимое время года. ")</f>
        <v xml:space="preserve">Посмотреть презентацию, нарисовать любимое время года.
если нет техничсекой возможности,то изобразить любимое время года. </v>
      </c>
      <c r="H24" s="10" t="s">
        <v>104</v>
      </c>
      <c r="I24" s="25"/>
    </row>
    <row r="25" spans="1:9" ht="36">
      <c r="A25" s="132"/>
      <c r="B25" s="129" t="s">
        <v>202</v>
      </c>
      <c r="C25" s="129" t="s">
        <v>203</v>
      </c>
      <c r="D25" s="154" t="s">
        <v>434</v>
      </c>
      <c r="E25" s="151" t="s">
        <v>439</v>
      </c>
      <c r="F25" s="67" t="s">
        <v>308</v>
      </c>
      <c r="G25" s="74" t="str">
        <f>HYPERLINK("https://www.youtube.com/watch?v=zOhRcob-HBs","Выполнить партерную классическую гимнастику
https://www.youtube.com/watch?v=zOhRcob-HBs")</f>
        <v>Выполнить партерную классическую гимнастику
https://www.youtube.com/watch?v=zOhRcob-HBs</v>
      </c>
      <c r="H25" s="10" t="s">
        <v>104</v>
      </c>
      <c r="I25" s="25"/>
    </row>
    <row r="26" spans="1:9" ht="13.5">
      <c r="A26" s="132"/>
      <c r="B26" s="876" t="s">
        <v>441</v>
      </c>
      <c r="C26" s="864"/>
      <c r="D26" s="864"/>
      <c r="E26" s="864"/>
      <c r="F26" s="864"/>
      <c r="G26" s="864"/>
      <c r="H26" s="865"/>
      <c r="I26" s="132"/>
    </row>
    <row r="27" spans="1:9" ht="51">
      <c r="A27" s="132"/>
      <c r="B27" s="5" t="s">
        <v>16</v>
      </c>
      <c r="C27" s="5" t="s">
        <v>17</v>
      </c>
      <c r="D27" s="18" t="s">
        <v>387</v>
      </c>
      <c r="E27" s="38" t="s">
        <v>444</v>
      </c>
      <c r="F27" s="18" t="s">
        <v>279</v>
      </c>
      <c r="G27" s="30" t="str">
        <f>HYPERLINK("https://resh.edu.ru/subject/lesson/4177/start/190397/","Посмотреть видеоурок № 62 в РЕШ , прочитать выразительно на с.41, с.43-47.
Если нет технической возможности, то прочитать выразительно на с.41, с.43-47 и ответить на вопросы.")</f>
        <v>Посмотреть видеоурок № 62 в РЕШ , прочитать выразительно на с.41, с.43-47.
Если нет технической возможности, то прочитать выразительно на с.41, с.43-47 и ответить на вопросы.</v>
      </c>
      <c r="H27" s="18" t="s">
        <v>104</v>
      </c>
      <c r="I27" s="132"/>
    </row>
    <row r="28" spans="1:9" ht="51" customHeight="1">
      <c r="A28" s="16"/>
      <c r="B28" s="5" t="s">
        <v>31</v>
      </c>
      <c r="C28" s="5" t="s">
        <v>34</v>
      </c>
      <c r="D28" s="18" t="s">
        <v>255</v>
      </c>
      <c r="E28" s="38" t="s">
        <v>447</v>
      </c>
      <c r="F28" s="18" t="s">
        <v>348</v>
      </c>
      <c r="G28" s="46" t="s">
        <v>355</v>
      </c>
      <c r="H28" s="10" t="s">
        <v>104</v>
      </c>
      <c r="I28" s="16"/>
    </row>
    <row r="29" spans="1:9" ht="51">
      <c r="A29" s="86"/>
      <c r="B29" s="5" t="s">
        <v>146</v>
      </c>
      <c r="C29" s="5" t="s">
        <v>148</v>
      </c>
      <c r="D29" s="18" t="s">
        <v>394</v>
      </c>
      <c r="E29" s="38" t="s">
        <v>448</v>
      </c>
      <c r="F29" s="18" t="s">
        <v>178</v>
      </c>
      <c r="G29" s="84" t="str">
        <f>HYPERLINK("https://www.youtube.com/watch?v=S4rX1Gwzk6I","Посмотреть видеоурок , прочитать материал в учебнике на с. 66-67, выполнить задания в РТ на с. 46
Если нет техниеской возможности, то прочитать материал в учебнике на с.66-67, выполнить задания в РТ на с.46")</f>
        <v>Посмотреть видеоурок , прочитать материал в учебнике на с. 66-67, выполнить задания в РТ на с. 46
Если нет техниеской возможности, то прочитать материал в учебнике на с.66-67, выполнить задания в РТ на с.46</v>
      </c>
      <c r="H29" s="10" t="s">
        <v>104</v>
      </c>
      <c r="I29" s="86"/>
    </row>
    <row r="30" spans="1:9" ht="12.75">
      <c r="A30" s="25"/>
      <c r="B30" s="874" t="s">
        <v>160</v>
      </c>
      <c r="C30" s="864"/>
      <c r="D30" s="864"/>
      <c r="E30" s="864"/>
      <c r="F30" s="864"/>
      <c r="G30" s="864"/>
      <c r="H30" s="865"/>
      <c r="I30" s="25"/>
    </row>
    <row r="31" spans="1:9" ht="38.25">
      <c r="A31" s="25"/>
      <c r="B31" s="5" t="s">
        <v>170</v>
      </c>
      <c r="C31" s="5" t="s">
        <v>173</v>
      </c>
      <c r="D31" s="18" t="s">
        <v>387</v>
      </c>
      <c r="E31" s="38" t="s">
        <v>453</v>
      </c>
      <c r="F31" s="18" t="s">
        <v>357</v>
      </c>
      <c r="G31" s="46" t="s">
        <v>454</v>
      </c>
      <c r="H31" s="10" t="s">
        <v>104</v>
      </c>
      <c r="I31" s="25"/>
    </row>
    <row r="32" spans="1:9" ht="51">
      <c r="A32" s="49"/>
      <c r="B32" s="5" t="s">
        <v>202</v>
      </c>
      <c r="C32" s="5" t="s">
        <v>203</v>
      </c>
      <c r="D32" s="40" t="s">
        <v>255</v>
      </c>
      <c r="E32" s="76" t="s">
        <v>458</v>
      </c>
      <c r="F32" s="52" t="s">
        <v>284</v>
      </c>
      <c r="G32" s="40" t="s">
        <v>272</v>
      </c>
      <c r="H32" s="91" t="s">
        <v>104</v>
      </c>
      <c r="I32" s="49"/>
    </row>
    <row r="33" spans="1:9" ht="13.5">
      <c r="A33" s="25"/>
      <c r="B33" s="876" t="s">
        <v>459</v>
      </c>
      <c r="C33" s="864"/>
      <c r="D33" s="864"/>
      <c r="E33" s="864"/>
      <c r="F33" s="864"/>
      <c r="G33" s="864"/>
      <c r="H33" s="865"/>
      <c r="I33" s="25"/>
    </row>
    <row r="34" spans="1:9" ht="51">
      <c r="A34" s="16"/>
      <c r="B34" s="5" t="s">
        <v>16</v>
      </c>
      <c r="C34" s="5" t="s">
        <v>17</v>
      </c>
      <c r="D34" s="18" t="s">
        <v>255</v>
      </c>
      <c r="E34" s="38" t="s">
        <v>461</v>
      </c>
      <c r="F34" s="18" t="s">
        <v>348</v>
      </c>
      <c r="G34" s="41" t="s">
        <v>462</v>
      </c>
      <c r="H34" s="18" t="s">
        <v>104</v>
      </c>
      <c r="I34" s="158"/>
    </row>
    <row r="35" spans="1:9" ht="51">
      <c r="A35" s="16"/>
      <c r="B35" s="5" t="s">
        <v>31</v>
      </c>
      <c r="C35" s="5" t="s">
        <v>34</v>
      </c>
      <c r="D35" s="18" t="s">
        <v>465</v>
      </c>
      <c r="E35" s="38" t="s">
        <v>466</v>
      </c>
      <c r="F35" s="18" t="s">
        <v>320</v>
      </c>
      <c r="G35" s="160" t="s">
        <v>467</v>
      </c>
      <c r="H35" s="10" t="s">
        <v>104</v>
      </c>
      <c r="I35" s="158"/>
    </row>
    <row r="36" spans="1:9" ht="38.25">
      <c r="A36" s="16"/>
      <c r="B36" s="5" t="s">
        <v>146</v>
      </c>
      <c r="C36" s="5" t="s">
        <v>148</v>
      </c>
      <c r="D36" s="18" t="s">
        <v>255</v>
      </c>
      <c r="E36" s="28" t="s">
        <v>468</v>
      </c>
      <c r="F36" s="24" t="s">
        <v>293</v>
      </c>
      <c r="G36" s="18" t="s">
        <v>294</v>
      </c>
      <c r="H36" s="10" t="s">
        <v>97</v>
      </c>
      <c r="I36" s="158"/>
    </row>
    <row r="37" spans="1:9" ht="18" customHeight="1">
      <c r="A37" s="16"/>
      <c r="B37" s="874" t="s">
        <v>160</v>
      </c>
      <c r="C37" s="864"/>
      <c r="D37" s="864"/>
      <c r="E37" s="864"/>
      <c r="F37" s="864"/>
      <c r="G37" s="864"/>
      <c r="H37" s="865"/>
      <c r="I37" s="16"/>
    </row>
    <row r="38" spans="1:9" ht="38.25">
      <c r="A38" s="86"/>
      <c r="B38" s="5" t="s">
        <v>170</v>
      </c>
      <c r="C38" s="5" t="s">
        <v>173</v>
      </c>
      <c r="D38" s="18" t="s">
        <v>387</v>
      </c>
      <c r="E38" s="38" t="s">
        <v>469</v>
      </c>
      <c r="F38" s="18" t="s">
        <v>470</v>
      </c>
      <c r="G38" s="84" t="str">
        <f>HYPERLINK("https://infourok.ru/prezentaciya-po-izo-na-temu-zdravstvuy-leto-klass-3770504.html","Посмотреть презентацию , выполнить рисунок про лето
Если нет техниеской  возможности,то выполнить рисунок ""Лето-веселая пора"".")</f>
        <v>Посмотреть презентацию , выполнить рисунок про лето
Если нет техниеской  возможности,то выполнить рисунок "Лето-веселая пора".</v>
      </c>
      <c r="H38" s="10" t="s">
        <v>104</v>
      </c>
      <c r="I38" s="86"/>
    </row>
    <row r="39" spans="1:9" ht="38.25">
      <c r="A39" s="25"/>
      <c r="B39" s="129" t="s">
        <v>202</v>
      </c>
      <c r="C39" s="129" t="s">
        <v>203</v>
      </c>
      <c r="D39" s="161" t="s">
        <v>387</v>
      </c>
      <c r="E39" s="38" t="s">
        <v>471</v>
      </c>
      <c r="F39" s="18" t="s">
        <v>258</v>
      </c>
      <c r="G39" s="18" t="s">
        <v>351</v>
      </c>
      <c r="H39" s="18" t="s">
        <v>104</v>
      </c>
      <c r="I39" s="25"/>
    </row>
    <row r="40" spans="1:9" ht="25.5">
      <c r="A40" s="25"/>
      <c r="B40" s="5" t="s">
        <v>214</v>
      </c>
      <c r="C40" s="5" t="s">
        <v>215</v>
      </c>
      <c r="D40" s="67" t="s">
        <v>241</v>
      </c>
      <c r="E40" s="151" t="s">
        <v>472</v>
      </c>
      <c r="F40" s="18" t="s">
        <v>473</v>
      </c>
      <c r="G40" s="97" t="str">
        <f>HYPERLINK("https://www.youtube.com/watch?v=XtWoH7Xo9xA","Посмотреть видеоурок   https://www.youtube.com/watch?v=XtWoH7Xo9xA")</f>
        <v>Посмотреть видеоурок   https://www.youtube.com/watch?v=XtWoH7Xo9xA</v>
      </c>
      <c r="H40" s="18" t="s">
        <v>104</v>
      </c>
      <c r="I40" s="25"/>
    </row>
    <row r="41" spans="1:9" ht="12.75" customHeight="1">
      <c r="A41" s="49"/>
      <c r="I41" s="49"/>
    </row>
    <row r="42" spans="1:9" ht="12.75">
      <c r="A42" s="25"/>
      <c r="I42" s="25"/>
    </row>
    <row r="43" spans="1:9" ht="12.75">
      <c r="A43" s="25"/>
      <c r="I43" s="25"/>
    </row>
    <row r="44" spans="1:9" ht="12.75">
      <c r="A44" s="25"/>
      <c r="I44" s="86"/>
    </row>
    <row r="45" spans="1:9" ht="18" customHeight="1">
      <c r="A45" s="16"/>
      <c r="I45" s="16"/>
    </row>
    <row r="46" spans="1:9" ht="12.75">
      <c r="A46" s="86"/>
      <c r="I46" s="86"/>
    </row>
    <row r="47" spans="1:9" ht="12.75">
      <c r="A47" s="25"/>
      <c r="I47" s="25"/>
    </row>
    <row r="48" spans="1:9" ht="12.75">
      <c r="A48" s="25"/>
      <c r="I48" s="25"/>
    </row>
    <row r="49" spans="1:9" ht="12.75" customHeight="1">
      <c r="A49" s="49"/>
      <c r="I49" s="49"/>
    </row>
    <row r="50" spans="1:9" ht="12.75">
      <c r="A50" s="25"/>
      <c r="I50" s="25"/>
    </row>
    <row r="51" spans="1:9" ht="12.75">
      <c r="A51" s="83"/>
      <c r="I51" s="114"/>
    </row>
    <row r="52" spans="1:9" ht="12.75">
      <c r="A52" s="83"/>
      <c r="B52" s="63"/>
      <c r="C52" s="63"/>
      <c r="D52" s="63"/>
      <c r="E52" s="63"/>
      <c r="F52" s="63"/>
      <c r="G52" s="63"/>
      <c r="H52" s="63"/>
      <c r="I52" s="83"/>
    </row>
    <row r="53" spans="1:9" ht="12.75">
      <c r="A53" s="83"/>
      <c r="B53" s="63"/>
      <c r="C53" s="63"/>
      <c r="D53" s="63"/>
      <c r="E53" s="63"/>
      <c r="F53" s="63"/>
      <c r="G53" s="63"/>
      <c r="H53" s="63"/>
      <c r="I53" s="83"/>
    </row>
    <row r="54" spans="1:9" ht="12.75">
      <c r="A54" s="83"/>
      <c r="I54" s="83"/>
    </row>
    <row r="55" spans="1:9" ht="12.75">
      <c r="A55" s="83"/>
      <c r="I55" s="83"/>
    </row>
    <row r="56" spans="1:9" ht="12.75">
      <c r="A56" s="63"/>
      <c r="I56" s="83"/>
    </row>
    <row r="57" spans="1:9" ht="12.75">
      <c r="A57" s="63"/>
      <c r="I57" s="83"/>
    </row>
    <row r="58" spans="1:9" ht="12.75">
      <c r="A58" s="63"/>
      <c r="I58" s="83"/>
    </row>
    <row r="59" spans="1:9" ht="12.75">
      <c r="A59" s="63"/>
      <c r="I59" s="83"/>
    </row>
    <row r="60" spans="1:9" ht="12.75">
      <c r="A60" s="63"/>
      <c r="I60" s="83"/>
    </row>
    <row r="61" spans="1:9" ht="12.75">
      <c r="A61" s="63"/>
      <c r="I61" s="83"/>
    </row>
    <row r="62" spans="1:9" ht="12.75">
      <c r="A62" s="63"/>
      <c r="I62" s="83"/>
    </row>
    <row r="63" spans="1:9" ht="12.75">
      <c r="A63" s="63"/>
      <c r="I63" s="83"/>
    </row>
    <row r="64" spans="1:9" ht="12.75">
      <c r="A64" s="63"/>
      <c r="I64" s="83"/>
    </row>
    <row r="65" spans="1:9" ht="12.75">
      <c r="A65" s="63"/>
      <c r="I65" s="83"/>
    </row>
    <row r="66" spans="1:9" ht="12.75">
      <c r="A66" s="63"/>
      <c r="I66" s="83"/>
    </row>
    <row r="67" spans="1:9" ht="12.75">
      <c r="A67" s="63"/>
      <c r="I67" s="83"/>
    </row>
    <row r="68" spans="1:9" ht="12.75">
      <c r="A68" s="63"/>
      <c r="I68" s="83"/>
    </row>
    <row r="69" spans="1:9" ht="12.75">
      <c r="A69" s="63"/>
      <c r="I69" s="83"/>
    </row>
    <row r="70" spans="1:9" ht="12.75">
      <c r="A70" s="63"/>
      <c r="I70" s="83"/>
    </row>
    <row r="71" spans="1:9" ht="12.75">
      <c r="A71" s="63"/>
      <c r="I71" s="83"/>
    </row>
    <row r="72" spans="1:9" ht="12.75">
      <c r="A72" s="63"/>
      <c r="I72" s="83"/>
    </row>
    <row r="73" spans="1:9" ht="12.75">
      <c r="A73" s="63"/>
      <c r="I73" s="83"/>
    </row>
    <row r="74" spans="1:9" ht="12.75">
      <c r="A74" s="63"/>
      <c r="I74" s="83"/>
    </row>
    <row r="75" spans="1:9" ht="12.75">
      <c r="A75" s="63"/>
      <c r="I75" s="83"/>
    </row>
    <row r="76" spans="1:9" ht="12.75">
      <c r="A76" s="63"/>
      <c r="I76" s="83"/>
    </row>
    <row r="77" spans="1:9" ht="12.75">
      <c r="A77" s="63"/>
      <c r="I77" s="83"/>
    </row>
    <row r="78" spans="1:9" ht="12.75">
      <c r="A78" s="63"/>
      <c r="I78" s="83"/>
    </row>
    <row r="79" spans="1:9" ht="12.75">
      <c r="A79" s="63"/>
      <c r="I79" s="83"/>
    </row>
    <row r="80" spans="1:9" ht="12.75">
      <c r="A80" s="63"/>
      <c r="I80" s="83"/>
    </row>
    <row r="81" spans="1:9" ht="12.75">
      <c r="A81" s="63"/>
      <c r="I81" s="83"/>
    </row>
    <row r="82" spans="1:9" ht="12.75">
      <c r="A82" s="63"/>
      <c r="I82" s="83"/>
    </row>
    <row r="83" spans="1:9" ht="12.75">
      <c r="A83" s="63"/>
      <c r="I83" s="83"/>
    </row>
    <row r="84" spans="1:9" ht="12.75">
      <c r="A84" s="63"/>
      <c r="I84" s="83"/>
    </row>
    <row r="85" spans="1:9" ht="12.75">
      <c r="A85" s="63"/>
      <c r="I85" s="83"/>
    </row>
    <row r="86" spans="1:9" ht="12.75">
      <c r="A86" s="63"/>
      <c r="I86" s="83"/>
    </row>
    <row r="87" spans="1:9" ht="12.75">
      <c r="A87" s="63"/>
      <c r="I87" s="83"/>
    </row>
    <row r="88" spans="1:9" ht="12.75">
      <c r="A88" s="63"/>
      <c r="I88" s="83"/>
    </row>
    <row r="89" spans="1:9" ht="12.75">
      <c r="A89" s="63"/>
      <c r="I89" s="83"/>
    </row>
    <row r="90" spans="1:9" ht="12.75">
      <c r="A90" s="63"/>
      <c r="I90" s="83"/>
    </row>
    <row r="91" spans="1:9" ht="12.75">
      <c r="A91" s="63"/>
      <c r="I91" s="83"/>
    </row>
    <row r="92" spans="1:9" ht="12.75">
      <c r="A92" s="63"/>
      <c r="I92" s="83"/>
    </row>
    <row r="93" spans="1:9" ht="12.75">
      <c r="A93" s="63"/>
      <c r="I93" s="83"/>
    </row>
    <row r="94" spans="1:9" ht="12.75">
      <c r="A94" s="63"/>
      <c r="I94" s="83"/>
    </row>
    <row r="95" spans="1:9" ht="12.75">
      <c r="A95" s="63"/>
      <c r="I95" s="83"/>
    </row>
    <row r="96" spans="1:9" ht="12.75">
      <c r="A96" s="63"/>
      <c r="B96" s="63"/>
      <c r="C96" s="63"/>
      <c r="D96" s="63"/>
      <c r="E96" s="63"/>
      <c r="F96" s="63"/>
      <c r="G96" s="63"/>
      <c r="H96" s="63"/>
      <c r="I96" s="83"/>
    </row>
    <row r="97" spans="1:9" ht="12.75">
      <c r="A97" s="63"/>
      <c r="B97" s="63"/>
      <c r="C97" s="63"/>
      <c r="D97" s="63"/>
      <c r="E97" s="63"/>
      <c r="F97" s="63"/>
      <c r="G97" s="63"/>
      <c r="H97" s="63"/>
      <c r="I97" s="83"/>
    </row>
    <row r="98" spans="1:9" ht="12.75">
      <c r="A98" s="63"/>
      <c r="B98" s="63"/>
      <c r="C98" s="63"/>
      <c r="D98" s="63"/>
      <c r="E98" s="63"/>
      <c r="F98" s="63"/>
      <c r="G98" s="63"/>
      <c r="H98" s="63"/>
      <c r="I98" s="83"/>
    </row>
    <row r="99" spans="1:9" ht="12.75">
      <c r="A99" s="63"/>
      <c r="B99" s="63"/>
      <c r="C99" s="63"/>
      <c r="D99" s="63"/>
      <c r="E99" s="63"/>
      <c r="F99" s="63"/>
      <c r="G99" s="63"/>
      <c r="H99" s="63"/>
      <c r="I99" s="83"/>
    </row>
    <row r="100" spans="1:9" ht="12.75">
      <c r="A100" s="63"/>
      <c r="B100" s="63"/>
      <c r="C100" s="63"/>
      <c r="D100" s="63"/>
      <c r="E100" s="63"/>
      <c r="F100" s="63"/>
      <c r="G100" s="63"/>
      <c r="H100" s="63"/>
      <c r="I100" s="83"/>
    </row>
    <row r="101" spans="1:9" ht="12.75">
      <c r="A101" s="63"/>
      <c r="B101" s="63"/>
      <c r="C101" s="63"/>
      <c r="D101" s="63"/>
      <c r="E101" s="63"/>
      <c r="F101" s="63"/>
      <c r="G101" s="63"/>
      <c r="H101" s="63"/>
      <c r="I101" s="83"/>
    </row>
    <row r="102" spans="1:9" ht="12.75">
      <c r="A102" s="63"/>
      <c r="B102" s="63"/>
      <c r="C102" s="63"/>
      <c r="D102" s="63"/>
      <c r="E102" s="63"/>
      <c r="F102" s="63"/>
      <c r="G102" s="63"/>
      <c r="H102" s="63"/>
      <c r="I102" s="83"/>
    </row>
    <row r="103" spans="1:9" ht="12.75">
      <c r="A103" s="63"/>
      <c r="B103" s="63"/>
      <c r="C103" s="63"/>
      <c r="D103" s="63"/>
      <c r="E103" s="63"/>
      <c r="F103" s="63"/>
      <c r="G103" s="63"/>
      <c r="H103" s="63"/>
      <c r="I103" s="83"/>
    </row>
    <row r="104" spans="1:9" ht="12.75">
      <c r="A104" s="63"/>
      <c r="B104" s="63"/>
      <c r="C104" s="63"/>
      <c r="D104" s="63"/>
      <c r="E104" s="63"/>
      <c r="F104" s="63"/>
      <c r="G104" s="63"/>
      <c r="H104" s="63"/>
      <c r="I104" s="83"/>
    </row>
    <row r="105" spans="1:9" ht="12.75">
      <c r="A105" s="63"/>
      <c r="B105" s="63"/>
      <c r="C105" s="63"/>
      <c r="D105" s="63"/>
      <c r="E105" s="63"/>
      <c r="F105" s="63"/>
      <c r="G105" s="63"/>
      <c r="H105" s="63"/>
      <c r="I105" s="83"/>
    </row>
    <row r="106" spans="1:9" ht="12.75">
      <c r="A106" s="63"/>
      <c r="B106" s="63"/>
      <c r="C106" s="63"/>
      <c r="D106" s="63"/>
      <c r="E106" s="63"/>
      <c r="F106" s="63"/>
      <c r="G106" s="63"/>
      <c r="H106" s="63"/>
      <c r="I106" s="83"/>
    </row>
    <row r="107" spans="1:9" ht="12.75">
      <c r="A107" s="63"/>
      <c r="B107" s="63"/>
      <c r="C107" s="63"/>
      <c r="D107" s="63"/>
      <c r="E107" s="63"/>
      <c r="F107" s="63"/>
      <c r="G107" s="63"/>
      <c r="H107" s="63"/>
      <c r="I107" s="83"/>
    </row>
    <row r="108" spans="1:9" ht="12.75">
      <c r="A108" s="63"/>
      <c r="B108" s="63"/>
      <c r="C108" s="63"/>
      <c r="D108" s="63"/>
      <c r="E108" s="63"/>
      <c r="F108" s="63"/>
      <c r="G108" s="63"/>
      <c r="H108" s="63"/>
      <c r="I108" s="83"/>
    </row>
    <row r="109" spans="1:9" ht="12.75">
      <c r="A109" s="63"/>
      <c r="B109" s="63"/>
      <c r="C109" s="63"/>
      <c r="D109" s="63"/>
      <c r="E109" s="63"/>
      <c r="F109" s="63"/>
      <c r="G109" s="63"/>
      <c r="H109" s="63"/>
      <c r="I109" s="83"/>
    </row>
    <row r="110" spans="1:9" ht="12.75">
      <c r="A110" s="63"/>
      <c r="B110" s="63"/>
      <c r="C110" s="63"/>
      <c r="D110" s="63"/>
      <c r="E110" s="63"/>
      <c r="F110" s="63"/>
      <c r="G110" s="63"/>
      <c r="H110" s="63"/>
      <c r="I110" s="83"/>
    </row>
    <row r="111" spans="1:9" ht="12.75">
      <c r="A111" s="63"/>
      <c r="B111" s="63"/>
      <c r="C111" s="63"/>
      <c r="D111" s="63"/>
      <c r="E111" s="63"/>
      <c r="F111" s="63"/>
      <c r="G111" s="63"/>
      <c r="H111" s="63"/>
      <c r="I111" s="83"/>
    </row>
    <row r="112" spans="1:9" ht="12.75">
      <c r="A112" s="63"/>
      <c r="B112" s="63"/>
      <c r="C112" s="63"/>
      <c r="D112" s="63"/>
      <c r="E112" s="63"/>
      <c r="F112" s="63"/>
      <c r="G112" s="63"/>
      <c r="H112" s="63"/>
      <c r="I112" s="83"/>
    </row>
    <row r="113" spans="1:9" ht="12.75">
      <c r="A113" s="63"/>
      <c r="B113" s="63"/>
      <c r="C113" s="63"/>
      <c r="D113" s="63"/>
      <c r="E113" s="63"/>
      <c r="F113" s="63"/>
      <c r="G113" s="63"/>
      <c r="H113" s="63"/>
      <c r="I113" s="83"/>
    </row>
    <row r="114" spans="1:9" ht="12.75">
      <c r="A114" s="63"/>
      <c r="B114" s="63"/>
      <c r="C114" s="63"/>
      <c r="D114" s="63"/>
      <c r="E114" s="63"/>
      <c r="F114" s="63"/>
      <c r="G114" s="63"/>
      <c r="H114" s="63"/>
      <c r="I114" s="83"/>
    </row>
    <row r="115" spans="1:9" ht="12.75">
      <c r="A115" s="63"/>
      <c r="B115" s="63"/>
      <c r="C115" s="63"/>
      <c r="D115" s="63"/>
      <c r="E115" s="63"/>
      <c r="F115" s="63"/>
      <c r="G115" s="63"/>
      <c r="H115" s="63"/>
      <c r="I115" s="83"/>
    </row>
    <row r="116" spans="1:9" ht="12.75">
      <c r="A116" s="63"/>
      <c r="B116" s="63"/>
      <c r="C116" s="63"/>
      <c r="D116" s="63"/>
      <c r="E116" s="63"/>
      <c r="F116" s="63"/>
      <c r="G116" s="63"/>
      <c r="H116" s="63"/>
      <c r="I116" s="83"/>
    </row>
    <row r="117" spans="1:9" ht="12.75">
      <c r="A117" s="63"/>
      <c r="B117" s="63"/>
      <c r="C117" s="63"/>
      <c r="D117" s="63"/>
      <c r="E117" s="63"/>
      <c r="F117" s="63"/>
      <c r="G117" s="63"/>
      <c r="H117" s="63"/>
      <c r="I117" s="83"/>
    </row>
    <row r="118" spans="1:9" ht="12.75">
      <c r="A118" s="63"/>
      <c r="B118" s="63"/>
      <c r="C118" s="63"/>
      <c r="D118" s="63"/>
      <c r="E118" s="63"/>
      <c r="F118" s="63"/>
      <c r="G118" s="63"/>
      <c r="H118" s="63"/>
      <c r="I118" s="83"/>
    </row>
    <row r="119" spans="1:9" ht="12.75">
      <c r="A119" s="63"/>
      <c r="B119" s="63"/>
      <c r="C119" s="63"/>
      <c r="D119" s="63"/>
      <c r="E119" s="63"/>
      <c r="F119" s="63"/>
      <c r="G119" s="63"/>
      <c r="H119" s="63"/>
      <c r="I119" s="83"/>
    </row>
    <row r="120" spans="1:9" ht="12.75">
      <c r="A120" s="63"/>
      <c r="B120" s="63"/>
      <c r="C120" s="63"/>
      <c r="D120" s="63"/>
      <c r="E120" s="63"/>
      <c r="F120" s="63"/>
      <c r="G120" s="63"/>
      <c r="H120" s="63"/>
      <c r="I120" s="83"/>
    </row>
    <row r="121" spans="1:9" ht="12.75">
      <c r="A121" s="63"/>
      <c r="B121" s="63"/>
      <c r="C121" s="63"/>
      <c r="D121" s="63"/>
      <c r="E121" s="63"/>
      <c r="F121" s="63"/>
      <c r="G121" s="63"/>
      <c r="H121" s="63"/>
      <c r="I121" s="83"/>
    </row>
    <row r="122" spans="1:9" ht="12.75">
      <c r="A122" s="63"/>
      <c r="B122" s="63"/>
      <c r="C122" s="63"/>
      <c r="D122" s="63"/>
      <c r="E122" s="63"/>
      <c r="F122" s="63"/>
      <c r="G122" s="63"/>
      <c r="H122" s="63"/>
      <c r="I122" s="83"/>
    </row>
    <row r="123" spans="1:9" ht="12.75">
      <c r="A123" s="63"/>
      <c r="B123" s="63"/>
      <c r="C123" s="63"/>
      <c r="D123" s="63"/>
      <c r="E123" s="63"/>
      <c r="F123" s="63"/>
      <c r="G123" s="63"/>
      <c r="H123" s="63"/>
      <c r="I123" s="83"/>
    </row>
    <row r="124" spans="1:9" ht="12.75">
      <c r="A124" s="63"/>
      <c r="B124" s="63"/>
      <c r="C124" s="63"/>
      <c r="D124" s="63"/>
      <c r="E124" s="63"/>
      <c r="F124" s="63"/>
      <c r="G124" s="63"/>
      <c r="H124" s="63"/>
      <c r="I124" s="83"/>
    </row>
    <row r="125" spans="1:9" ht="12.75">
      <c r="A125" s="63"/>
      <c r="B125" s="63"/>
      <c r="C125" s="63"/>
      <c r="D125" s="63"/>
      <c r="E125" s="63"/>
      <c r="F125" s="63"/>
      <c r="G125" s="63"/>
      <c r="H125" s="63"/>
      <c r="I125" s="83"/>
    </row>
    <row r="126" spans="1:9" ht="12.75">
      <c r="A126" s="63"/>
      <c r="B126" s="63"/>
      <c r="C126" s="63"/>
      <c r="D126" s="63"/>
      <c r="E126" s="63"/>
      <c r="F126" s="63"/>
      <c r="G126" s="63"/>
      <c r="H126" s="63"/>
      <c r="I126" s="83"/>
    </row>
    <row r="127" spans="1:9" ht="12.75">
      <c r="A127" s="63"/>
      <c r="B127" s="63"/>
      <c r="C127" s="63"/>
      <c r="D127" s="63"/>
      <c r="E127" s="63"/>
      <c r="F127" s="63"/>
      <c r="G127" s="63"/>
      <c r="H127" s="63"/>
      <c r="I127" s="83"/>
    </row>
    <row r="128" spans="1:9" ht="12.75">
      <c r="A128" s="63"/>
      <c r="B128" s="63"/>
      <c r="C128" s="63"/>
      <c r="D128" s="63"/>
      <c r="E128" s="63"/>
      <c r="F128" s="63"/>
      <c r="G128" s="63"/>
      <c r="H128" s="63"/>
      <c r="I128" s="83"/>
    </row>
    <row r="129" spans="1:9" ht="12.75">
      <c r="A129" s="63"/>
      <c r="B129" s="63"/>
      <c r="C129" s="63"/>
      <c r="D129" s="63"/>
      <c r="E129" s="63"/>
      <c r="F129" s="63"/>
      <c r="G129" s="63"/>
      <c r="H129" s="63"/>
      <c r="I129" s="83"/>
    </row>
    <row r="130" spans="1:9" ht="12.75">
      <c r="A130" s="63"/>
      <c r="B130" s="63"/>
      <c r="C130" s="63"/>
      <c r="D130" s="63"/>
      <c r="E130" s="63"/>
      <c r="F130" s="63"/>
      <c r="G130" s="63"/>
      <c r="H130" s="63"/>
      <c r="I130" s="83"/>
    </row>
    <row r="131" spans="1:9" ht="12.75">
      <c r="A131" s="63"/>
      <c r="B131" s="63"/>
      <c r="C131" s="63"/>
      <c r="D131" s="63"/>
      <c r="E131" s="63"/>
      <c r="F131" s="63"/>
      <c r="G131" s="63"/>
      <c r="H131" s="63"/>
      <c r="I131" s="83"/>
    </row>
    <row r="132" spans="1:9" ht="12.75">
      <c r="A132" s="63"/>
      <c r="B132" s="63"/>
      <c r="C132" s="63"/>
      <c r="D132" s="63"/>
      <c r="E132" s="63"/>
      <c r="F132" s="63"/>
      <c r="G132" s="63"/>
      <c r="H132" s="63"/>
      <c r="I132" s="83"/>
    </row>
    <row r="133" spans="1:9" ht="12.75">
      <c r="A133" s="63"/>
      <c r="B133" s="63"/>
      <c r="C133" s="63"/>
      <c r="D133" s="63"/>
      <c r="E133" s="63"/>
      <c r="F133" s="63"/>
      <c r="G133" s="63"/>
      <c r="H133" s="63"/>
      <c r="I133" s="83"/>
    </row>
    <row r="134" spans="1:9" ht="12.75">
      <c r="A134" s="63"/>
      <c r="B134" s="63"/>
      <c r="C134" s="63"/>
      <c r="D134" s="63"/>
      <c r="E134" s="63"/>
      <c r="F134" s="63"/>
      <c r="G134" s="63"/>
      <c r="H134" s="63"/>
      <c r="I134" s="83"/>
    </row>
    <row r="135" spans="1:9" ht="12.75">
      <c r="A135" s="63"/>
      <c r="B135" s="63"/>
      <c r="C135" s="63"/>
      <c r="D135" s="63"/>
      <c r="E135" s="63"/>
      <c r="F135" s="63"/>
      <c r="G135" s="63"/>
      <c r="H135" s="63"/>
      <c r="I135" s="83"/>
    </row>
    <row r="136" spans="1:9" ht="12.75">
      <c r="A136" s="63"/>
      <c r="B136" s="63"/>
      <c r="C136" s="63"/>
      <c r="D136" s="63"/>
      <c r="E136" s="63"/>
      <c r="F136" s="63"/>
      <c r="G136" s="63"/>
      <c r="H136" s="63"/>
      <c r="I136" s="83"/>
    </row>
    <row r="137" spans="1:9" ht="12.75">
      <c r="A137" s="63"/>
      <c r="B137" s="63"/>
      <c r="C137" s="63"/>
      <c r="D137" s="63"/>
      <c r="E137" s="63"/>
      <c r="F137" s="63"/>
      <c r="G137" s="63"/>
      <c r="H137" s="63"/>
      <c r="I137" s="83"/>
    </row>
    <row r="138" spans="1:9" ht="12.75">
      <c r="A138" s="63"/>
      <c r="B138" s="63"/>
      <c r="C138" s="63"/>
      <c r="D138" s="63"/>
      <c r="E138" s="63"/>
      <c r="F138" s="63"/>
      <c r="G138" s="63"/>
      <c r="H138" s="63"/>
      <c r="I138" s="83"/>
    </row>
    <row r="139" spans="1:9" ht="12.75">
      <c r="A139" s="63"/>
      <c r="B139" s="63"/>
      <c r="C139" s="63"/>
      <c r="D139" s="63"/>
      <c r="E139" s="63"/>
      <c r="F139" s="63"/>
      <c r="G139" s="63"/>
      <c r="H139" s="63"/>
      <c r="I139" s="83"/>
    </row>
    <row r="140" spans="1:9" ht="12.75">
      <c r="A140" s="63"/>
      <c r="B140" s="63"/>
      <c r="C140" s="63"/>
      <c r="D140" s="63"/>
      <c r="E140" s="63"/>
      <c r="F140" s="63"/>
      <c r="G140" s="63"/>
      <c r="H140" s="63"/>
      <c r="I140" s="83"/>
    </row>
    <row r="141" spans="1:9" ht="12.75">
      <c r="A141" s="63"/>
      <c r="B141" s="63"/>
      <c r="C141" s="63"/>
      <c r="D141" s="63"/>
      <c r="E141" s="63"/>
      <c r="F141" s="63"/>
      <c r="G141" s="63"/>
      <c r="H141" s="63"/>
      <c r="I141" s="83"/>
    </row>
    <row r="142" spans="1:9" ht="12.75">
      <c r="A142" s="63"/>
      <c r="B142" s="63"/>
      <c r="C142" s="63"/>
      <c r="D142" s="63"/>
      <c r="E142" s="63"/>
      <c r="F142" s="63"/>
      <c r="G142" s="63"/>
      <c r="H142" s="63"/>
      <c r="I142" s="83"/>
    </row>
    <row r="143" spans="1:9" ht="12.75">
      <c r="A143" s="63"/>
      <c r="B143" s="63"/>
      <c r="C143" s="63"/>
      <c r="D143" s="63"/>
      <c r="E143" s="63"/>
      <c r="F143" s="63"/>
      <c r="G143" s="63"/>
      <c r="H143" s="63"/>
      <c r="I143" s="83"/>
    </row>
    <row r="144" spans="1:9" ht="12.75">
      <c r="A144" s="63"/>
      <c r="B144" s="63"/>
      <c r="C144" s="63"/>
      <c r="D144" s="63"/>
      <c r="E144" s="63"/>
      <c r="F144" s="63"/>
      <c r="G144" s="63"/>
      <c r="H144" s="63"/>
      <c r="I144" s="83"/>
    </row>
    <row r="145" spans="1:9" ht="12.75">
      <c r="A145" s="63"/>
      <c r="B145" s="63"/>
      <c r="C145" s="63"/>
      <c r="D145" s="63"/>
      <c r="E145" s="63"/>
      <c r="F145" s="63"/>
      <c r="G145" s="63"/>
      <c r="H145" s="63"/>
      <c r="I145" s="83"/>
    </row>
    <row r="146" spans="1:9" ht="12.75">
      <c r="A146" s="63"/>
      <c r="B146" s="63"/>
      <c r="C146" s="63"/>
      <c r="D146" s="63"/>
      <c r="E146" s="63"/>
      <c r="F146" s="63"/>
      <c r="G146" s="63"/>
      <c r="H146" s="63"/>
      <c r="I146" s="83"/>
    </row>
    <row r="147" spans="1:9" ht="12.75">
      <c r="A147" s="63"/>
      <c r="B147" s="63"/>
      <c r="C147" s="63"/>
      <c r="D147" s="63"/>
      <c r="E147" s="63"/>
      <c r="F147" s="63"/>
      <c r="G147" s="63"/>
      <c r="H147" s="63"/>
      <c r="I147" s="83"/>
    </row>
    <row r="148" spans="1:9" ht="12.75">
      <c r="A148" s="63"/>
      <c r="B148" s="63"/>
      <c r="C148" s="63"/>
      <c r="D148" s="63"/>
      <c r="E148" s="63"/>
      <c r="F148" s="63"/>
      <c r="G148" s="63"/>
      <c r="H148" s="63"/>
      <c r="I148" s="83"/>
    </row>
    <row r="149" spans="1:9" ht="12.75">
      <c r="A149" s="63"/>
      <c r="B149" s="63"/>
      <c r="C149" s="63"/>
      <c r="D149" s="63"/>
      <c r="E149" s="63"/>
      <c r="F149" s="63"/>
      <c r="G149" s="63"/>
      <c r="H149" s="63"/>
      <c r="I149" s="83"/>
    </row>
    <row r="150" spans="1:9" ht="12.75">
      <c r="A150" s="63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6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6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6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6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6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6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6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6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6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6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6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6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6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6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6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6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6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6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6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6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6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6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6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6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6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6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6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6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6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6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6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6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6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6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6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6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6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6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6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6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6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6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6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6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6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6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6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6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6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6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6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6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6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6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6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6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6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6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6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6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6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6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6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6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6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6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6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6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6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6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6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6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6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6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6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6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6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6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6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6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6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6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6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6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6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6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6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6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6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6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6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6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6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6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6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6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6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6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6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6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6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6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6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6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6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6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6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6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6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6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6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6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6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6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6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6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6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6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6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6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6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6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6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6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6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6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6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6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6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6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6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6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6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6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6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6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6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6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6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6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6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6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6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6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6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6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6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6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6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6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6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6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6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6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6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6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6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6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6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6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6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6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6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6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6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6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6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6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6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6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6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6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6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6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6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6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6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6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6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6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6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6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6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6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6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6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6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6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6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6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6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6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6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6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6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6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6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6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6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6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6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6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6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6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6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6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6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6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6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6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6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6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6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6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6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6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6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6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6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6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6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6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6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6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6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6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6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6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6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6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6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6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6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6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6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6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6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6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6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6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6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6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6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6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6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6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6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6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6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6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6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6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6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6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6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6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6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6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6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6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6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6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6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6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6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6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6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6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6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6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6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6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6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6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6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6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6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6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6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6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6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6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6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6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6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6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6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6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6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6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6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6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6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6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6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6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6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6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6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6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6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6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6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6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6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6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6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6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6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6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6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6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6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6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6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6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6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6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6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6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6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6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6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6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6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6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6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6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6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6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6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6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6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6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6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6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6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6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6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6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6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6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6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6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6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6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6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6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6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6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6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6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6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6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6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6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6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6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6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6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6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6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6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6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6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6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6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6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6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6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6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6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6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6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6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6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6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6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6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6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6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6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6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6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6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6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6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6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6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6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6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6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6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6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6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6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6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6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6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6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6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6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6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6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6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6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6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6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6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6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6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6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6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6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6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6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6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6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6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6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6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6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6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6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6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6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6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6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6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6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6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6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6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6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6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6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6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6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6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6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6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6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6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6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6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6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6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6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6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6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6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6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6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6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6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6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6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6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6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6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6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6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6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6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6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6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6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6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6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6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6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6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6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6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6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6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6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6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6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6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6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6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6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6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6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6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6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6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6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6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6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6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6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6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6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6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6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6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6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6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6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6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6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6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6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6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6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6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6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6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6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6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6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6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6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6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6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6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6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6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6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6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6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6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6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6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6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6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6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6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6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6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6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6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6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6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6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6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6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6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6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6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6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6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6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6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6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6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6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6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6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6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6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6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6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6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6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6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6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6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6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6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6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6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6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6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6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6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6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6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6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6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6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6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6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6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6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6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6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6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6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6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6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6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6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6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6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6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6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6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6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6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6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6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6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6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6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6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6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6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6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6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6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6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6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6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6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6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6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6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6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6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6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6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6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6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6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6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6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6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6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6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6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6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6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6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6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6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6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6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6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6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6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6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6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6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6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6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6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6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6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6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6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6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6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6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6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6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6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6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6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6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6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6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6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6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6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6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6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6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6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6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6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6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6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6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6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6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6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6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6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6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6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6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6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6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6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6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6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6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6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6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6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6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6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6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6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6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6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6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6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6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6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6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6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6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6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6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6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6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6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6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6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6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6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6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6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6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6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6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6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6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6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6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6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6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6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6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6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6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6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6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6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6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6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6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6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6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6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6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6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6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6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6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6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6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6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6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6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6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6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6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6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6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6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6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6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6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6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6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6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6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6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6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6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6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6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6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6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6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6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6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6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6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6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6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6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6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6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6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6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6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6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6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6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6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6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6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6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6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6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6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6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6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6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6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6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6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6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6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6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6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6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6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6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6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6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6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6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6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6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6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6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63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63"/>
      <c r="B955" s="63"/>
      <c r="C955" s="63"/>
      <c r="D955" s="63"/>
      <c r="E955" s="63"/>
      <c r="F955" s="63"/>
      <c r="G955" s="63"/>
      <c r="H955" s="63"/>
      <c r="I955" s="83"/>
    </row>
    <row r="956" spans="1:9" ht="12.75">
      <c r="A956" s="63"/>
      <c r="B956" s="63"/>
      <c r="C956" s="63"/>
      <c r="D956" s="63"/>
      <c r="E956" s="63"/>
      <c r="F956" s="63"/>
      <c r="G956" s="63"/>
      <c r="H956" s="63"/>
      <c r="I956" s="83"/>
    </row>
    <row r="957" spans="1:9" ht="12.75">
      <c r="A957" s="63"/>
      <c r="B957" s="63"/>
      <c r="C957" s="63"/>
      <c r="D957" s="63"/>
      <c r="E957" s="63"/>
      <c r="F957" s="63"/>
      <c r="G957" s="63"/>
      <c r="H957" s="63"/>
      <c r="I957" s="83"/>
    </row>
    <row r="958" spans="1:9" ht="12.75">
      <c r="A958" s="63"/>
      <c r="B958" s="63"/>
      <c r="C958" s="63"/>
      <c r="D958" s="63"/>
      <c r="E958" s="63"/>
      <c r="F958" s="63"/>
      <c r="G958" s="63"/>
      <c r="H958" s="63"/>
      <c r="I958" s="83"/>
    </row>
    <row r="959" spans="1:9" ht="12.75">
      <c r="A959" s="63"/>
      <c r="B959" s="63"/>
      <c r="C959" s="63"/>
      <c r="D959" s="63"/>
      <c r="E959" s="63"/>
      <c r="F959" s="63"/>
      <c r="G959" s="63"/>
      <c r="H959" s="63"/>
      <c r="I959" s="83"/>
    </row>
    <row r="960" spans="1:9" ht="12.75">
      <c r="A960" s="63"/>
      <c r="B960" s="63"/>
      <c r="C960" s="63"/>
      <c r="D960" s="63"/>
      <c r="E960" s="63"/>
      <c r="F960" s="63"/>
      <c r="G960" s="63"/>
      <c r="H960" s="63"/>
      <c r="I960" s="83"/>
    </row>
    <row r="961" spans="1:9" ht="12.75">
      <c r="A961" s="63"/>
      <c r="B961" s="63"/>
      <c r="C961" s="63"/>
      <c r="D961" s="63"/>
      <c r="E961" s="63"/>
      <c r="F961" s="63"/>
      <c r="G961" s="63"/>
      <c r="H961" s="63"/>
      <c r="I961" s="83"/>
    </row>
    <row r="962" spans="1:9" ht="12.75">
      <c r="A962" s="63"/>
      <c r="B962" s="63"/>
      <c r="C962" s="63"/>
      <c r="D962" s="63"/>
      <c r="E962" s="63"/>
      <c r="F962" s="63"/>
      <c r="G962" s="63"/>
      <c r="H962" s="63"/>
      <c r="I962" s="83"/>
    </row>
    <row r="963" spans="1:9" ht="12.75">
      <c r="A963" s="63"/>
      <c r="B963" s="63"/>
      <c r="C963" s="63"/>
      <c r="D963" s="63"/>
      <c r="E963" s="63"/>
      <c r="F963" s="63"/>
      <c r="G963" s="63"/>
      <c r="H963" s="63"/>
      <c r="I963" s="83"/>
    </row>
    <row r="964" spans="1:9" ht="12.75">
      <c r="A964" s="63"/>
      <c r="B964" s="63"/>
      <c r="C964" s="63"/>
      <c r="D964" s="63"/>
      <c r="E964" s="63"/>
      <c r="F964" s="63"/>
      <c r="G964" s="63"/>
      <c r="H964" s="63"/>
      <c r="I964" s="83"/>
    </row>
    <row r="965" spans="1:9" ht="12.75">
      <c r="A965" s="63"/>
      <c r="B965" s="63"/>
      <c r="C965" s="63"/>
      <c r="D965" s="63"/>
      <c r="E965" s="63"/>
      <c r="F965" s="63"/>
      <c r="G965" s="63"/>
      <c r="H965" s="63"/>
      <c r="I965" s="83"/>
    </row>
    <row r="966" spans="1:9" ht="12.75">
      <c r="A966" s="63"/>
      <c r="B966" s="63"/>
      <c r="C966" s="63"/>
      <c r="D966" s="63"/>
      <c r="E966" s="63"/>
      <c r="F966" s="63"/>
      <c r="G966" s="63"/>
      <c r="H966" s="63"/>
      <c r="I966" s="83"/>
    </row>
    <row r="967" spans="1:9" ht="12.75">
      <c r="A967" s="63"/>
      <c r="B967" s="63"/>
      <c r="C967" s="63"/>
      <c r="D967" s="63"/>
      <c r="E967" s="63"/>
      <c r="F967" s="63"/>
      <c r="G967" s="63"/>
      <c r="H967" s="63"/>
      <c r="I967" s="83"/>
    </row>
    <row r="968" spans="1:9" ht="12.75">
      <c r="A968" s="63"/>
      <c r="B968" s="63"/>
      <c r="C968" s="63"/>
      <c r="D968" s="63"/>
      <c r="E968" s="63"/>
      <c r="F968" s="63"/>
      <c r="G968" s="63"/>
      <c r="H968" s="63"/>
      <c r="I968" s="83"/>
    </row>
    <row r="969" spans="1:9" ht="12.75">
      <c r="A969" s="63"/>
      <c r="B969" s="63"/>
      <c r="C969" s="63"/>
      <c r="D969" s="63"/>
      <c r="E969" s="63"/>
      <c r="F969" s="63"/>
      <c r="G969" s="63"/>
      <c r="H969" s="63"/>
      <c r="I969" s="83"/>
    </row>
    <row r="970" spans="1:9" ht="12.75">
      <c r="A970" s="63"/>
      <c r="B970" s="63"/>
      <c r="C970" s="63"/>
      <c r="D970" s="63"/>
      <c r="E970" s="63"/>
      <c r="F970" s="63"/>
      <c r="G970" s="63"/>
      <c r="H970" s="63"/>
      <c r="I970" s="83"/>
    </row>
    <row r="971" spans="1:9" ht="12.75">
      <c r="A971" s="63"/>
      <c r="B971" s="63"/>
      <c r="C971" s="63"/>
      <c r="D971" s="63"/>
      <c r="E971" s="63"/>
      <c r="F971" s="63"/>
      <c r="G971" s="63"/>
      <c r="H971" s="63"/>
      <c r="I971" s="83"/>
    </row>
    <row r="972" spans="1:9" ht="12.75">
      <c r="A972" s="63"/>
      <c r="B972" s="63"/>
      <c r="C972" s="63"/>
      <c r="D972" s="63"/>
      <c r="E972" s="63"/>
      <c r="F972" s="63"/>
      <c r="G972" s="63"/>
      <c r="H972" s="63"/>
      <c r="I972" s="83"/>
    </row>
    <row r="973" spans="1:9" ht="12.75">
      <c r="A973" s="63"/>
      <c r="B973" s="63"/>
      <c r="C973" s="63"/>
      <c r="D973" s="63"/>
      <c r="E973" s="63"/>
      <c r="F973" s="63"/>
      <c r="G973" s="63"/>
      <c r="H973" s="63"/>
      <c r="I973" s="83"/>
    </row>
    <row r="974" spans="1:9" ht="12.75">
      <c r="A974" s="63"/>
      <c r="B974" s="63"/>
      <c r="C974" s="63"/>
      <c r="D974" s="63"/>
      <c r="E974" s="63"/>
      <c r="F974" s="63"/>
      <c r="G974" s="63"/>
      <c r="H974" s="63"/>
      <c r="I974" s="83"/>
    </row>
    <row r="975" spans="1:9" ht="12.75">
      <c r="A975" s="63"/>
      <c r="B975" s="63"/>
      <c r="C975" s="63"/>
      <c r="D975" s="63"/>
      <c r="E975" s="63"/>
      <c r="F975" s="63"/>
      <c r="G975" s="63"/>
      <c r="H975" s="63"/>
      <c r="I975" s="83"/>
    </row>
    <row r="976" spans="1:9" ht="12.75">
      <c r="A976" s="63"/>
      <c r="B976" s="63"/>
      <c r="C976" s="63"/>
      <c r="D976" s="63"/>
      <c r="E976" s="63"/>
      <c r="F976" s="63"/>
      <c r="G976" s="63"/>
      <c r="H976" s="63"/>
      <c r="I976" s="83"/>
    </row>
    <row r="977" spans="1:9" ht="12.75">
      <c r="A977" s="63"/>
      <c r="B977" s="63"/>
      <c r="C977" s="63"/>
      <c r="D977" s="63"/>
      <c r="E977" s="63"/>
      <c r="F977" s="63"/>
      <c r="G977" s="63"/>
      <c r="H977" s="63"/>
      <c r="I977" s="83"/>
    </row>
    <row r="978" spans="1:9" ht="12.75">
      <c r="A978" s="63"/>
      <c r="B978" s="63"/>
      <c r="C978" s="63"/>
      <c r="D978" s="63"/>
      <c r="E978" s="63"/>
      <c r="F978" s="63"/>
      <c r="G978" s="63"/>
      <c r="H978" s="63"/>
      <c r="I978" s="83"/>
    </row>
    <row r="979" spans="1:9" ht="12.75">
      <c r="A979" s="63"/>
      <c r="B979" s="63"/>
      <c r="C979" s="63"/>
      <c r="D979" s="63"/>
      <c r="E979" s="63"/>
      <c r="F979" s="63"/>
      <c r="G979" s="63"/>
      <c r="H979" s="63"/>
      <c r="I979" s="83"/>
    </row>
    <row r="980" spans="1:9" ht="12.75">
      <c r="A980" s="63"/>
      <c r="B980" s="63"/>
      <c r="C980" s="63"/>
      <c r="D980" s="63"/>
      <c r="E980" s="63"/>
      <c r="F980" s="63"/>
      <c r="G980" s="63"/>
      <c r="H980" s="63"/>
      <c r="I980" s="83"/>
    </row>
    <row r="981" spans="1:9" ht="12.75">
      <c r="A981" s="63"/>
      <c r="B981" s="63"/>
      <c r="C981" s="63"/>
      <c r="D981" s="63"/>
      <c r="E981" s="63"/>
      <c r="F981" s="63"/>
      <c r="G981" s="63"/>
      <c r="H981" s="63"/>
      <c r="I981" s="83"/>
    </row>
  </sheetData>
  <mergeCells count="11">
    <mergeCell ref="B30:H30"/>
    <mergeCell ref="B33:H33"/>
    <mergeCell ref="B37:H37"/>
    <mergeCell ref="B15:H15"/>
    <mergeCell ref="B19:H19"/>
    <mergeCell ref="B26:H26"/>
    <mergeCell ref="B23:H23"/>
    <mergeCell ref="B1:H1"/>
    <mergeCell ref="B2:H2"/>
    <mergeCell ref="B7:H7"/>
    <mergeCell ref="B11:H11"/>
  </mergeCells>
  <hyperlinks>
    <hyperlink ref="G35" r:id="rId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86"/>
  <sheetViews>
    <sheetView topLeftCell="G1" workbookViewId="0">
      <selection activeCell="J3" sqref="J1:X1048576"/>
    </sheetView>
  </sheetViews>
  <sheetFormatPr defaultColWidth="14.42578125" defaultRowHeight="15.75" customHeight="1"/>
  <cols>
    <col min="1" max="1" width="12.42578125" customWidth="1"/>
    <col min="2" max="2" width="10" customWidth="1"/>
    <col min="3" max="3" width="13" customWidth="1"/>
    <col min="4" max="4" width="21.28515625" customWidth="1"/>
    <col min="5" max="5" width="22.5703125" customWidth="1"/>
    <col min="6" max="6" width="43.7109375" customWidth="1"/>
    <col min="7" max="7" width="34.85546875" customWidth="1"/>
    <col min="8" max="8" width="26.28515625" customWidth="1"/>
    <col min="9" max="9" width="21.28515625" customWidth="1"/>
  </cols>
  <sheetData>
    <row r="1" spans="1:9" ht="30" customHeight="1">
      <c r="A1" s="1"/>
      <c r="B1" s="878" t="s">
        <v>474</v>
      </c>
      <c r="C1" s="864"/>
      <c r="D1" s="864"/>
      <c r="E1" s="864"/>
      <c r="F1" s="864"/>
      <c r="G1" s="864"/>
      <c r="H1" s="865"/>
      <c r="I1" s="1"/>
    </row>
    <row r="2" spans="1:9" ht="18" customHeight="1">
      <c r="A2" s="16"/>
      <c r="B2" s="876" t="s">
        <v>37</v>
      </c>
      <c r="C2" s="864"/>
      <c r="D2" s="864"/>
      <c r="E2" s="864"/>
      <c r="F2" s="864"/>
      <c r="G2" s="864"/>
      <c r="H2" s="865"/>
      <c r="I2" s="16"/>
    </row>
    <row r="3" spans="1:9" ht="25.5">
      <c r="A3" s="21"/>
      <c r="B3" s="5" t="s">
        <v>61</v>
      </c>
      <c r="C3" s="5" t="s">
        <v>65</v>
      </c>
      <c r="D3" s="5" t="s">
        <v>67</v>
      </c>
      <c r="E3" s="5" t="s">
        <v>68</v>
      </c>
      <c r="F3" s="5" t="s">
        <v>72</v>
      </c>
      <c r="G3" s="5" t="s">
        <v>14</v>
      </c>
      <c r="H3" s="5" t="s">
        <v>75</v>
      </c>
      <c r="I3" s="21"/>
    </row>
    <row r="4" spans="1:9" ht="38.25">
      <c r="A4" s="25"/>
      <c r="B4" s="5" t="s">
        <v>16</v>
      </c>
      <c r="C4" s="5" t="s">
        <v>17</v>
      </c>
      <c r="D4" s="18" t="s">
        <v>255</v>
      </c>
      <c r="E4" s="42" t="s">
        <v>475</v>
      </c>
      <c r="F4" s="18" t="s">
        <v>476</v>
      </c>
      <c r="G4" s="18" t="s">
        <v>477</v>
      </c>
      <c r="H4" s="18" t="s">
        <v>97</v>
      </c>
      <c r="I4" s="25"/>
    </row>
    <row r="5" spans="1:9" ht="25.5">
      <c r="A5" s="25"/>
      <c r="B5" s="5" t="s">
        <v>31</v>
      </c>
      <c r="C5" s="5" t="s">
        <v>34</v>
      </c>
      <c r="D5" s="18" t="s">
        <v>255</v>
      </c>
      <c r="E5" s="42" t="s">
        <v>478</v>
      </c>
      <c r="F5" s="18" t="s">
        <v>479</v>
      </c>
      <c r="G5" s="18" t="s">
        <v>477</v>
      </c>
      <c r="H5" s="18" t="s">
        <v>97</v>
      </c>
      <c r="I5" s="25"/>
    </row>
    <row r="6" spans="1:9" ht="25.5">
      <c r="A6" s="25"/>
      <c r="B6" s="5" t="s">
        <v>146</v>
      </c>
      <c r="C6" s="5" t="s">
        <v>148</v>
      </c>
      <c r="D6" s="38" t="s">
        <v>255</v>
      </c>
      <c r="E6" s="42" t="s">
        <v>480</v>
      </c>
      <c r="F6" s="18" t="s">
        <v>481</v>
      </c>
      <c r="G6" s="46" t="s">
        <v>482</v>
      </c>
      <c r="H6" s="46" t="s">
        <v>97</v>
      </c>
      <c r="I6" s="168"/>
    </row>
    <row r="7" spans="1:9" ht="12.75" customHeight="1">
      <c r="A7" s="49"/>
      <c r="B7" s="874" t="s">
        <v>160</v>
      </c>
      <c r="C7" s="864"/>
      <c r="D7" s="864"/>
      <c r="E7" s="864"/>
      <c r="F7" s="864"/>
      <c r="G7" s="864"/>
      <c r="H7" s="865"/>
      <c r="I7" s="49"/>
    </row>
    <row r="8" spans="1:9" ht="25.5">
      <c r="A8" s="25"/>
      <c r="B8" s="5" t="s">
        <v>170</v>
      </c>
      <c r="C8" s="5" t="s">
        <v>173</v>
      </c>
      <c r="D8" s="18" t="s">
        <v>483</v>
      </c>
      <c r="E8" s="42" t="s">
        <v>484</v>
      </c>
      <c r="F8" s="18" t="s">
        <v>485</v>
      </c>
      <c r="G8" s="97" t="str">
        <f>HYPERLINK("https://resh.edu.ru/subject/lesson/5964/main/157892/","смотреть видео урок")</f>
        <v>смотреть видео урок</v>
      </c>
      <c r="H8" s="19" t="s">
        <v>486</v>
      </c>
      <c r="I8" s="168"/>
    </row>
    <row r="9" spans="1:9" ht="38.25">
      <c r="A9" s="25"/>
      <c r="B9" s="5" t="s">
        <v>202</v>
      </c>
      <c r="C9" s="5" t="s">
        <v>203</v>
      </c>
      <c r="D9" s="10" t="s">
        <v>405</v>
      </c>
      <c r="E9" s="167" t="s">
        <v>487</v>
      </c>
      <c r="F9" s="18" t="s">
        <v>488</v>
      </c>
      <c r="G9" s="97" t="e">
        <f>HYPERLINK("https://yandex.ru/video/preview/?filmId=1022333543819982156&amp;parent-reqid=1588751309379373-939476968888500923600125-production-app-host-man-web-yp-44&amp;path=wizard&amp;text=.Волшебный+цветик-семицветик.+Музыкальные+инструменты.+%28орган%29.+И+все+это+–+Бах.+в+ре"&amp;"ш","РЭШ смотреть урок")</f>
        <v>#VALUE!</v>
      </c>
      <c r="H9" s="19" t="s">
        <v>489</v>
      </c>
      <c r="I9" s="168"/>
    </row>
    <row r="10" spans="1:9" ht="38.25">
      <c r="A10" s="25"/>
      <c r="B10" s="867" t="s">
        <v>214</v>
      </c>
      <c r="C10" s="867" t="s">
        <v>215</v>
      </c>
      <c r="D10" s="18" t="s">
        <v>174</v>
      </c>
      <c r="E10" s="171" t="s">
        <v>491</v>
      </c>
      <c r="F10" s="18" t="s">
        <v>492</v>
      </c>
      <c r="G10" s="97" t="str">
        <f>HYPERLINK("https://youtu.be/jNvVaz4bTA8","смотрим сказку ""Варвара краса, длинная коса""")</f>
        <v>смотрим сказку "Варвара краса, длинная коса"</v>
      </c>
      <c r="H10" s="19" t="s">
        <v>104</v>
      </c>
      <c r="I10" s="25"/>
    </row>
    <row r="11" spans="1:9" ht="38.25">
      <c r="A11" s="25"/>
      <c r="B11" s="868"/>
      <c r="C11" s="868"/>
      <c r="D11" s="18" t="s">
        <v>493</v>
      </c>
      <c r="E11" s="75" t="s">
        <v>494</v>
      </c>
      <c r="F11" s="18" t="s">
        <v>495</v>
      </c>
      <c r="G11" s="97" t="str">
        <f>HYPERLINK("https://yandex.ru/images/search?text=тренировка%20зрительной%20памяти%20упражнения%20картинки&amp;stype=image&amp;lr=51&amp;source=wiz&amp;pos=1&amp;img_url=https%3A%2F%2Fds04.infourok.ru%2Fuploads%2Fex%2F0eed%2F000f512c-612e7df9%2Fimg4.jpg&amp;rpt=simage","работа по ссылке. презентация от учителя")</f>
        <v>работа по ссылке. презентация от учителя</v>
      </c>
      <c r="H11" s="19" t="s">
        <v>104</v>
      </c>
      <c r="I11" s="25"/>
    </row>
    <row r="12" spans="1:9" ht="38.25" customHeight="1">
      <c r="A12" s="16"/>
      <c r="B12" s="172" t="s">
        <v>239</v>
      </c>
      <c r="C12" s="172" t="s">
        <v>240</v>
      </c>
      <c r="D12" s="18" t="s">
        <v>496</v>
      </c>
      <c r="E12" s="171" t="s">
        <v>497</v>
      </c>
      <c r="F12" s="18" t="s">
        <v>498</v>
      </c>
      <c r="G12" s="97" t="e">
        <f>HYPERLINK("https://yandex.ru/video/preview/?filmId=14008669577135976037&amp;text=Я%20среди%20других%20людей.%20Настроение%20другого%20человека%20видео%202%20класс&amp;path=wizard&amp;parent-reqid=1587670571185788-1646247070508392203800298-prestable-app-host-sas-web-yp-19&amp;redirc"&amp;"nt=1587670584.1","посмотреть презентацию")</f>
        <v>#VALUE!</v>
      </c>
      <c r="H12" s="19" t="s">
        <v>104</v>
      </c>
      <c r="I12" s="16"/>
    </row>
    <row r="13" spans="1:9" ht="13.5">
      <c r="A13" s="86"/>
      <c r="B13" s="876" t="s">
        <v>245</v>
      </c>
      <c r="C13" s="864"/>
      <c r="D13" s="864"/>
      <c r="E13" s="864"/>
      <c r="F13" s="864"/>
      <c r="G13" s="864"/>
      <c r="H13" s="865"/>
      <c r="I13" s="86"/>
    </row>
    <row r="14" spans="1:9" ht="38.25">
      <c r="A14" s="86"/>
      <c r="B14" s="5" t="s">
        <v>16</v>
      </c>
      <c r="C14" s="5" t="s">
        <v>17</v>
      </c>
      <c r="D14" s="18" t="s">
        <v>499</v>
      </c>
      <c r="E14" s="38" t="s">
        <v>500</v>
      </c>
      <c r="F14" s="133" t="s">
        <v>501</v>
      </c>
      <c r="G14" s="173" t="str">
        <f>HYPERLINK("https://drive.google.com/drive/u/0/folders/1b8bRAzzkbEnB-ewt5FXUJn9PXrAr0dKr","Работа по учебнику: № 1,3,4 стр .
78-79 (аудио запись прилагается)")</f>
        <v>Работа по учебнику: № 1,3,4 стр .
78-79 (аудио запись прилагается)</v>
      </c>
      <c r="H14" s="133" t="s">
        <v>502</v>
      </c>
      <c r="I14" s="86"/>
    </row>
    <row r="15" spans="1:9" ht="25.5">
      <c r="A15" s="86"/>
      <c r="B15" s="5" t="s">
        <v>31</v>
      </c>
      <c r="C15" s="5" t="s">
        <v>34</v>
      </c>
      <c r="D15" s="18" t="s">
        <v>174</v>
      </c>
      <c r="E15" s="38" t="s">
        <v>503</v>
      </c>
      <c r="F15" s="18" t="s">
        <v>504</v>
      </c>
      <c r="G15" s="19" t="s">
        <v>505</v>
      </c>
      <c r="H15" s="19" t="s">
        <v>506</v>
      </c>
      <c r="I15" s="148"/>
    </row>
    <row r="16" spans="1:9" ht="38.25">
      <c r="A16" s="49"/>
      <c r="B16" s="5" t="s">
        <v>146</v>
      </c>
      <c r="C16" s="5" t="s">
        <v>148</v>
      </c>
      <c r="D16" s="18" t="s">
        <v>507</v>
      </c>
      <c r="E16" s="38" t="s">
        <v>508</v>
      </c>
      <c r="F16" s="18" t="s">
        <v>509</v>
      </c>
      <c r="G16" s="38" t="s">
        <v>510</v>
      </c>
      <c r="H16" s="38" t="s">
        <v>511</v>
      </c>
      <c r="I16" s="49"/>
    </row>
    <row r="17" spans="1:9" ht="12.75">
      <c r="A17" s="86"/>
      <c r="B17" s="874" t="s">
        <v>160</v>
      </c>
      <c r="C17" s="864"/>
      <c r="D17" s="864"/>
      <c r="E17" s="864"/>
      <c r="F17" s="864"/>
      <c r="G17" s="864"/>
      <c r="H17" s="865"/>
      <c r="I17" s="148"/>
    </row>
    <row r="18" spans="1:9" ht="38.25">
      <c r="A18" s="86"/>
      <c r="B18" s="5" t="s">
        <v>170</v>
      </c>
      <c r="C18" s="5" t="s">
        <v>173</v>
      </c>
      <c r="D18" s="18" t="s">
        <v>493</v>
      </c>
      <c r="E18" s="38" t="s">
        <v>512</v>
      </c>
      <c r="F18" s="18" t="s">
        <v>513</v>
      </c>
      <c r="G18" s="46" t="s">
        <v>514</v>
      </c>
      <c r="H18" s="46" t="s">
        <v>97</v>
      </c>
      <c r="I18" s="148"/>
    </row>
    <row r="19" spans="1:9" ht="25.5">
      <c r="A19" s="86"/>
      <c r="B19" s="174" t="s">
        <v>202</v>
      </c>
      <c r="C19" s="174" t="s">
        <v>203</v>
      </c>
      <c r="D19" s="175" t="s">
        <v>255</v>
      </c>
      <c r="E19" s="175" t="s">
        <v>515</v>
      </c>
      <c r="F19" s="175" t="s">
        <v>516</v>
      </c>
      <c r="G19" s="176" t="s">
        <v>517</v>
      </c>
      <c r="H19" s="176" t="s">
        <v>97</v>
      </c>
      <c r="I19" s="148"/>
    </row>
    <row r="20" spans="1:9" ht="25.5">
      <c r="A20" s="25"/>
      <c r="B20" s="886" t="s">
        <v>214</v>
      </c>
      <c r="C20" s="886" t="s">
        <v>215</v>
      </c>
      <c r="D20" s="67" t="s">
        <v>241</v>
      </c>
      <c r="E20" s="26" t="s">
        <v>518</v>
      </c>
      <c r="F20" s="67" t="s">
        <v>371</v>
      </c>
      <c r="G20" s="178" t="e">
        <f>HYPERLINK("https://yandex.ru/video/preview/?filmId=11583209779020673056&amp;text=урок+ритмики+прохлопывание+ритмического+рисунка+прозвучавшей+мелодии&amp;path=wizard&amp;parent-reqid=1589201775331047-1600500240831957238700287-prestable-app-host-sas-web-yp-112&amp;redircnt=158920181"&amp;"3.1","Посмотреть видеоурок
https://yandex.ru/video/preview/?filmId=11583209779020673056&amp;text=урок+ритмики+прохлопывание+ритмического+рисунка+прозвучавшей+мелодии&amp;path=wizard&amp;parent-reqid=1589201775331047-1600500240831957238700287-prestable-app-host-sas-web-yp-1"&amp;"12&amp;redircnt=1589201813.1")</f>
        <v>#VALUE!</v>
      </c>
      <c r="H20" s="67" t="s">
        <v>104</v>
      </c>
      <c r="I20" s="148"/>
    </row>
    <row r="21" spans="1:9" ht="47.25" customHeight="1">
      <c r="A21" s="16"/>
      <c r="B21" s="868"/>
      <c r="C21" s="868"/>
      <c r="D21" s="67"/>
      <c r="E21" s="75" t="s">
        <v>519</v>
      </c>
      <c r="F21" s="67" t="s">
        <v>520</v>
      </c>
      <c r="G21" s="67" t="s">
        <v>521</v>
      </c>
      <c r="H21" s="67" t="s">
        <v>104</v>
      </c>
      <c r="I21" s="16"/>
    </row>
    <row r="22" spans="1:9" ht="13.5">
      <c r="A22" s="86"/>
      <c r="B22" s="876" t="s">
        <v>273</v>
      </c>
      <c r="C22" s="864"/>
      <c r="D22" s="864"/>
      <c r="E22" s="864"/>
      <c r="F22" s="864"/>
      <c r="G22" s="864"/>
      <c r="H22" s="865"/>
      <c r="I22" s="180"/>
    </row>
    <row r="23" spans="1:9" ht="25.5">
      <c r="A23" s="168"/>
      <c r="B23" s="5" t="s">
        <v>16</v>
      </c>
      <c r="C23" s="5" t="s">
        <v>17</v>
      </c>
      <c r="D23" s="18" t="s">
        <v>522</v>
      </c>
      <c r="E23" s="38" t="s">
        <v>523</v>
      </c>
      <c r="F23" s="18" t="s">
        <v>516</v>
      </c>
      <c r="G23" s="41" t="s">
        <v>524</v>
      </c>
      <c r="H23" s="41" t="s">
        <v>525</v>
      </c>
      <c r="I23" s="148"/>
    </row>
    <row r="24" spans="1:9" ht="38.25">
      <c r="A24" s="25"/>
      <c r="B24" s="5" t="s">
        <v>31</v>
      </c>
      <c r="C24" s="5" t="s">
        <v>34</v>
      </c>
      <c r="D24" s="18" t="s">
        <v>526</v>
      </c>
      <c r="E24" s="38" t="s">
        <v>527</v>
      </c>
      <c r="F24" s="18" t="s">
        <v>528</v>
      </c>
      <c r="G24" s="38" t="s">
        <v>529</v>
      </c>
      <c r="H24" s="38" t="s">
        <v>530</v>
      </c>
      <c r="I24" s="86"/>
    </row>
    <row r="25" spans="1:9" ht="38.25">
      <c r="A25" s="49"/>
      <c r="B25" s="5" t="s">
        <v>146</v>
      </c>
      <c r="C25" s="5" t="s">
        <v>148</v>
      </c>
      <c r="D25" s="18" t="s">
        <v>531</v>
      </c>
      <c r="E25" s="38" t="s">
        <v>532</v>
      </c>
      <c r="F25" s="18" t="s">
        <v>533</v>
      </c>
      <c r="G25" s="38" t="s">
        <v>534</v>
      </c>
      <c r="H25" s="38" t="s">
        <v>535</v>
      </c>
      <c r="I25" s="49"/>
    </row>
    <row r="26" spans="1:9" ht="12.75">
      <c r="A26" s="25"/>
      <c r="B26" s="874" t="s">
        <v>160</v>
      </c>
      <c r="C26" s="864"/>
      <c r="D26" s="864"/>
      <c r="E26" s="864"/>
      <c r="F26" s="864"/>
      <c r="G26" s="864"/>
      <c r="H26" s="865"/>
      <c r="I26" s="148"/>
    </row>
    <row r="27" spans="1:9" ht="25.5">
      <c r="A27" s="25"/>
      <c r="B27" s="5" t="s">
        <v>170</v>
      </c>
      <c r="C27" s="5" t="s">
        <v>173</v>
      </c>
      <c r="D27" s="18" t="s">
        <v>522</v>
      </c>
      <c r="E27" s="38" t="s">
        <v>536</v>
      </c>
      <c r="F27" s="18" t="s">
        <v>516</v>
      </c>
      <c r="G27" s="46" t="s">
        <v>537</v>
      </c>
      <c r="H27" s="46" t="s">
        <v>538</v>
      </c>
      <c r="I27" s="181"/>
    </row>
    <row r="28" spans="1:9" ht="25.5">
      <c r="A28" s="16"/>
      <c r="B28" s="5" t="s">
        <v>202</v>
      </c>
      <c r="C28" s="5" t="s">
        <v>203</v>
      </c>
      <c r="D28" s="18" t="s">
        <v>539</v>
      </c>
      <c r="E28" s="38" t="s">
        <v>540</v>
      </c>
      <c r="F28" s="18" t="s">
        <v>541</v>
      </c>
      <c r="G28" s="84" t="str">
        <f>HYPERLINK("https://yandex.ru/images/search?text=Ритм%20линий%20и%20пятен%2C%20цвет%2C%20пропорции-%20средства%20выразительности.%20рэш&amp;stype=image&amp;lr=51&amp;source=wiz","смотреть презентацию")</f>
        <v>смотреть презентацию</v>
      </c>
      <c r="H28" s="46" t="s">
        <v>97</v>
      </c>
      <c r="I28" s="108"/>
    </row>
    <row r="29" spans="1:9" ht="51">
      <c r="A29" s="16"/>
      <c r="B29" s="867" t="s">
        <v>214</v>
      </c>
      <c r="C29" s="867" t="s">
        <v>215</v>
      </c>
      <c r="D29" s="18" t="s">
        <v>241</v>
      </c>
      <c r="E29" s="38" t="s">
        <v>542</v>
      </c>
      <c r="F29" s="18" t="s">
        <v>243</v>
      </c>
      <c r="G29" s="84" t="str">
        <f>HYPERLINK("https://www.youtube.com/watch?v=q7QzTJgLw_U","Пройти по ссылке. Выполнить урок хореографии.
https://www.youtube.com/watch?v=q7QzTJgLw_U")</f>
        <v>Пройти по ссылке. Выполнить урок хореографии.
https://www.youtube.com/watch?v=q7QzTJgLw_U</v>
      </c>
      <c r="H29" s="46" t="s">
        <v>104</v>
      </c>
      <c r="I29" s="108"/>
    </row>
    <row r="30" spans="1:9" ht="38.25">
      <c r="A30" s="16"/>
      <c r="B30" s="887"/>
      <c r="C30" s="887"/>
      <c r="D30" s="18" t="s">
        <v>543</v>
      </c>
      <c r="E30" s="162" t="s">
        <v>544</v>
      </c>
      <c r="F30" s="38" t="s">
        <v>545</v>
      </c>
      <c r="G30" s="38" t="s">
        <v>546</v>
      </c>
      <c r="H30" s="67" t="s">
        <v>104</v>
      </c>
      <c r="I30" s="108"/>
    </row>
    <row r="31" spans="1:9" ht="38.25" customHeight="1">
      <c r="A31" s="16"/>
      <c r="B31" s="868"/>
      <c r="C31" s="868"/>
      <c r="D31" s="18"/>
      <c r="E31" s="171" t="s">
        <v>549</v>
      </c>
      <c r="F31" s="38" t="s">
        <v>550</v>
      </c>
      <c r="G31" s="38" t="s">
        <v>521</v>
      </c>
      <c r="H31" s="38" t="s">
        <v>104</v>
      </c>
      <c r="I31" s="16"/>
    </row>
    <row r="32" spans="1:9" ht="13.5">
      <c r="A32" s="86"/>
      <c r="B32" s="876" t="s">
        <v>441</v>
      </c>
      <c r="C32" s="864"/>
      <c r="D32" s="864"/>
      <c r="E32" s="864"/>
      <c r="F32" s="864"/>
      <c r="G32" s="864"/>
      <c r="H32" s="865"/>
      <c r="I32" s="147"/>
    </row>
    <row r="33" spans="1:9" ht="38.25">
      <c r="A33" s="25"/>
      <c r="B33" s="5" t="s">
        <v>16</v>
      </c>
      <c r="C33" s="5" t="s">
        <v>17</v>
      </c>
      <c r="D33" s="18" t="s">
        <v>552</v>
      </c>
      <c r="E33" s="38" t="s">
        <v>553</v>
      </c>
      <c r="F33" s="18" t="s">
        <v>533</v>
      </c>
      <c r="G33" s="30" t="str">
        <f>HYPERLINK("https://resh.edu.ru/subject/lesson/5064/main/187558/","РЭШ Урок 59 смотреть")</f>
        <v>РЭШ Урок 59 смотреть</v>
      </c>
      <c r="H33" s="41" t="s">
        <v>554</v>
      </c>
      <c r="I33" s="86"/>
    </row>
    <row r="34" spans="1:9" ht="25.5">
      <c r="A34" s="25"/>
      <c r="B34" s="5" t="s">
        <v>31</v>
      </c>
      <c r="C34" s="5" t="s">
        <v>34</v>
      </c>
      <c r="D34" s="18" t="s">
        <v>555</v>
      </c>
      <c r="E34" s="38" t="s">
        <v>556</v>
      </c>
      <c r="F34" s="18" t="s">
        <v>557</v>
      </c>
      <c r="G34" s="160" t="s">
        <v>558</v>
      </c>
      <c r="H34" s="46" t="s">
        <v>562</v>
      </c>
      <c r="I34" s="86"/>
    </row>
    <row r="35" spans="1:9" ht="25.5">
      <c r="A35" s="49"/>
      <c r="B35" s="5" t="s">
        <v>146</v>
      </c>
      <c r="C35" s="5" t="s">
        <v>148</v>
      </c>
      <c r="D35" s="18" t="s">
        <v>531</v>
      </c>
      <c r="E35" s="38" t="s">
        <v>564</v>
      </c>
      <c r="F35" s="18" t="s">
        <v>565</v>
      </c>
      <c r="G35" s="46" t="s">
        <v>566</v>
      </c>
      <c r="H35" s="46" t="s">
        <v>97</v>
      </c>
      <c r="I35" s="49"/>
    </row>
    <row r="36" spans="1:9" ht="12.75">
      <c r="A36" s="25"/>
      <c r="B36" s="874" t="s">
        <v>160</v>
      </c>
      <c r="C36" s="864"/>
      <c r="D36" s="864"/>
      <c r="E36" s="864"/>
      <c r="F36" s="864"/>
      <c r="G36" s="864"/>
      <c r="H36" s="865"/>
      <c r="I36" s="148"/>
    </row>
    <row r="37" spans="1:9" ht="25.5">
      <c r="A37" s="25"/>
      <c r="B37" s="5" t="s">
        <v>170</v>
      </c>
      <c r="C37" s="5" t="s">
        <v>173</v>
      </c>
      <c r="D37" s="18" t="s">
        <v>531</v>
      </c>
      <c r="E37" s="38" t="s">
        <v>570</v>
      </c>
      <c r="F37" s="18" t="s">
        <v>571</v>
      </c>
      <c r="G37" s="46" t="s">
        <v>572</v>
      </c>
      <c r="H37" s="46" t="s">
        <v>97</v>
      </c>
      <c r="I37" s="148"/>
    </row>
    <row r="38" spans="1:9" ht="25.5">
      <c r="A38" s="25"/>
      <c r="B38" s="5" t="s">
        <v>202</v>
      </c>
      <c r="C38" s="5" t="s">
        <v>203</v>
      </c>
      <c r="D38" s="18"/>
      <c r="E38" s="171" t="s">
        <v>573</v>
      </c>
      <c r="F38" s="38" t="s">
        <v>574</v>
      </c>
      <c r="G38" s="46" t="s">
        <v>575</v>
      </c>
      <c r="H38" s="46" t="s">
        <v>97</v>
      </c>
      <c r="I38" s="148"/>
    </row>
    <row r="39" spans="1:9" ht="36.75" customHeight="1">
      <c r="A39" s="86"/>
      <c r="B39" s="867" t="s">
        <v>214</v>
      </c>
      <c r="C39" s="867" t="s">
        <v>215</v>
      </c>
      <c r="D39" s="18" t="s">
        <v>578</v>
      </c>
      <c r="E39" s="38" t="s">
        <v>580</v>
      </c>
      <c r="F39" s="18" t="s">
        <v>308</v>
      </c>
      <c r="G39" s="97" t="str">
        <f>HYPERLINK("https://www.youtube.com/watch?v=zOhRcob-HBs","Выполнить партерную классическую гимнастику
https://www.youtube.com/watch?v=zOhRcob-HBs")</f>
        <v>Выполнить партерную классическую гимнастику
https://www.youtube.com/watch?v=zOhRcob-HBs</v>
      </c>
      <c r="H39" s="67" t="s">
        <v>104</v>
      </c>
      <c r="I39" s="86"/>
    </row>
    <row r="40" spans="1:9" ht="38.25" customHeight="1">
      <c r="A40" s="16"/>
      <c r="B40" s="868"/>
      <c r="C40" s="868"/>
      <c r="D40" s="18" t="s">
        <v>507</v>
      </c>
      <c r="E40" s="162" t="s">
        <v>582</v>
      </c>
      <c r="F40" s="18" t="s">
        <v>545</v>
      </c>
      <c r="G40" s="18" t="s">
        <v>583</v>
      </c>
      <c r="H40" s="18" t="s">
        <v>584</v>
      </c>
      <c r="I40" s="16"/>
    </row>
    <row r="41" spans="1:9" ht="38.25">
      <c r="A41" s="86"/>
      <c r="B41" s="5" t="s">
        <v>239</v>
      </c>
      <c r="C41" s="5" t="s">
        <v>240</v>
      </c>
      <c r="D41" s="18"/>
      <c r="E41" s="171" t="s">
        <v>585</v>
      </c>
      <c r="F41" s="38" t="s">
        <v>586</v>
      </c>
      <c r="G41" s="46" t="s">
        <v>575</v>
      </c>
      <c r="H41" s="46" t="s">
        <v>104</v>
      </c>
      <c r="I41" s="147"/>
    </row>
    <row r="42" spans="1:9" ht="13.5">
      <c r="A42" s="25"/>
      <c r="B42" s="876" t="s">
        <v>590</v>
      </c>
      <c r="C42" s="864"/>
      <c r="D42" s="864"/>
      <c r="E42" s="864"/>
      <c r="F42" s="864"/>
      <c r="G42" s="864"/>
      <c r="H42" s="865"/>
      <c r="I42" s="148"/>
    </row>
    <row r="43" spans="1:9" ht="25.5">
      <c r="A43" s="25"/>
      <c r="B43" s="5" t="s">
        <v>16</v>
      </c>
      <c r="C43" s="5" t="s">
        <v>17</v>
      </c>
      <c r="D43" s="18" t="s">
        <v>591</v>
      </c>
      <c r="E43" s="38" t="s">
        <v>592</v>
      </c>
      <c r="F43" s="18" t="s">
        <v>593</v>
      </c>
      <c r="G43" s="41" t="s">
        <v>594</v>
      </c>
      <c r="H43" s="41" t="s">
        <v>97</v>
      </c>
      <c r="I43" s="148"/>
    </row>
    <row r="44" spans="1:9" ht="25.5">
      <c r="A44" s="49"/>
      <c r="B44" s="5" t="s">
        <v>31</v>
      </c>
      <c r="C44" s="5" t="s">
        <v>34</v>
      </c>
      <c r="D44" s="18" t="s">
        <v>547</v>
      </c>
      <c r="E44" s="38" t="s">
        <v>595</v>
      </c>
      <c r="F44" s="18" t="s">
        <v>597</v>
      </c>
      <c r="G44" s="38" t="s">
        <v>598</v>
      </c>
      <c r="H44" s="38" t="s">
        <v>486</v>
      </c>
      <c r="I44" s="49"/>
    </row>
    <row r="45" spans="1:9" ht="38.25">
      <c r="A45" s="25"/>
      <c r="B45" s="5" t="s">
        <v>146</v>
      </c>
      <c r="C45" s="5" t="s">
        <v>148</v>
      </c>
      <c r="D45" s="18" t="s">
        <v>591</v>
      </c>
      <c r="E45" s="38" t="s">
        <v>601</v>
      </c>
      <c r="F45" s="18" t="s">
        <v>602</v>
      </c>
      <c r="G45" s="46" t="s">
        <v>603</v>
      </c>
      <c r="H45" s="46" t="s">
        <v>604</v>
      </c>
      <c r="I45" s="148"/>
    </row>
    <row r="46" spans="1:9" ht="28.5" customHeight="1">
      <c r="A46" s="148"/>
      <c r="B46" s="874" t="s">
        <v>160</v>
      </c>
      <c r="C46" s="864"/>
      <c r="D46" s="864"/>
      <c r="E46" s="864"/>
      <c r="F46" s="864"/>
      <c r="G46" s="864"/>
      <c r="H46" s="865"/>
      <c r="I46" s="148"/>
    </row>
    <row r="47" spans="1:9" ht="46.5" customHeight="1">
      <c r="A47" s="86"/>
      <c r="B47" s="5" t="s">
        <v>170</v>
      </c>
      <c r="C47" s="5" t="s">
        <v>173</v>
      </c>
      <c r="D47" s="18" t="s">
        <v>547</v>
      </c>
      <c r="E47" s="38" t="s">
        <v>606</v>
      </c>
      <c r="F47" s="38" t="s">
        <v>607</v>
      </c>
      <c r="G47" s="46" t="s">
        <v>608</v>
      </c>
      <c r="H47" s="46" t="s">
        <v>97</v>
      </c>
      <c r="I47" s="86"/>
    </row>
    <row r="48" spans="1:9" ht="49.5" customHeight="1">
      <c r="A48" s="86"/>
      <c r="B48" s="37" t="s">
        <v>202</v>
      </c>
      <c r="C48" s="37" t="s">
        <v>203</v>
      </c>
      <c r="D48" s="18" t="s">
        <v>610</v>
      </c>
      <c r="E48" s="167" t="s">
        <v>611</v>
      </c>
      <c r="F48" s="18" t="s">
        <v>612</v>
      </c>
      <c r="G48" s="97" t="str">
        <f>HYPERLINK("https://youtu.be/_ZU-KQuOcL4","смотреть урок")</f>
        <v>смотреть урок</v>
      </c>
      <c r="H48" s="18" t="s">
        <v>97</v>
      </c>
      <c r="I48" s="148"/>
    </row>
    <row r="49" spans="1:9" ht="42" customHeight="1">
      <c r="A49" s="86"/>
      <c r="B49" s="5" t="s">
        <v>214</v>
      </c>
      <c r="C49" s="5" t="s">
        <v>215</v>
      </c>
      <c r="D49" s="48" t="s">
        <v>613</v>
      </c>
      <c r="E49" s="171" t="s">
        <v>614</v>
      </c>
      <c r="F49" s="48" t="s">
        <v>615</v>
      </c>
      <c r="G49" s="193" t="s">
        <v>548</v>
      </c>
      <c r="H49" s="48" t="s">
        <v>104</v>
      </c>
      <c r="I49" s="148"/>
    </row>
    <row r="50" spans="1:9" ht="18" customHeight="1">
      <c r="A50" s="16"/>
      <c r="I50" s="16"/>
    </row>
    <row r="51" spans="1:9" ht="12.75">
      <c r="A51" s="86"/>
      <c r="I51" s="147"/>
    </row>
    <row r="52" spans="1:9" ht="12.75">
      <c r="A52" s="25"/>
      <c r="I52" s="86"/>
    </row>
    <row r="53" spans="1:9" ht="12.75">
      <c r="A53" s="25"/>
      <c r="I53" s="148"/>
    </row>
    <row r="54" spans="1:9" ht="12.75" customHeight="1">
      <c r="A54" s="49"/>
      <c r="I54" s="49"/>
    </row>
    <row r="55" spans="1:9" ht="12.75">
      <c r="A55" s="25"/>
      <c r="I55" s="148"/>
    </row>
    <row r="56" spans="1:9" ht="12.75">
      <c r="A56" s="114"/>
      <c r="I56" s="114"/>
    </row>
    <row r="57" spans="1:9" ht="12.75">
      <c r="A57" s="83"/>
      <c r="I57" s="83"/>
    </row>
    <row r="58" spans="1:9" ht="12.75">
      <c r="A58" s="83"/>
      <c r="B58" s="63"/>
      <c r="C58" s="63"/>
      <c r="D58" s="63"/>
      <c r="E58" s="63"/>
      <c r="F58" s="63"/>
      <c r="G58" s="63"/>
      <c r="H58" s="63"/>
      <c r="I58" s="83"/>
    </row>
    <row r="59" spans="1:9" ht="12.75">
      <c r="A59" s="83"/>
      <c r="B59" s="63"/>
      <c r="C59" s="63"/>
      <c r="D59" s="63"/>
      <c r="E59" s="63"/>
      <c r="F59" s="63"/>
      <c r="G59" s="63"/>
      <c r="H59" s="63"/>
      <c r="I59" s="83"/>
    </row>
    <row r="60" spans="1:9" ht="12.75">
      <c r="A60" s="83"/>
      <c r="B60" s="63"/>
      <c r="C60" s="63"/>
      <c r="D60" s="63"/>
      <c r="E60" s="63"/>
      <c r="F60" s="63"/>
      <c r="G60" s="63"/>
      <c r="H60" s="63"/>
      <c r="I60" s="83"/>
    </row>
    <row r="61" spans="1:9" ht="12.75">
      <c r="A61" s="83"/>
      <c r="I61" s="83"/>
    </row>
    <row r="62" spans="1:9" ht="12.75">
      <c r="A62" s="83"/>
      <c r="I62" s="83"/>
    </row>
    <row r="63" spans="1:9" ht="12.75">
      <c r="A63" s="83"/>
      <c r="I63" s="83"/>
    </row>
    <row r="64" spans="1:9" ht="12.75">
      <c r="A64" s="63"/>
      <c r="I64" s="83"/>
    </row>
    <row r="65" spans="1:9" ht="12.75">
      <c r="A65" s="63"/>
      <c r="I65" s="83"/>
    </row>
    <row r="66" spans="1:9" ht="12.75">
      <c r="A66" s="63"/>
      <c r="I66" s="83"/>
    </row>
    <row r="67" spans="1:9" ht="12.75">
      <c r="A67" s="63"/>
      <c r="I67" s="83"/>
    </row>
    <row r="68" spans="1:9" ht="12.75">
      <c r="A68" s="63"/>
      <c r="I68" s="83"/>
    </row>
    <row r="69" spans="1:9" ht="12.75">
      <c r="A69" s="63"/>
      <c r="I69" s="83"/>
    </row>
    <row r="70" spans="1:9" ht="12.75">
      <c r="A70" s="63"/>
      <c r="I70" s="83"/>
    </row>
    <row r="71" spans="1:9" ht="12.75">
      <c r="A71" s="63"/>
      <c r="I71" s="83"/>
    </row>
    <row r="72" spans="1:9" ht="12.75">
      <c r="A72" s="63"/>
      <c r="I72" s="83"/>
    </row>
    <row r="73" spans="1:9" ht="12.75">
      <c r="A73" s="63"/>
      <c r="I73" s="83"/>
    </row>
    <row r="74" spans="1:9" ht="12.75">
      <c r="A74" s="63"/>
      <c r="I74" s="83"/>
    </row>
    <row r="75" spans="1:9" ht="12.75">
      <c r="A75" s="63"/>
      <c r="I75" s="83"/>
    </row>
    <row r="76" spans="1:9" ht="12.75">
      <c r="A76" s="63"/>
      <c r="I76" s="83"/>
    </row>
    <row r="77" spans="1:9" ht="12.75">
      <c r="A77" s="63"/>
      <c r="I77" s="83"/>
    </row>
    <row r="78" spans="1:9" ht="12.75">
      <c r="A78" s="63"/>
      <c r="I78" s="83"/>
    </row>
    <row r="79" spans="1:9" ht="12.75">
      <c r="A79" s="63"/>
      <c r="I79" s="83"/>
    </row>
    <row r="80" spans="1:9" ht="12.75">
      <c r="A80" s="63"/>
      <c r="I80" s="83"/>
    </row>
    <row r="81" spans="1:9" ht="12.75">
      <c r="A81" s="63"/>
      <c r="I81" s="83"/>
    </row>
    <row r="82" spans="1:9" ht="12.75">
      <c r="A82" s="63"/>
      <c r="I82" s="83"/>
    </row>
    <row r="83" spans="1:9" ht="12.75">
      <c r="A83" s="63"/>
      <c r="I83" s="83"/>
    </row>
    <row r="84" spans="1:9" ht="12.75">
      <c r="A84" s="63"/>
      <c r="I84" s="83"/>
    </row>
    <row r="85" spans="1:9" ht="12.75">
      <c r="A85" s="63"/>
      <c r="I85" s="83"/>
    </row>
    <row r="86" spans="1:9" ht="12.75">
      <c r="A86" s="63"/>
      <c r="I86" s="83"/>
    </row>
    <row r="87" spans="1:9" ht="12.75">
      <c r="A87" s="63"/>
      <c r="I87" s="83"/>
    </row>
    <row r="88" spans="1:9" ht="12.75">
      <c r="A88" s="63"/>
      <c r="I88" s="83"/>
    </row>
    <row r="89" spans="1:9" ht="12.75">
      <c r="A89" s="63"/>
      <c r="I89" s="83"/>
    </row>
    <row r="90" spans="1:9" ht="12.75">
      <c r="A90" s="63"/>
      <c r="I90" s="83"/>
    </row>
    <row r="91" spans="1:9" ht="12.75">
      <c r="A91" s="63"/>
      <c r="I91" s="83"/>
    </row>
    <row r="92" spans="1:9" ht="12.75">
      <c r="A92" s="63"/>
      <c r="I92" s="83"/>
    </row>
    <row r="93" spans="1:9" ht="12.75">
      <c r="A93" s="63"/>
      <c r="I93" s="83"/>
    </row>
    <row r="94" spans="1:9" ht="12.75">
      <c r="A94" s="63"/>
      <c r="I94" s="83"/>
    </row>
    <row r="95" spans="1:9" ht="12.75">
      <c r="A95" s="63"/>
      <c r="I95" s="83"/>
    </row>
    <row r="96" spans="1:9" ht="12.75">
      <c r="A96" s="63"/>
      <c r="I96" s="83"/>
    </row>
    <row r="97" spans="1:9" ht="12.75">
      <c r="A97" s="63"/>
      <c r="I97" s="83"/>
    </row>
    <row r="98" spans="1:9" ht="12.75">
      <c r="A98" s="63"/>
      <c r="I98" s="83"/>
    </row>
    <row r="99" spans="1:9" ht="12.75">
      <c r="A99" s="63"/>
      <c r="I99" s="83"/>
    </row>
    <row r="100" spans="1:9" ht="12.75">
      <c r="A100" s="63"/>
      <c r="I100" s="83"/>
    </row>
    <row r="101" spans="1:9" ht="12.75">
      <c r="A101" s="63"/>
      <c r="I101" s="83"/>
    </row>
    <row r="102" spans="1:9" ht="12.75">
      <c r="A102" s="63"/>
      <c r="I102" s="83"/>
    </row>
    <row r="103" spans="1:9" ht="12.75">
      <c r="A103" s="63"/>
      <c r="I103" s="83"/>
    </row>
    <row r="104" spans="1:9" ht="12.75">
      <c r="A104" s="63"/>
      <c r="I104" s="83"/>
    </row>
    <row r="105" spans="1:9" ht="12.75">
      <c r="A105" s="63"/>
      <c r="I105" s="83"/>
    </row>
    <row r="106" spans="1:9" ht="12.75">
      <c r="A106" s="63"/>
      <c r="I106" s="83"/>
    </row>
    <row r="107" spans="1:9" ht="12.75">
      <c r="A107" s="63"/>
      <c r="I107" s="83"/>
    </row>
    <row r="108" spans="1:9" ht="12.75">
      <c r="A108" s="63"/>
      <c r="I108" s="83"/>
    </row>
    <row r="109" spans="1:9" ht="12.75">
      <c r="A109" s="63"/>
      <c r="I109" s="83"/>
    </row>
    <row r="110" spans="1:9" ht="12.75">
      <c r="A110" s="63"/>
      <c r="I110" s="83"/>
    </row>
    <row r="111" spans="1:9" ht="12.75">
      <c r="A111" s="63"/>
      <c r="B111" s="63"/>
      <c r="C111" s="63"/>
      <c r="D111" s="63"/>
      <c r="E111" s="63"/>
      <c r="F111" s="63"/>
      <c r="G111" s="63"/>
      <c r="H111" s="63"/>
      <c r="I111" s="83"/>
    </row>
    <row r="112" spans="1:9" ht="12.75">
      <c r="A112" s="63"/>
      <c r="B112" s="63"/>
      <c r="C112" s="63"/>
      <c r="D112" s="63"/>
      <c r="E112" s="63"/>
      <c r="F112" s="63"/>
      <c r="G112" s="63"/>
      <c r="H112" s="63"/>
      <c r="I112" s="83"/>
    </row>
    <row r="113" spans="1:9" ht="12.75">
      <c r="A113" s="63"/>
      <c r="B113" s="63"/>
      <c r="C113" s="63"/>
      <c r="D113" s="63"/>
      <c r="E113" s="63"/>
      <c r="F113" s="63"/>
      <c r="G113" s="63"/>
      <c r="H113" s="63"/>
      <c r="I113" s="83"/>
    </row>
    <row r="114" spans="1:9" ht="12.75">
      <c r="A114" s="63"/>
      <c r="B114" s="63"/>
      <c r="C114" s="63"/>
      <c r="D114" s="63"/>
      <c r="E114" s="63"/>
      <c r="F114" s="63"/>
      <c r="G114" s="63"/>
      <c r="H114" s="63"/>
      <c r="I114" s="83"/>
    </row>
    <row r="115" spans="1:9" ht="12.75">
      <c r="A115" s="63"/>
      <c r="B115" s="63"/>
      <c r="C115" s="63"/>
      <c r="D115" s="63"/>
      <c r="E115" s="63"/>
      <c r="F115" s="63"/>
      <c r="G115" s="63"/>
      <c r="H115" s="63"/>
      <c r="I115" s="83"/>
    </row>
    <row r="116" spans="1:9" ht="12.75">
      <c r="A116" s="63"/>
      <c r="B116" s="63"/>
      <c r="C116" s="63"/>
      <c r="D116" s="63"/>
      <c r="E116" s="63"/>
      <c r="F116" s="63"/>
      <c r="G116" s="63"/>
      <c r="H116" s="63"/>
      <c r="I116" s="83"/>
    </row>
    <row r="117" spans="1:9" ht="12.75">
      <c r="A117" s="63"/>
      <c r="B117" s="63"/>
      <c r="C117" s="63"/>
      <c r="D117" s="63"/>
      <c r="E117" s="63"/>
      <c r="F117" s="63"/>
      <c r="G117" s="63"/>
      <c r="H117" s="63"/>
      <c r="I117" s="83"/>
    </row>
    <row r="118" spans="1:9" ht="12.75">
      <c r="A118" s="63"/>
      <c r="B118" s="63"/>
      <c r="C118" s="63"/>
      <c r="D118" s="63"/>
      <c r="E118" s="63"/>
      <c r="F118" s="63"/>
      <c r="G118" s="63"/>
      <c r="H118" s="63"/>
      <c r="I118" s="83"/>
    </row>
    <row r="119" spans="1:9" ht="12.75">
      <c r="A119" s="63"/>
      <c r="B119" s="63"/>
      <c r="C119" s="63"/>
      <c r="D119" s="63"/>
      <c r="E119" s="63"/>
      <c r="F119" s="63"/>
      <c r="G119" s="63"/>
      <c r="H119" s="63"/>
      <c r="I119" s="83"/>
    </row>
    <row r="120" spans="1:9" ht="12.75">
      <c r="A120" s="63"/>
      <c r="B120" s="63"/>
      <c r="C120" s="63"/>
      <c r="D120" s="63"/>
      <c r="E120" s="63"/>
      <c r="F120" s="63"/>
      <c r="G120" s="63"/>
      <c r="H120" s="63"/>
      <c r="I120" s="83"/>
    </row>
    <row r="121" spans="1:9" ht="12.75">
      <c r="A121" s="63"/>
      <c r="B121" s="63"/>
      <c r="C121" s="63"/>
      <c r="D121" s="63"/>
      <c r="E121" s="63"/>
      <c r="F121" s="63"/>
      <c r="G121" s="63"/>
      <c r="H121" s="63"/>
      <c r="I121" s="83"/>
    </row>
    <row r="122" spans="1:9" ht="12.75">
      <c r="A122" s="63"/>
      <c r="B122" s="63"/>
      <c r="C122" s="63"/>
      <c r="D122" s="63"/>
      <c r="E122" s="63"/>
      <c r="F122" s="63"/>
      <c r="G122" s="63"/>
      <c r="H122" s="63"/>
      <c r="I122" s="83"/>
    </row>
    <row r="123" spans="1:9" ht="12.75">
      <c r="A123" s="63"/>
      <c r="B123" s="63"/>
      <c r="C123" s="63"/>
      <c r="D123" s="63"/>
      <c r="E123" s="63"/>
      <c r="F123" s="63"/>
      <c r="G123" s="63"/>
      <c r="H123" s="63"/>
      <c r="I123" s="83"/>
    </row>
    <row r="124" spans="1:9" ht="12.75">
      <c r="A124" s="63"/>
      <c r="B124" s="63"/>
      <c r="C124" s="63"/>
      <c r="D124" s="63"/>
      <c r="E124" s="63"/>
      <c r="F124" s="63"/>
      <c r="G124" s="63"/>
      <c r="H124" s="63"/>
      <c r="I124" s="83"/>
    </row>
    <row r="125" spans="1:9" ht="12.75">
      <c r="A125" s="63"/>
      <c r="B125" s="63"/>
      <c r="C125" s="63"/>
      <c r="D125" s="63"/>
      <c r="E125" s="63"/>
      <c r="F125" s="63"/>
      <c r="G125" s="63"/>
      <c r="H125" s="63"/>
      <c r="I125" s="83"/>
    </row>
    <row r="126" spans="1:9" ht="12.75">
      <c r="A126" s="63"/>
      <c r="B126" s="63"/>
      <c r="C126" s="63"/>
      <c r="D126" s="63"/>
      <c r="E126" s="63"/>
      <c r="F126" s="63"/>
      <c r="G126" s="63"/>
      <c r="H126" s="63"/>
      <c r="I126" s="83"/>
    </row>
    <row r="127" spans="1:9" ht="12.75">
      <c r="A127" s="63"/>
      <c r="B127" s="63"/>
      <c r="C127" s="63"/>
      <c r="D127" s="63"/>
      <c r="E127" s="63"/>
      <c r="F127" s="63"/>
      <c r="G127" s="63"/>
      <c r="H127" s="63"/>
      <c r="I127" s="83"/>
    </row>
    <row r="128" spans="1:9" ht="12.75">
      <c r="A128" s="63"/>
      <c r="B128" s="63"/>
      <c r="C128" s="63"/>
      <c r="D128" s="63"/>
      <c r="E128" s="63"/>
      <c r="F128" s="63"/>
      <c r="G128" s="63"/>
      <c r="H128" s="63"/>
      <c r="I128" s="83"/>
    </row>
    <row r="129" spans="1:9" ht="12.75">
      <c r="A129" s="63"/>
      <c r="B129" s="63"/>
      <c r="C129" s="63"/>
      <c r="D129" s="63"/>
      <c r="E129" s="63"/>
      <c r="F129" s="63"/>
      <c r="G129" s="63"/>
      <c r="H129" s="63"/>
      <c r="I129" s="83"/>
    </row>
    <row r="130" spans="1:9" ht="12.75">
      <c r="A130" s="63"/>
      <c r="B130" s="63"/>
      <c r="C130" s="63"/>
      <c r="D130" s="63"/>
      <c r="E130" s="63"/>
      <c r="F130" s="63"/>
      <c r="G130" s="63"/>
      <c r="H130" s="63"/>
      <c r="I130" s="83"/>
    </row>
    <row r="131" spans="1:9" ht="12.75">
      <c r="A131" s="63"/>
      <c r="B131" s="63"/>
      <c r="C131" s="63"/>
      <c r="D131" s="63"/>
      <c r="E131" s="63"/>
      <c r="F131" s="63"/>
      <c r="G131" s="63"/>
      <c r="H131" s="63"/>
      <c r="I131" s="83"/>
    </row>
    <row r="132" spans="1:9" ht="12.75">
      <c r="A132" s="63"/>
      <c r="B132" s="63"/>
      <c r="C132" s="63"/>
      <c r="D132" s="63"/>
      <c r="E132" s="63"/>
      <c r="F132" s="63"/>
      <c r="G132" s="63"/>
      <c r="H132" s="63"/>
      <c r="I132" s="83"/>
    </row>
    <row r="133" spans="1:9" ht="12.75">
      <c r="A133" s="63"/>
      <c r="B133" s="63"/>
      <c r="C133" s="63"/>
      <c r="D133" s="63"/>
      <c r="E133" s="63"/>
      <c r="F133" s="63"/>
      <c r="G133" s="63"/>
      <c r="H133" s="63"/>
      <c r="I133" s="83"/>
    </row>
    <row r="134" spans="1:9" ht="12.75">
      <c r="A134" s="63"/>
      <c r="B134" s="63"/>
      <c r="C134" s="63"/>
      <c r="D134" s="63"/>
      <c r="E134" s="63"/>
      <c r="F134" s="63"/>
      <c r="G134" s="63"/>
      <c r="H134" s="63"/>
      <c r="I134" s="83"/>
    </row>
    <row r="135" spans="1:9" ht="12.75">
      <c r="A135" s="63"/>
      <c r="B135" s="63"/>
      <c r="C135" s="63"/>
      <c r="D135" s="63"/>
      <c r="E135" s="63"/>
      <c r="F135" s="63"/>
      <c r="G135" s="63"/>
      <c r="H135" s="63"/>
      <c r="I135" s="83"/>
    </row>
    <row r="136" spans="1:9" ht="12.75">
      <c r="A136" s="63"/>
      <c r="B136" s="63"/>
      <c r="C136" s="63"/>
      <c r="D136" s="63"/>
      <c r="E136" s="63"/>
      <c r="F136" s="63"/>
      <c r="G136" s="63"/>
      <c r="H136" s="63"/>
      <c r="I136" s="83"/>
    </row>
    <row r="137" spans="1:9" ht="12.75">
      <c r="A137" s="63"/>
      <c r="B137" s="63"/>
      <c r="C137" s="63"/>
      <c r="D137" s="63"/>
      <c r="E137" s="63"/>
      <c r="F137" s="63"/>
      <c r="G137" s="63"/>
      <c r="H137" s="63"/>
      <c r="I137" s="83"/>
    </row>
    <row r="138" spans="1:9" ht="12.75">
      <c r="A138" s="63"/>
      <c r="B138" s="63"/>
      <c r="C138" s="63"/>
      <c r="D138" s="63"/>
      <c r="E138" s="63"/>
      <c r="F138" s="63"/>
      <c r="G138" s="63"/>
      <c r="H138" s="63"/>
      <c r="I138" s="83"/>
    </row>
    <row r="139" spans="1:9" ht="12.75">
      <c r="A139" s="63"/>
      <c r="B139" s="63"/>
      <c r="C139" s="63"/>
      <c r="D139" s="63"/>
      <c r="E139" s="63"/>
      <c r="F139" s="63"/>
      <c r="G139" s="63"/>
      <c r="H139" s="63"/>
      <c r="I139" s="83"/>
    </row>
    <row r="140" spans="1:9" ht="12.75">
      <c r="A140" s="63"/>
      <c r="B140" s="63"/>
      <c r="C140" s="63"/>
      <c r="D140" s="63"/>
      <c r="E140" s="63"/>
      <c r="F140" s="63"/>
      <c r="G140" s="63"/>
      <c r="H140" s="63"/>
      <c r="I140" s="83"/>
    </row>
    <row r="141" spans="1:9" ht="12.75">
      <c r="A141" s="63"/>
      <c r="B141" s="63"/>
      <c r="C141" s="63"/>
      <c r="D141" s="63"/>
      <c r="E141" s="63"/>
      <c r="F141" s="63"/>
      <c r="G141" s="63"/>
      <c r="H141" s="63"/>
      <c r="I141" s="83"/>
    </row>
    <row r="142" spans="1:9" ht="12.75">
      <c r="A142" s="63"/>
      <c r="B142" s="63"/>
      <c r="C142" s="63"/>
      <c r="D142" s="63"/>
      <c r="E142" s="63"/>
      <c r="F142" s="63"/>
      <c r="G142" s="63"/>
      <c r="H142" s="63"/>
      <c r="I142" s="83"/>
    </row>
    <row r="143" spans="1:9" ht="12.75">
      <c r="A143" s="63"/>
      <c r="B143" s="63"/>
      <c r="C143" s="63"/>
      <c r="D143" s="63"/>
      <c r="E143" s="63"/>
      <c r="F143" s="63"/>
      <c r="G143" s="63"/>
      <c r="H143" s="63"/>
      <c r="I143" s="83"/>
    </row>
    <row r="144" spans="1:9" ht="12.75">
      <c r="A144" s="63"/>
      <c r="B144" s="63"/>
      <c r="C144" s="63"/>
      <c r="D144" s="63"/>
      <c r="E144" s="63"/>
      <c r="F144" s="63"/>
      <c r="G144" s="63"/>
      <c r="H144" s="63"/>
      <c r="I144" s="83"/>
    </row>
    <row r="145" spans="1:9" ht="12.75">
      <c r="A145" s="63"/>
      <c r="B145" s="63"/>
      <c r="C145" s="63"/>
      <c r="D145" s="63"/>
      <c r="E145" s="63"/>
      <c r="F145" s="63"/>
      <c r="G145" s="63"/>
      <c r="H145" s="63"/>
      <c r="I145" s="83"/>
    </row>
    <row r="146" spans="1:9" ht="12.75">
      <c r="A146" s="63"/>
      <c r="B146" s="63"/>
      <c r="C146" s="63"/>
      <c r="D146" s="63"/>
      <c r="E146" s="63"/>
      <c r="F146" s="63"/>
      <c r="G146" s="63"/>
      <c r="H146" s="63"/>
      <c r="I146" s="83"/>
    </row>
    <row r="147" spans="1:9" ht="12.75">
      <c r="A147" s="63"/>
      <c r="B147" s="63"/>
      <c r="C147" s="63"/>
      <c r="D147" s="63"/>
      <c r="E147" s="63"/>
      <c r="F147" s="63"/>
      <c r="G147" s="63"/>
      <c r="H147" s="63"/>
      <c r="I147" s="83"/>
    </row>
    <row r="148" spans="1:9" ht="12.75">
      <c r="A148" s="63"/>
      <c r="B148" s="63"/>
      <c r="C148" s="63"/>
      <c r="D148" s="63"/>
      <c r="E148" s="63"/>
      <c r="F148" s="63"/>
      <c r="G148" s="63"/>
      <c r="H148" s="63"/>
      <c r="I148" s="83"/>
    </row>
    <row r="149" spans="1:9" ht="12.75">
      <c r="A149" s="63"/>
      <c r="B149" s="63"/>
      <c r="C149" s="63"/>
      <c r="D149" s="63"/>
      <c r="E149" s="63"/>
      <c r="F149" s="63"/>
      <c r="G149" s="63"/>
      <c r="H149" s="63"/>
      <c r="I149" s="83"/>
    </row>
    <row r="150" spans="1:9" ht="12.75">
      <c r="A150" s="63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6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6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6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6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6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6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6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6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6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6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6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6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6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6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6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6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6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6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6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6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6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6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6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6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6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6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6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6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6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6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6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6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6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6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6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6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6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6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6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6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6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6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6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6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6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6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6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6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6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6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6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6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6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6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6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6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6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6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6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6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6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6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6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6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6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6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6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6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6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6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6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6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6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6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6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6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6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6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6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6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6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6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6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6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6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6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6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6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6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6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6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6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6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6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6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6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6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6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6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6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6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6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6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6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6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6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6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6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6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6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6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6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6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6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6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6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6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6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6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6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6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6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6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6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6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6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6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6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6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6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6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6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6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6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6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6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6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6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6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6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6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6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6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6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6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6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6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6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6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6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6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6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6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6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6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6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6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6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6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6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6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6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6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6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6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6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6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6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6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6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6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6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6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6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6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6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6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6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6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6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6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6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6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6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6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6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6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6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6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6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6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6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6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6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6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6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6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6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6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6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6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6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6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6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6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6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6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6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6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6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6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6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6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6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6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6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6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6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6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6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6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6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6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6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6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6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6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6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6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6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6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6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6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6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6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6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6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6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6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6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6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6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6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6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6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6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6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6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6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6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6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6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6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6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6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6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6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6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6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6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6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6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6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6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6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6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6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6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6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6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6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6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6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6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6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6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6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6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6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6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6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6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6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6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6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6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6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6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6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6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6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6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6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6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6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6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6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6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6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6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6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6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6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6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6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6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6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6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6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6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6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6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6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6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6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6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6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6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6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6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6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6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6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6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6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6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6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6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6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6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6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6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6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6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6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6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6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6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6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6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6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6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6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6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6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6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6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6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6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6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6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6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6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6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6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6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6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6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6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6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6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6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6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6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6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6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6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6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6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6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6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6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6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6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6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6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6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6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6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6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6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6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6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6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6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6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6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6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6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6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6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6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6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6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6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6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6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6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6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6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6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6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6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6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6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6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6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6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6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6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6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6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6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6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6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6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6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6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6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6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6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6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6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6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6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6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6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6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6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6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6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6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6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6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6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6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6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6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6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6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6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6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6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6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6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6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6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6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6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6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6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6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6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6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6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6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6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6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6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6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6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6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6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6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6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6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6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6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6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6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6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6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6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6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6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6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6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6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6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6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6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6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6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6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6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6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6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6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6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6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6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6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6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6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6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6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6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6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6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6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6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6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6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6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6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6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6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6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6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6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6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6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6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6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6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6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6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6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6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6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6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6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6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6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6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6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6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6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6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6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6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6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6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6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6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6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6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6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6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6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6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6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6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6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6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6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6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6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6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6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6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6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6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6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6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6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6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6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6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6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6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6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6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6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6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6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6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6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6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6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6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6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6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6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6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6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6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6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6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6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6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6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6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6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6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6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6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6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6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6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6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6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6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6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6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6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6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6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6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6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6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6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6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6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6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6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6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6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6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6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6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6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6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6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6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6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6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6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6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6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6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6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6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6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6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6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6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6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6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6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6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6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6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6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6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6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6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6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6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6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6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6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6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6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6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6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6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6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6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6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6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6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6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6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6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6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6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6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6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6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6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6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6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6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6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6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6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6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6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6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6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6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6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6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6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6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6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6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6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6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6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6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6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6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6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6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6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6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6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6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6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6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6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6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6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6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6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6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6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6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6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6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6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6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6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6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6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6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6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6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6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6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6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6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6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6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6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6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6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6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6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6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6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6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6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6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6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6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6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6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6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6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6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6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6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6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6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6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6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6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6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6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6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6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6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6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6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6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6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6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6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6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6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6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6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6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6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6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6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6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6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6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6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6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6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6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6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6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6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6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6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6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6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6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6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6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6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6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6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6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6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6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6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6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6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6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6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6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6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6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6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6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6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6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6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6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6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6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6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6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6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6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6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63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63"/>
      <c r="B955" s="63"/>
      <c r="C955" s="63"/>
      <c r="D955" s="63"/>
      <c r="E955" s="63"/>
      <c r="F955" s="63"/>
      <c r="G955" s="63"/>
      <c r="H955" s="63"/>
      <c r="I955" s="83"/>
    </row>
    <row r="956" spans="1:9" ht="12.75">
      <c r="A956" s="63"/>
      <c r="B956" s="63"/>
      <c r="C956" s="63"/>
      <c r="D956" s="63"/>
      <c r="E956" s="63"/>
      <c r="F956" s="63"/>
      <c r="G956" s="63"/>
      <c r="H956" s="63"/>
      <c r="I956" s="83"/>
    </row>
    <row r="957" spans="1:9" ht="12.75">
      <c r="A957" s="63"/>
      <c r="B957" s="63"/>
      <c r="C957" s="63"/>
      <c r="D957" s="63"/>
      <c r="E957" s="63"/>
      <c r="F957" s="63"/>
      <c r="G957" s="63"/>
      <c r="H957" s="63"/>
      <c r="I957" s="83"/>
    </row>
    <row r="958" spans="1:9" ht="12.75">
      <c r="A958" s="63"/>
      <c r="B958" s="63"/>
      <c r="C958" s="63"/>
      <c r="D958" s="63"/>
      <c r="E958" s="63"/>
      <c r="F958" s="63"/>
      <c r="G958" s="63"/>
      <c r="H958" s="63"/>
      <c r="I958" s="83"/>
    </row>
    <row r="959" spans="1:9" ht="12.75">
      <c r="A959" s="63"/>
      <c r="B959" s="63"/>
      <c r="C959" s="63"/>
      <c r="D959" s="63"/>
      <c r="E959" s="63"/>
      <c r="F959" s="63"/>
      <c r="G959" s="63"/>
      <c r="H959" s="63"/>
      <c r="I959" s="83"/>
    </row>
    <row r="960" spans="1:9" ht="12.75">
      <c r="A960" s="63"/>
      <c r="B960" s="63"/>
      <c r="C960" s="63"/>
      <c r="D960" s="63"/>
      <c r="E960" s="63"/>
      <c r="F960" s="63"/>
      <c r="G960" s="63"/>
      <c r="H960" s="63"/>
      <c r="I960" s="83"/>
    </row>
    <row r="961" spans="1:9" ht="12.75">
      <c r="A961" s="63"/>
      <c r="B961" s="63"/>
      <c r="C961" s="63"/>
      <c r="D961" s="63"/>
      <c r="E961" s="63"/>
      <c r="F961" s="63"/>
      <c r="G961" s="63"/>
      <c r="H961" s="63"/>
      <c r="I961" s="83"/>
    </row>
    <row r="962" spans="1:9" ht="12.75">
      <c r="A962" s="63"/>
      <c r="B962" s="63"/>
      <c r="C962" s="63"/>
      <c r="D962" s="63"/>
      <c r="E962" s="63"/>
      <c r="F962" s="63"/>
      <c r="G962" s="63"/>
      <c r="H962" s="63"/>
      <c r="I962" s="83"/>
    </row>
    <row r="963" spans="1:9" ht="12.75">
      <c r="A963" s="63"/>
      <c r="B963" s="63"/>
      <c r="C963" s="63"/>
      <c r="D963" s="63"/>
      <c r="E963" s="63"/>
      <c r="F963" s="63"/>
      <c r="G963" s="63"/>
      <c r="H963" s="63"/>
      <c r="I963" s="83"/>
    </row>
    <row r="964" spans="1:9" ht="12.75">
      <c r="A964" s="63"/>
      <c r="B964" s="63"/>
      <c r="C964" s="63"/>
      <c r="D964" s="63"/>
      <c r="E964" s="63"/>
      <c r="F964" s="63"/>
      <c r="G964" s="63"/>
      <c r="H964" s="63"/>
      <c r="I964" s="83"/>
    </row>
    <row r="965" spans="1:9" ht="12.75">
      <c r="A965" s="63"/>
      <c r="B965" s="63"/>
      <c r="C965" s="63"/>
      <c r="D965" s="63"/>
      <c r="E965" s="63"/>
      <c r="F965" s="63"/>
      <c r="G965" s="63"/>
      <c r="H965" s="63"/>
      <c r="I965" s="83"/>
    </row>
    <row r="966" spans="1:9" ht="12.75">
      <c r="A966" s="63"/>
      <c r="B966" s="63"/>
      <c r="C966" s="63"/>
      <c r="D966" s="63"/>
      <c r="E966" s="63"/>
      <c r="F966" s="63"/>
      <c r="G966" s="63"/>
      <c r="H966" s="63"/>
      <c r="I966" s="83"/>
    </row>
    <row r="967" spans="1:9" ht="12.75">
      <c r="A967" s="63"/>
      <c r="B967" s="63"/>
      <c r="C967" s="63"/>
      <c r="D967" s="63"/>
      <c r="E967" s="63"/>
      <c r="F967" s="63"/>
      <c r="G967" s="63"/>
      <c r="H967" s="63"/>
      <c r="I967" s="83"/>
    </row>
    <row r="968" spans="1:9" ht="12.75">
      <c r="A968" s="63"/>
      <c r="B968" s="63"/>
      <c r="C968" s="63"/>
      <c r="D968" s="63"/>
      <c r="E968" s="63"/>
      <c r="F968" s="63"/>
      <c r="G968" s="63"/>
      <c r="H968" s="63"/>
      <c r="I968" s="83"/>
    </row>
    <row r="969" spans="1:9" ht="12.75">
      <c r="A969" s="63"/>
      <c r="B969" s="63"/>
      <c r="C969" s="63"/>
      <c r="D969" s="63"/>
      <c r="E969" s="63"/>
      <c r="F969" s="63"/>
      <c r="G969" s="63"/>
      <c r="H969" s="63"/>
      <c r="I969" s="83"/>
    </row>
    <row r="970" spans="1:9" ht="12.75">
      <c r="A970" s="63"/>
      <c r="B970" s="63"/>
      <c r="C970" s="63"/>
      <c r="D970" s="63"/>
      <c r="E970" s="63"/>
      <c r="F970" s="63"/>
      <c r="G970" s="63"/>
      <c r="H970" s="63"/>
      <c r="I970" s="83"/>
    </row>
    <row r="971" spans="1:9" ht="12.75">
      <c r="A971" s="63"/>
      <c r="B971" s="63"/>
      <c r="C971" s="63"/>
      <c r="D971" s="63"/>
      <c r="E971" s="63"/>
      <c r="F971" s="63"/>
      <c r="G971" s="63"/>
      <c r="H971" s="63"/>
      <c r="I971" s="83"/>
    </row>
    <row r="972" spans="1:9" ht="12.75">
      <c r="A972" s="63"/>
      <c r="B972" s="63"/>
      <c r="C972" s="63"/>
      <c r="D972" s="63"/>
      <c r="E972" s="63"/>
      <c r="F972" s="63"/>
      <c r="G972" s="63"/>
      <c r="H972" s="63"/>
      <c r="I972" s="83"/>
    </row>
    <row r="973" spans="1:9" ht="12.75">
      <c r="A973" s="63"/>
      <c r="B973" s="63"/>
      <c r="C973" s="63"/>
      <c r="D973" s="63"/>
      <c r="E973" s="63"/>
      <c r="F973" s="63"/>
      <c r="G973" s="63"/>
      <c r="H973" s="63"/>
      <c r="I973" s="83"/>
    </row>
    <row r="974" spans="1:9" ht="12.75">
      <c r="A974" s="63"/>
      <c r="B974" s="63"/>
      <c r="C974" s="63"/>
      <c r="D974" s="63"/>
      <c r="E974" s="63"/>
      <c r="F974" s="63"/>
      <c r="G974" s="63"/>
      <c r="H974" s="63"/>
      <c r="I974" s="83"/>
    </row>
    <row r="975" spans="1:9" ht="12.75">
      <c r="A975" s="63"/>
      <c r="B975" s="63"/>
      <c r="C975" s="63"/>
      <c r="D975" s="63"/>
      <c r="E975" s="63"/>
      <c r="F975" s="63"/>
      <c r="G975" s="63"/>
      <c r="H975" s="63"/>
      <c r="I975" s="83"/>
    </row>
    <row r="976" spans="1:9" ht="12.75">
      <c r="A976" s="63"/>
      <c r="B976" s="63"/>
      <c r="C976" s="63"/>
      <c r="D976" s="63"/>
      <c r="E976" s="63"/>
      <c r="F976" s="63"/>
      <c r="G976" s="63"/>
      <c r="H976" s="63"/>
      <c r="I976" s="83"/>
    </row>
    <row r="977" spans="1:9" ht="12.75">
      <c r="A977" s="63"/>
      <c r="B977" s="63"/>
      <c r="C977" s="63"/>
      <c r="D977" s="63"/>
      <c r="E977" s="63"/>
      <c r="F977" s="63"/>
      <c r="G977" s="63"/>
      <c r="H977" s="63"/>
      <c r="I977" s="83"/>
    </row>
    <row r="978" spans="1:9" ht="12.75">
      <c r="A978" s="63"/>
      <c r="B978" s="63"/>
      <c r="C978" s="63"/>
      <c r="D978" s="63"/>
      <c r="E978" s="63"/>
      <c r="F978" s="63"/>
      <c r="G978" s="63"/>
      <c r="H978" s="63"/>
      <c r="I978" s="83"/>
    </row>
    <row r="979" spans="1:9" ht="12.75">
      <c r="A979" s="63"/>
      <c r="B979" s="63"/>
      <c r="C979" s="63"/>
      <c r="D979" s="63"/>
      <c r="E979" s="63"/>
      <c r="F979" s="63"/>
      <c r="G979" s="63"/>
      <c r="H979" s="63"/>
      <c r="I979" s="83"/>
    </row>
    <row r="980" spans="1:9" ht="12.75">
      <c r="A980" s="63"/>
      <c r="B980" s="63"/>
      <c r="C980" s="63"/>
      <c r="D980" s="63"/>
      <c r="E980" s="63"/>
      <c r="F980" s="63"/>
      <c r="G980" s="63"/>
      <c r="H980" s="63"/>
      <c r="I980" s="83"/>
    </row>
    <row r="981" spans="1:9" ht="12.75">
      <c r="A981" s="63"/>
      <c r="B981" s="63"/>
      <c r="C981" s="63"/>
      <c r="D981" s="63"/>
      <c r="E981" s="63"/>
      <c r="F981" s="63"/>
      <c r="G981" s="63"/>
      <c r="H981" s="63"/>
      <c r="I981" s="83"/>
    </row>
    <row r="982" spans="1:9" ht="12.75">
      <c r="A982" s="63"/>
      <c r="B982" s="63"/>
      <c r="C982" s="63"/>
      <c r="D982" s="63"/>
      <c r="E982" s="63"/>
      <c r="F982" s="63"/>
      <c r="G982" s="63"/>
      <c r="H982" s="63"/>
      <c r="I982" s="83"/>
    </row>
    <row r="983" spans="1:9" ht="12.75">
      <c r="A983" s="63"/>
      <c r="B983" s="63"/>
      <c r="C983" s="63"/>
      <c r="D983" s="63"/>
      <c r="E983" s="63"/>
      <c r="F983" s="63"/>
      <c r="G983" s="63"/>
      <c r="H983" s="63"/>
      <c r="I983" s="83"/>
    </row>
    <row r="984" spans="1:9" ht="12.75">
      <c r="A984" s="63"/>
      <c r="B984" s="63"/>
      <c r="C984" s="63"/>
      <c r="D984" s="63"/>
      <c r="E984" s="63"/>
      <c r="F984" s="63"/>
      <c r="G984" s="63"/>
      <c r="H984" s="63"/>
      <c r="I984" s="83"/>
    </row>
    <row r="985" spans="1:9" ht="12.75">
      <c r="A985" s="63"/>
      <c r="B985" s="63"/>
      <c r="C985" s="63"/>
      <c r="D985" s="63"/>
      <c r="E985" s="63"/>
      <c r="F985" s="63"/>
      <c r="G985" s="63"/>
      <c r="H985" s="63"/>
      <c r="I985" s="83"/>
    </row>
    <row r="986" spans="1:9" ht="12.75">
      <c r="A986" s="63"/>
      <c r="B986" s="63"/>
      <c r="C986" s="63"/>
      <c r="D986" s="63"/>
      <c r="E986" s="63"/>
      <c r="F986" s="63"/>
      <c r="G986" s="63"/>
      <c r="H986" s="63"/>
      <c r="I986" s="83"/>
    </row>
  </sheetData>
  <mergeCells count="19">
    <mergeCell ref="B39:B40"/>
    <mergeCell ref="C39:C40"/>
    <mergeCell ref="B42:H42"/>
    <mergeCell ref="B46:H46"/>
    <mergeCell ref="B32:H32"/>
    <mergeCell ref="B36:H36"/>
    <mergeCell ref="B26:H26"/>
    <mergeCell ref="B29:B31"/>
    <mergeCell ref="C29:C31"/>
    <mergeCell ref="B20:B21"/>
    <mergeCell ref="C20:C21"/>
    <mergeCell ref="B22:H22"/>
    <mergeCell ref="B13:H13"/>
    <mergeCell ref="B17:H17"/>
    <mergeCell ref="B10:B11"/>
    <mergeCell ref="C10:C11"/>
    <mergeCell ref="B1:H1"/>
    <mergeCell ref="B2:H2"/>
    <mergeCell ref="B7:H7"/>
  </mergeCells>
  <hyperlinks>
    <hyperlink ref="G34" r:id="rId1"/>
    <hyperlink ref="G49" r:id="rId2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B1:I989"/>
  <sheetViews>
    <sheetView topLeftCell="H1" workbookViewId="0">
      <selection activeCell="J3" sqref="J1:X1048576"/>
    </sheetView>
  </sheetViews>
  <sheetFormatPr defaultColWidth="14.42578125" defaultRowHeight="15.75" customHeight="1"/>
  <cols>
    <col min="2" max="2" width="10.85546875" customWidth="1"/>
    <col min="3" max="3" width="15.140625" customWidth="1"/>
    <col min="4" max="4" width="18.42578125" customWidth="1"/>
    <col min="5" max="5" width="18.5703125" customWidth="1"/>
    <col min="6" max="6" width="30" customWidth="1"/>
    <col min="7" max="7" width="73.28515625" customWidth="1"/>
    <col min="8" max="9" width="22.7109375" customWidth="1"/>
  </cols>
  <sheetData>
    <row r="1" spans="2:9" ht="30.75" customHeight="1">
      <c r="B1" s="878" t="s">
        <v>551</v>
      </c>
      <c r="C1" s="864"/>
      <c r="D1" s="864"/>
      <c r="E1" s="864"/>
      <c r="F1" s="864"/>
      <c r="G1" s="864"/>
      <c r="H1" s="865"/>
      <c r="I1" s="1"/>
    </row>
    <row r="2" spans="2:9" ht="18" customHeight="1">
      <c r="B2" s="876" t="s">
        <v>37</v>
      </c>
      <c r="C2" s="864"/>
      <c r="D2" s="864"/>
      <c r="E2" s="864"/>
      <c r="F2" s="864"/>
      <c r="G2" s="864"/>
      <c r="H2" s="865"/>
      <c r="I2" s="16"/>
    </row>
    <row r="3" spans="2:9" ht="25.5">
      <c r="B3" s="5" t="s">
        <v>61</v>
      </c>
      <c r="C3" s="5" t="s">
        <v>65</v>
      </c>
      <c r="D3" s="5" t="s">
        <v>67</v>
      </c>
      <c r="E3" s="5" t="s">
        <v>68</v>
      </c>
      <c r="F3" s="5" t="s">
        <v>72</v>
      </c>
      <c r="G3" s="5" t="s">
        <v>14</v>
      </c>
      <c r="H3" s="5" t="s">
        <v>75</v>
      </c>
      <c r="I3" s="21"/>
    </row>
    <row r="4" spans="2:9" ht="38.25">
      <c r="B4" s="5" t="s">
        <v>16</v>
      </c>
      <c r="C4" s="5" t="s">
        <v>17</v>
      </c>
      <c r="D4" s="31" t="s">
        <v>559</v>
      </c>
      <c r="E4" s="42" t="s">
        <v>560</v>
      </c>
      <c r="F4" s="186" t="s">
        <v>561</v>
      </c>
      <c r="G4" s="84" t="str">
        <f>HYPERLINK("https://www.youtube.com/watch?time_continue=33&amp;v=o8LwQOY3A7U&amp;feature=emb_logo","Просмотреть видео и выписать в тетрадь определения из видео: что такое юмор, что такое литературный приём, метафора, олицетворение, ритм, приём повторения). Фото-отчёт прислать в группу ""На оценку"".")</f>
        <v>Просмотреть видео и выписать в тетрадь определения из видео: что такое юмор, что такое литературный приём, метафора, олицетворение, ритм, приём повторения). Фото-отчёт прислать в группу "На оценку".</v>
      </c>
      <c r="H4" s="18" t="s">
        <v>563</v>
      </c>
      <c r="I4" s="100"/>
    </row>
    <row r="5" spans="2:9" ht="38.25">
      <c r="B5" s="5" t="s">
        <v>31</v>
      </c>
      <c r="C5" s="5" t="s">
        <v>34</v>
      </c>
      <c r="D5" s="31" t="s">
        <v>559</v>
      </c>
      <c r="E5" s="42" t="s">
        <v>568</v>
      </c>
      <c r="F5" s="58" t="s">
        <v>569</v>
      </c>
      <c r="G5" s="188" t="str">
        <f>HYPERLINK("https://resh.edu.ru/subject/lesson/4242/start/220863/","Выполнить тренировочные задания после просмотра основной части урока 78 в РЭШ.")</f>
        <v>Выполнить тренировочные задания после просмотра основной части урока 78 в РЭШ.</v>
      </c>
      <c r="H5" s="10" t="s">
        <v>563</v>
      </c>
      <c r="I5" s="25"/>
    </row>
    <row r="6" spans="2:9" ht="38.25">
      <c r="B6" s="5" t="s">
        <v>146</v>
      </c>
      <c r="C6" s="5" t="s">
        <v>148</v>
      </c>
      <c r="D6" s="31" t="s">
        <v>559</v>
      </c>
      <c r="E6" s="42" t="s">
        <v>576</v>
      </c>
      <c r="F6" s="31" t="s">
        <v>577</v>
      </c>
      <c r="G6" s="46" t="s">
        <v>579</v>
      </c>
      <c r="H6" s="46" t="s">
        <v>581</v>
      </c>
      <c r="I6" s="25"/>
    </row>
    <row r="7" spans="2:9" ht="12.75" customHeight="1">
      <c r="B7" s="874" t="s">
        <v>160</v>
      </c>
      <c r="C7" s="864"/>
      <c r="D7" s="864"/>
      <c r="E7" s="864"/>
      <c r="F7" s="864"/>
      <c r="G7" s="864"/>
      <c r="H7" s="865"/>
      <c r="I7" s="49"/>
    </row>
    <row r="8" spans="2:9" ht="51">
      <c r="B8" s="5" t="s">
        <v>170</v>
      </c>
      <c r="C8" s="5" t="s">
        <v>173</v>
      </c>
      <c r="D8" s="31" t="s">
        <v>587</v>
      </c>
      <c r="E8" s="38" t="s">
        <v>588</v>
      </c>
      <c r="F8" s="118" t="s">
        <v>589</v>
      </c>
      <c r="G8" s="189" t="str">
        <f>HYPERLINK("https://drive.google.com/drive/u/0/folders/1b8bRAzzkbEnB-ewt5FXUJn9PXrAr0dKr","Работа по учебнику: № 1,3,4 стр . 78-79 
(аудио запись прилагается)")</f>
        <v>Работа по учебнику: № 1,3,4 стр . 78-79 
(аудио запись прилагается)</v>
      </c>
      <c r="H8" s="118" t="s">
        <v>502</v>
      </c>
      <c r="I8" s="168"/>
    </row>
    <row r="9" spans="2:9" ht="38.25">
      <c r="B9" s="5" t="s">
        <v>202</v>
      </c>
      <c r="C9" s="190" t="s">
        <v>203</v>
      </c>
      <c r="D9" s="31" t="s">
        <v>567</v>
      </c>
      <c r="E9" s="28" t="s">
        <v>596</v>
      </c>
      <c r="F9" s="18" t="s">
        <v>599</v>
      </c>
      <c r="G9" s="84" t="str">
        <f>HYPERLINK("https://www.youtube.com/watch?time_continue=2&amp;v=6mUCJDY4N68&amp;feature=emb_logo","После просмотра видео-урока, работа в рабочей тетради на стр. 67-70.")</f>
        <v>После просмотра видео-урока, работа в рабочей тетради на стр. 67-70.</v>
      </c>
      <c r="H9" s="20" t="s">
        <v>600</v>
      </c>
      <c r="I9" s="25"/>
    </row>
    <row r="10" spans="2:9" ht="38.25">
      <c r="B10" s="5" t="s">
        <v>214</v>
      </c>
      <c r="C10" s="190" t="s">
        <v>215</v>
      </c>
      <c r="D10" s="18" t="s">
        <v>255</v>
      </c>
      <c r="E10" s="191" t="s">
        <v>605</v>
      </c>
      <c r="F10" s="18" t="s">
        <v>545</v>
      </c>
      <c r="G10" s="18" t="s">
        <v>609</v>
      </c>
      <c r="H10" s="18" t="s">
        <v>584</v>
      </c>
      <c r="I10" s="25"/>
    </row>
    <row r="11" spans="2:9" ht="38.25">
      <c r="B11" s="867" t="s">
        <v>239</v>
      </c>
      <c r="C11" s="890" t="s">
        <v>240</v>
      </c>
      <c r="D11" s="18"/>
      <c r="E11" s="171" t="s">
        <v>616</v>
      </c>
      <c r="F11" s="18" t="s">
        <v>545</v>
      </c>
      <c r="G11" s="19" t="s">
        <v>617</v>
      </c>
      <c r="H11" s="18" t="s">
        <v>584</v>
      </c>
      <c r="I11" s="25"/>
    </row>
    <row r="12" spans="2:9" ht="38.25">
      <c r="B12" s="868"/>
      <c r="C12" s="868"/>
      <c r="D12" s="18" t="s">
        <v>174</v>
      </c>
      <c r="E12" s="171" t="s">
        <v>618</v>
      </c>
      <c r="F12" s="18" t="s">
        <v>619</v>
      </c>
      <c r="G12" s="97" t="str">
        <f>HYPERLINK("https://youtu.be/jNvVaz4bTA8","смотрим сказку ""Варвара краса, длинная коса""")</f>
        <v>смотрим сказку "Варвара краса, длинная коса"</v>
      </c>
      <c r="H12" s="18" t="s">
        <v>584</v>
      </c>
      <c r="I12" s="25"/>
    </row>
    <row r="13" spans="2:9" ht="18" customHeight="1">
      <c r="B13" s="876" t="s">
        <v>245</v>
      </c>
      <c r="C13" s="864"/>
      <c r="D13" s="864"/>
      <c r="E13" s="864"/>
      <c r="F13" s="864"/>
      <c r="G13" s="864"/>
      <c r="H13" s="865"/>
      <c r="I13" s="16"/>
    </row>
    <row r="14" spans="2:9" ht="38.25">
      <c r="B14" s="5" t="s">
        <v>16</v>
      </c>
      <c r="C14" s="5" t="s">
        <v>17</v>
      </c>
      <c r="D14" s="31" t="s">
        <v>620</v>
      </c>
      <c r="E14" s="42" t="s">
        <v>621</v>
      </c>
      <c r="F14" s="186" t="s">
        <v>622</v>
      </c>
      <c r="G14" s="160" t="s">
        <v>623</v>
      </c>
      <c r="H14" s="18" t="s">
        <v>563</v>
      </c>
      <c r="I14" s="86"/>
    </row>
    <row r="15" spans="2:9" ht="38.25">
      <c r="B15" s="5" t="s">
        <v>31</v>
      </c>
      <c r="C15" s="5" t="s">
        <v>34</v>
      </c>
      <c r="D15" s="31" t="s">
        <v>620</v>
      </c>
      <c r="E15" s="38" t="s">
        <v>624</v>
      </c>
      <c r="F15" s="18" t="s">
        <v>625</v>
      </c>
      <c r="G15" s="46" t="s">
        <v>626</v>
      </c>
      <c r="H15" s="194" t="s">
        <v>627</v>
      </c>
      <c r="I15" s="25"/>
    </row>
    <row r="16" spans="2:9" ht="25.5">
      <c r="B16" s="5" t="s">
        <v>146</v>
      </c>
      <c r="C16" s="5" t="s">
        <v>148</v>
      </c>
      <c r="D16" s="18" t="s">
        <v>255</v>
      </c>
      <c r="E16" s="38" t="s">
        <v>628</v>
      </c>
      <c r="F16" s="31" t="s">
        <v>577</v>
      </c>
      <c r="G16" s="46" t="s">
        <v>629</v>
      </c>
      <c r="H16" s="10" t="s">
        <v>630</v>
      </c>
      <c r="I16" s="86"/>
    </row>
    <row r="17" spans="2:9" ht="12.75" customHeight="1">
      <c r="B17" s="874" t="s">
        <v>160</v>
      </c>
      <c r="C17" s="864"/>
      <c r="D17" s="864"/>
      <c r="E17" s="864"/>
      <c r="F17" s="864"/>
      <c r="G17" s="864"/>
      <c r="H17" s="865"/>
      <c r="I17" s="49"/>
    </row>
    <row r="18" spans="2:9" ht="38.25">
      <c r="B18" s="5" t="s">
        <v>170</v>
      </c>
      <c r="C18" s="5" t="s">
        <v>173</v>
      </c>
      <c r="D18" s="18" t="s">
        <v>631</v>
      </c>
      <c r="E18" s="38" t="s">
        <v>632</v>
      </c>
      <c r="F18" s="18" t="s">
        <v>633</v>
      </c>
      <c r="G18" s="46" t="s">
        <v>634</v>
      </c>
      <c r="H18" s="10" t="s">
        <v>563</v>
      </c>
      <c r="I18" s="60"/>
    </row>
    <row r="19" spans="2:9" ht="51">
      <c r="B19" s="5" t="s">
        <v>202</v>
      </c>
      <c r="C19" s="5" t="s">
        <v>203</v>
      </c>
      <c r="D19" s="18"/>
      <c r="E19" s="42" t="s">
        <v>635</v>
      </c>
      <c r="F19" s="18" t="s">
        <v>636</v>
      </c>
      <c r="G19" s="46" t="s">
        <v>637</v>
      </c>
      <c r="H19" s="135" t="s">
        <v>563</v>
      </c>
      <c r="I19" s="86"/>
    </row>
    <row r="20" spans="2:9" ht="38.25">
      <c r="B20" s="867" t="s">
        <v>214</v>
      </c>
      <c r="C20" s="867" t="s">
        <v>215</v>
      </c>
      <c r="D20" s="18" t="s">
        <v>174</v>
      </c>
      <c r="E20" s="191" t="s">
        <v>638</v>
      </c>
      <c r="F20" s="18" t="s">
        <v>639</v>
      </c>
      <c r="G20" s="160" t="s">
        <v>640</v>
      </c>
      <c r="H20" s="18" t="s">
        <v>584</v>
      </c>
      <c r="I20" s="86"/>
    </row>
    <row r="21" spans="2:9" ht="36.75" customHeight="1">
      <c r="B21" s="868"/>
      <c r="C21" s="868"/>
      <c r="D21" s="18" t="s">
        <v>174</v>
      </c>
      <c r="E21" s="171" t="s">
        <v>641</v>
      </c>
      <c r="F21" s="18" t="s">
        <v>642</v>
      </c>
      <c r="G21" s="46" t="s">
        <v>643</v>
      </c>
      <c r="H21" s="18" t="s">
        <v>584</v>
      </c>
      <c r="I21" s="86"/>
    </row>
    <row r="22" spans="2:9" ht="47.25" customHeight="1">
      <c r="B22" s="195" t="s">
        <v>239</v>
      </c>
      <c r="C22" s="5" t="s">
        <v>240</v>
      </c>
      <c r="D22" s="31" t="s">
        <v>567</v>
      </c>
      <c r="E22" s="171" t="s">
        <v>644</v>
      </c>
      <c r="F22" s="18" t="s">
        <v>645</v>
      </c>
      <c r="G22" s="196" t="str">
        <f>HYPERLINK("https://www.youtube.com/watch?time_continue=10&amp;v=0EuTwMiY8BI&amp;feature=emb_logo","Выполнить упражнения по видео ")</f>
        <v xml:space="preserve">Выполнить упражнения по видео </v>
      </c>
      <c r="H22" s="18" t="s">
        <v>584</v>
      </c>
      <c r="I22" s="86"/>
    </row>
    <row r="23" spans="2:9" ht="18" customHeight="1">
      <c r="B23" s="876" t="s">
        <v>273</v>
      </c>
      <c r="C23" s="864"/>
      <c r="D23" s="864"/>
      <c r="E23" s="864"/>
      <c r="F23" s="864"/>
      <c r="G23" s="864"/>
      <c r="H23" s="865"/>
      <c r="I23" s="16"/>
    </row>
    <row r="24" spans="2:9" ht="51">
      <c r="B24" s="5" t="s">
        <v>16</v>
      </c>
      <c r="C24" s="5" t="s">
        <v>17</v>
      </c>
      <c r="D24" s="18" t="s">
        <v>646</v>
      </c>
      <c r="E24" s="38" t="s">
        <v>647</v>
      </c>
      <c r="F24" s="40" t="s">
        <v>501</v>
      </c>
      <c r="G24" s="197" t="s">
        <v>648</v>
      </c>
      <c r="H24" s="91" t="s">
        <v>563</v>
      </c>
      <c r="I24" s="86"/>
    </row>
    <row r="25" spans="2:9" ht="38.25">
      <c r="B25" s="5" t="s">
        <v>31</v>
      </c>
      <c r="C25" s="5" t="s">
        <v>34</v>
      </c>
      <c r="D25" s="31" t="s">
        <v>620</v>
      </c>
      <c r="E25" s="38" t="s">
        <v>649</v>
      </c>
      <c r="F25" s="91" t="s">
        <v>650</v>
      </c>
      <c r="G25" s="183" t="s">
        <v>651</v>
      </c>
      <c r="H25" s="91" t="s">
        <v>563</v>
      </c>
      <c r="I25" s="198"/>
    </row>
    <row r="26" spans="2:9" ht="25.5">
      <c r="B26" s="129" t="s">
        <v>146</v>
      </c>
      <c r="C26" s="129" t="s">
        <v>148</v>
      </c>
      <c r="D26" s="149" t="s">
        <v>255</v>
      </c>
      <c r="E26" s="38" t="s">
        <v>652</v>
      </c>
      <c r="F26" s="24" t="s">
        <v>653</v>
      </c>
      <c r="G26" s="91" t="s">
        <v>654</v>
      </c>
      <c r="H26" s="91" t="s">
        <v>563</v>
      </c>
      <c r="I26" s="25"/>
    </row>
    <row r="27" spans="2:9" ht="12.75" customHeight="1">
      <c r="B27" s="874" t="s">
        <v>160</v>
      </c>
      <c r="C27" s="864"/>
      <c r="D27" s="864"/>
      <c r="E27" s="864"/>
      <c r="F27" s="864"/>
      <c r="G27" s="864"/>
      <c r="H27" s="865"/>
      <c r="I27" s="49"/>
    </row>
    <row r="28" spans="2:9" ht="51">
      <c r="B28" s="5" t="s">
        <v>170</v>
      </c>
      <c r="C28" s="5" t="s">
        <v>173</v>
      </c>
      <c r="D28" s="18" t="s">
        <v>174</v>
      </c>
      <c r="E28" s="38" t="s">
        <v>655</v>
      </c>
      <c r="F28" s="91" t="s">
        <v>656</v>
      </c>
      <c r="G28" s="160" t="s">
        <v>657</v>
      </c>
      <c r="H28" s="20" t="s">
        <v>658</v>
      </c>
      <c r="I28" s="25"/>
    </row>
    <row r="29" spans="2:9" ht="51">
      <c r="B29" s="5" t="s">
        <v>202</v>
      </c>
      <c r="C29" s="5" t="s">
        <v>203</v>
      </c>
      <c r="D29" s="31" t="s">
        <v>620</v>
      </c>
      <c r="E29" s="38" t="s">
        <v>659</v>
      </c>
      <c r="F29" s="91" t="s">
        <v>660</v>
      </c>
      <c r="G29" s="46" t="s">
        <v>661</v>
      </c>
      <c r="H29" s="20" t="s">
        <v>563</v>
      </c>
      <c r="I29" s="25"/>
    </row>
    <row r="30" spans="2:9" ht="63.75" customHeight="1">
      <c r="B30" s="867" t="s">
        <v>214</v>
      </c>
      <c r="C30" s="867" t="s">
        <v>215</v>
      </c>
      <c r="D30" s="18" t="s">
        <v>241</v>
      </c>
      <c r="E30" s="162" t="s">
        <v>662</v>
      </c>
      <c r="F30" s="18" t="s">
        <v>371</v>
      </c>
      <c r="G30" s="97" t="e">
        <f>HYPERLINK("https://yandex.ru/video/preview/?filmId=11583209779020673056&amp;text=урок+ритмики+прохлопывание+ритмического+рисунка+прозвучавшей+мелодии&amp;path=wizard&amp;parent-reqid=1589201775331047-1600500240831957238700287-prestable-app-host-sas-web-yp-112&amp;redircnt=158920181"&amp;"3.1","Посмотреть видеоурок
https://yandex.ru/video/preview/?filmId=11583209779020673056&amp;text=урок+ритмики+прохлопывание+ритмического+рисунка+прозвучавшей+мелодии&amp;path=wizard&amp;parent-reqid=1589201775331047-1600500240831957238700287-prestable-app-host-sas-web-yp-1"&amp;"12&amp;redircnt=1589201813.1")</f>
        <v>#VALUE!</v>
      </c>
      <c r="H30" s="18" t="s">
        <v>584</v>
      </c>
      <c r="I30" s="25"/>
    </row>
    <row r="31" spans="2:9" ht="33" customHeight="1">
      <c r="B31" s="868"/>
      <c r="C31" s="868"/>
      <c r="D31" s="18"/>
      <c r="E31" s="171" t="s">
        <v>663</v>
      </c>
      <c r="F31" s="18" t="s">
        <v>550</v>
      </c>
      <c r="G31" s="18" t="s">
        <v>664</v>
      </c>
      <c r="H31" s="18" t="s">
        <v>584</v>
      </c>
      <c r="I31" s="199"/>
    </row>
    <row r="32" spans="2:9" ht="42" customHeight="1">
      <c r="B32" s="876" t="s">
        <v>441</v>
      </c>
      <c r="C32" s="864"/>
      <c r="D32" s="864"/>
      <c r="E32" s="864"/>
      <c r="F32" s="864"/>
      <c r="G32" s="864"/>
      <c r="H32" s="865"/>
      <c r="I32" s="199"/>
    </row>
    <row r="33" spans="2:9" ht="51" customHeight="1">
      <c r="B33" s="5" t="s">
        <v>16</v>
      </c>
      <c r="C33" s="5" t="s">
        <v>17</v>
      </c>
      <c r="D33" s="31" t="s">
        <v>620</v>
      </c>
      <c r="E33" s="38" t="s">
        <v>665</v>
      </c>
      <c r="F33" s="18" t="s">
        <v>666</v>
      </c>
      <c r="G33" s="118" t="s">
        <v>667</v>
      </c>
      <c r="H33" s="18" t="s">
        <v>563</v>
      </c>
      <c r="I33" s="16"/>
    </row>
    <row r="34" spans="2:9" ht="39.75" customHeight="1">
      <c r="B34" s="5" t="s">
        <v>31</v>
      </c>
      <c r="C34" s="5" t="s">
        <v>34</v>
      </c>
      <c r="D34" s="31" t="s">
        <v>620</v>
      </c>
      <c r="E34" s="38" t="s">
        <v>668</v>
      </c>
      <c r="F34" s="38" t="s">
        <v>669</v>
      </c>
      <c r="G34" s="34" t="s">
        <v>670</v>
      </c>
      <c r="H34" s="18" t="s">
        <v>563</v>
      </c>
      <c r="I34" s="201"/>
    </row>
    <row r="35" spans="2:9" ht="25.5">
      <c r="B35" s="5" t="s">
        <v>146</v>
      </c>
      <c r="C35" s="5" t="s">
        <v>148</v>
      </c>
      <c r="D35" s="18"/>
      <c r="E35" s="38" t="s">
        <v>672</v>
      </c>
      <c r="F35" s="38" t="s">
        <v>673</v>
      </c>
      <c r="G35" s="46" t="s">
        <v>575</v>
      </c>
      <c r="H35" s="34" t="s">
        <v>97</v>
      </c>
      <c r="I35" s="88"/>
    </row>
    <row r="36" spans="2:9" ht="12.75">
      <c r="B36" s="874" t="s">
        <v>160</v>
      </c>
      <c r="C36" s="864"/>
      <c r="D36" s="864"/>
      <c r="E36" s="864"/>
      <c r="F36" s="864"/>
      <c r="G36" s="864"/>
      <c r="H36" s="865"/>
      <c r="I36" s="88"/>
    </row>
    <row r="37" spans="2:9" ht="38.25">
      <c r="B37" s="5" t="s">
        <v>170</v>
      </c>
      <c r="C37" s="5" t="s">
        <v>173</v>
      </c>
      <c r="D37" s="31" t="s">
        <v>567</v>
      </c>
      <c r="E37" s="28" t="s">
        <v>674</v>
      </c>
      <c r="F37" s="18" t="s">
        <v>675</v>
      </c>
      <c r="G37" s="160" t="s">
        <v>676</v>
      </c>
      <c r="H37" s="10" t="s">
        <v>563</v>
      </c>
      <c r="I37" s="49"/>
    </row>
    <row r="38" spans="2:9" ht="25.5">
      <c r="B38" s="5" t="s">
        <v>202</v>
      </c>
      <c r="C38" s="5" t="s">
        <v>203</v>
      </c>
      <c r="D38" s="18"/>
      <c r="E38" s="38" t="s">
        <v>677</v>
      </c>
      <c r="F38" s="18" t="s">
        <v>678</v>
      </c>
      <c r="G38" s="46" t="s">
        <v>575</v>
      </c>
      <c r="H38" s="91" t="s">
        <v>563</v>
      </c>
      <c r="I38" s="88"/>
    </row>
    <row r="39" spans="2:9" ht="38.25">
      <c r="B39" s="5" t="s">
        <v>214</v>
      </c>
      <c r="C39" s="5" t="s">
        <v>215</v>
      </c>
      <c r="D39" s="31" t="s">
        <v>567</v>
      </c>
      <c r="E39" s="171" t="s">
        <v>679</v>
      </c>
      <c r="F39" s="18" t="s">
        <v>680</v>
      </c>
      <c r="G39" s="84" t="str">
        <f>HYPERLINK("https://www.youtube.com/watch?time_continue=29&amp;v=AWaN5fygZfc&amp;feature=emb_logo","Выполнить упражнения по видео-презентации")</f>
        <v>Выполнить упражнения по видео-презентации</v>
      </c>
      <c r="H39" s="18" t="s">
        <v>584</v>
      </c>
      <c r="I39" s="88"/>
    </row>
    <row r="40" spans="2:9" ht="27" customHeight="1">
      <c r="B40" s="888" t="s">
        <v>239</v>
      </c>
      <c r="C40" s="867" t="s">
        <v>240</v>
      </c>
      <c r="D40" s="18" t="s">
        <v>241</v>
      </c>
      <c r="E40" s="38" t="s">
        <v>681</v>
      </c>
      <c r="F40" s="18" t="s">
        <v>243</v>
      </c>
      <c r="G40" s="97" t="str">
        <f>HYPERLINK("https://www.youtube.com/watch?v=q7QzTJgLw_U","Пройти по ссылке. Выполнить урок хореографии.
https://www.youtube.com/watch?v=q7QzTJgLw_U")</f>
        <v>Пройти по ссылке. Выполнить урок хореографии.
https://www.youtube.com/watch?v=q7QzTJgLw_U</v>
      </c>
      <c r="H40" s="18" t="s">
        <v>584</v>
      </c>
      <c r="I40" s="128"/>
    </row>
    <row r="41" spans="2:9" ht="27" customHeight="1">
      <c r="B41" s="868"/>
      <c r="C41" s="868"/>
      <c r="D41" s="18"/>
      <c r="E41" s="171" t="s">
        <v>683</v>
      </c>
      <c r="F41" s="18" t="s">
        <v>586</v>
      </c>
      <c r="G41" s="19" t="s">
        <v>575</v>
      </c>
      <c r="H41" s="18" t="s">
        <v>584</v>
      </c>
      <c r="I41" s="128"/>
    </row>
    <row r="42" spans="2:9" ht="18" customHeight="1">
      <c r="B42" s="876" t="s">
        <v>590</v>
      </c>
      <c r="C42" s="864"/>
      <c r="D42" s="864"/>
      <c r="E42" s="864"/>
      <c r="F42" s="864"/>
      <c r="G42" s="864"/>
      <c r="H42" s="865"/>
      <c r="I42" s="16"/>
    </row>
    <row r="43" spans="2:9" ht="51">
      <c r="B43" s="5" t="s">
        <v>16</v>
      </c>
      <c r="C43" s="5" t="s">
        <v>17</v>
      </c>
      <c r="D43" s="31" t="s">
        <v>684</v>
      </c>
      <c r="E43" s="38" t="s">
        <v>685</v>
      </c>
      <c r="F43" s="18" t="s">
        <v>490</v>
      </c>
      <c r="G43" s="41" t="s">
        <v>686</v>
      </c>
      <c r="H43" s="18" t="s">
        <v>563</v>
      </c>
      <c r="I43" s="86"/>
    </row>
    <row r="44" spans="2:9" ht="38.25">
      <c r="B44" s="5" t="s">
        <v>31</v>
      </c>
      <c r="C44" s="5" t="s">
        <v>34</v>
      </c>
      <c r="D44" s="31" t="s">
        <v>620</v>
      </c>
      <c r="E44" s="38" t="s">
        <v>687</v>
      </c>
      <c r="F44" s="206" t="s">
        <v>688</v>
      </c>
      <c r="G44" s="10" t="s">
        <v>689</v>
      </c>
      <c r="H44" s="18" t="s">
        <v>563</v>
      </c>
      <c r="I44" s="132"/>
    </row>
    <row r="45" spans="2:9" ht="25.5">
      <c r="B45" s="5" t="s">
        <v>146</v>
      </c>
      <c r="C45" s="5" t="s">
        <v>148</v>
      </c>
      <c r="D45" s="31"/>
      <c r="E45" s="38" t="s">
        <v>690</v>
      </c>
      <c r="F45" s="18" t="s">
        <v>691</v>
      </c>
      <c r="G45" s="91" t="s">
        <v>692</v>
      </c>
      <c r="H45" s="18" t="s">
        <v>693</v>
      </c>
      <c r="I45" s="168"/>
    </row>
    <row r="46" spans="2:9" ht="12.75" customHeight="1">
      <c r="B46" s="874" t="s">
        <v>160</v>
      </c>
      <c r="C46" s="864"/>
      <c r="D46" s="864"/>
      <c r="E46" s="864"/>
      <c r="F46" s="864"/>
      <c r="G46" s="864"/>
      <c r="H46" s="865"/>
      <c r="I46" s="49"/>
    </row>
    <row r="47" spans="2:9" ht="38.25">
      <c r="B47" s="5" t="s">
        <v>170</v>
      </c>
      <c r="C47" s="5" t="s">
        <v>173</v>
      </c>
      <c r="D47" s="31" t="s">
        <v>620</v>
      </c>
      <c r="E47" s="38" t="s">
        <v>694</v>
      </c>
      <c r="F47" s="18" t="s">
        <v>695</v>
      </c>
      <c r="G47" s="160" t="s">
        <v>696</v>
      </c>
      <c r="H47" s="18" t="s">
        <v>563</v>
      </c>
      <c r="I47" s="25"/>
    </row>
    <row r="48" spans="2:9" ht="38.25">
      <c r="B48" s="5" t="s">
        <v>202</v>
      </c>
      <c r="C48" s="5" t="s">
        <v>203</v>
      </c>
      <c r="D48" s="31" t="s">
        <v>620</v>
      </c>
      <c r="E48" s="38" t="s">
        <v>697</v>
      </c>
      <c r="F48" s="18" t="s">
        <v>698</v>
      </c>
      <c r="G48" s="46" t="s">
        <v>699</v>
      </c>
      <c r="H48" s="18" t="s">
        <v>563</v>
      </c>
      <c r="I48" s="128"/>
    </row>
    <row r="49" spans="2:9" ht="38.25">
      <c r="B49" s="5" t="s">
        <v>214</v>
      </c>
      <c r="C49" s="5" t="s">
        <v>215</v>
      </c>
      <c r="D49" s="47"/>
      <c r="E49" s="171" t="s">
        <v>700</v>
      </c>
      <c r="F49" s="66" t="s">
        <v>701</v>
      </c>
      <c r="G49" s="66" t="s">
        <v>702</v>
      </c>
      <c r="H49" s="18" t="s">
        <v>584</v>
      </c>
      <c r="I49" s="128"/>
    </row>
    <row r="50" spans="2:9" ht="27.75" customHeight="1">
      <c r="I50" s="128"/>
    </row>
    <row r="51" spans="2:9" ht="43.5" customHeight="1">
      <c r="I51" s="128"/>
    </row>
    <row r="52" spans="2:9" ht="18" customHeight="1">
      <c r="I52" s="16"/>
    </row>
    <row r="53" spans="2:9" ht="40.5" customHeight="1">
      <c r="I53" s="86"/>
    </row>
    <row r="54" spans="2:9" ht="12.75">
      <c r="I54" s="86"/>
    </row>
    <row r="55" spans="2:9" ht="12.75">
      <c r="I55" s="86"/>
    </row>
    <row r="56" spans="2:9" ht="12.75" customHeight="1">
      <c r="I56" s="49"/>
    </row>
    <row r="57" spans="2:9" ht="12.75">
      <c r="I57" s="25"/>
    </row>
    <row r="58" spans="2:9" ht="12.75">
      <c r="I58" s="25"/>
    </row>
    <row r="59" spans="2:9" ht="12.75">
      <c r="B59" s="83"/>
      <c r="C59" s="83"/>
      <c r="D59" s="83"/>
      <c r="E59" s="83"/>
      <c r="F59" s="83"/>
      <c r="G59" s="83"/>
      <c r="H59" s="83"/>
      <c r="I59" s="83"/>
    </row>
    <row r="60" spans="2:9" ht="12.75">
      <c r="B60" s="83"/>
      <c r="C60" s="83"/>
      <c r="D60" s="83"/>
      <c r="E60" s="83"/>
      <c r="F60" s="83"/>
      <c r="G60" s="83"/>
      <c r="H60" s="83"/>
      <c r="I60" s="83"/>
    </row>
    <row r="61" spans="2:9" ht="12.75">
      <c r="B61" s="83"/>
      <c r="C61" s="83"/>
      <c r="D61" s="83"/>
      <c r="E61" s="83"/>
      <c r="F61" s="83"/>
      <c r="G61" s="83"/>
      <c r="H61" s="83"/>
      <c r="I61" s="83"/>
    </row>
    <row r="62" spans="2:9" ht="12.75">
      <c r="I62" s="83"/>
    </row>
    <row r="63" spans="2:9" ht="12.75">
      <c r="I63" s="83"/>
    </row>
    <row r="64" spans="2:9" ht="12.75">
      <c r="I64" s="83"/>
    </row>
    <row r="65" spans="9:9" ht="12.75">
      <c r="I65" s="83"/>
    </row>
    <row r="66" spans="9:9" ht="12.75">
      <c r="I66" s="83"/>
    </row>
    <row r="67" spans="9:9" ht="12.75">
      <c r="I67" s="83"/>
    </row>
    <row r="68" spans="9:9" ht="12.75">
      <c r="I68" s="83"/>
    </row>
    <row r="69" spans="9:9" ht="12.75">
      <c r="I69" s="83"/>
    </row>
    <row r="70" spans="9:9" ht="12.75">
      <c r="I70" s="83"/>
    </row>
    <row r="71" spans="9:9" ht="12.75">
      <c r="I71" s="83"/>
    </row>
    <row r="72" spans="9:9" ht="12.75">
      <c r="I72" s="83"/>
    </row>
    <row r="73" spans="9:9" ht="12.75">
      <c r="I73" s="83"/>
    </row>
    <row r="74" spans="9:9" ht="12.75">
      <c r="I74" s="83"/>
    </row>
    <row r="75" spans="9:9" ht="12.75">
      <c r="I75" s="83"/>
    </row>
    <row r="76" spans="9:9" ht="12.75">
      <c r="I76" s="83"/>
    </row>
    <row r="77" spans="9:9" ht="12.75">
      <c r="I77" s="83"/>
    </row>
    <row r="78" spans="9:9" ht="12.75">
      <c r="I78" s="83"/>
    </row>
    <row r="79" spans="9:9" ht="12.75">
      <c r="I79" s="83"/>
    </row>
    <row r="80" spans="9:9" ht="12.75">
      <c r="I80" s="83"/>
    </row>
    <row r="81" spans="9:9" ht="12.75">
      <c r="I81" s="83"/>
    </row>
    <row r="82" spans="9:9" ht="12.75">
      <c r="I82" s="83"/>
    </row>
    <row r="83" spans="9:9" ht="12.75">
      <c r="I83" s="83"/>
    </row>
    <row r="84" spans="9:9" ht="12.75">
      <c r="I84" s="83"/>
    </row>
    <row r="85" spans="9:9" ht="12.75">
      <c r="I85" s="83"/>
    </row>
    <row r="86" spans="9:9" ht="12.75">
      <c r="I86" s="83"/>
    </row>
    <row r="87" spans="9:9" ht="12.75">
      <c r="I87" s="83"/>
    </row>
    <row r="88" spans="9:9" ht="12.75">
      <c r="I88" s="83"/>
    </row>
    <row r="89" spans="9:9" ht="12.75">
      <c r="I89" s="83"/>
    </row>
    <row r="90" spans="9:9" ht="12.75">
      <c r="I90" s="83"/>
    </row>
    <row r="91" spans="9:9" ht="12.75">
      <c r="I91" s="83"/>
    </row>
    <row r="92" spans="9:9" ht="12.75">
      <c r="I92" s="83"/>
    </row>
    <row r="93" spans="9:9" ht="12.75">
      <c r="I93" s="83"/>
    </row>
    <row r="94" spans="9:9" ht="12.75">
      <c r="I94" s="83"/>
    </row>
    <row r="95" spans="9:9" ht="12.75">
      <c r="I95" s="83"/>
    </row>
    <row r="96" spans="9:9" ht="12.75">
      <c r="I96" s="83"/>
    </row>
    <row r="97" spans="2:9" ht="12.75">
      <c r="I97" s="83"/>
    </row>
    <row r="98" spans="2:9" ht="12.75">
      <c r="I98" s="83"/>
    </row>
    <row r="99" spans="2:9" ht="12.75">
      <c r="I99" s="83"/>
    </row>
    <row r="100" spans="2:9" ht="12.75">
      <c r="I100" s="83"/>
    </row>
    <row r="101" spans="2:9" ht="12.75">
      <c r="I101" s="83"/>
    </row>
    <row r="102" spans="2:9" ht="12.75">
      <c r="I102" s="83"/>
    </row>
    <row r="103" spans="2:9" ht="12.75">
      <c r="I103" s="83"/>
    </row>
    <row r="104" spans="2:9" ht="12.75">
      <c r="I104" s="83"/>
    </row>
    <row r="105" spans="2:9" ht="12.75">
      <c r="I105" s="83"/>
    </row>
    <row r="106" spans="2:9" ht="12.75">
      <c r="I106" s="83"/>
    </row>
    <row r="107" spans="2:9" ht="12.75">
      <c r="I107" s="83"/>
    </row>
    <row r="108" spans="2:9" ht="12.75">
      <c r="I108" s="83"/>
    </row>
    <row r="109" spans="2:9" ht="12.75">
      <c r="I109" s="83"/>
    </row>
    <row r="110" spans="2:9" ht="12.75">
      <c r="I110" s="83"/>
    </row>
    <row r="111" spans="2:9" ht="12.75">
      <c r="B111" s="83"/>
      <c r="C111" s="83"/>
      <c r="D111" s="83"/>
      <c r="E111" s="83"/>
      <c r="F111" s="83"/>
      <c r="G111" s="83"/>
      <c r="H111" s="83"/>
      <c r="I111" s="83"/>
    </row>
    <row r="112" spans="2:9" ht="12.75">
      <c r="B112" s="83"/>
      <c r="C112" s="83"/>
      <c r="D112" s="83"/>
      <c r="E112" s="83"/>
      <c r="F112" s="83"/>
      <c r="G112" s="83"/>
      <c r="H112" s="83"/>
      <c r="I112" s="83"/>
    </row>
    <row r="113" spans="2:9" ht="12.75">
      <c r="B113" s="83"/>
      <c r="C113" s="83"/>
      <c r="D113" s="83"/>
      <c r="E113" s="83"/>
      <c r="F113" s="83"/>
      <c r="G113" s="83"/>
      <c r="H113" s="83"/>
      <c r="I113" s="83"/>
    </row>
    <row r="114" spans="2:9" ht="12.75">
      <c r="B114" s="83"/>
      <c r="C114" s="83"/>
      <c r="D114" s="83"/>
      <c r="E114" s="83"/>
      <c r="F114" s="83"/>
      <c r="G114" s="83"/>
      <c r="H114" s="83"/>
      <c r="I114" s="83"/>
    </row>
    <row r="115" spans="2:9" ht="12.75">
      <c r="B115" s="83"/>
      <c r="C115" s="83"/>
      <c r="D115" s="83"/>
      <c r="E115" s="83"/>
      <c r="F115" s="83"/>
      <c r="G115" s="83"/>
      <c r="H115" s="83"/>
      <c r="I115" s="83"/>
    </row>
    <row r="116" spans="2:9" ht="12.75">
      <c r="B116" s="83"/>
      <c r="C116" s="83"/>
      <c r="D116" s="83"/>
      <c r="E116" s="83"/>
      <c r="F116" s="83"/>
      <c r="G116" s="83"/>
      <c r="H116" s="83"/>
      <c r="I116" s="83"/>
    </row>
    <row r="117" spans="2:9" ht="12.75">
      <c r="B117" s="83"/>
      <c r="C117" s="83"/>
      <c r="D117" s="83"/>
      <c r="E117" s="83"/>
      <c r="F117" s="83"/>
      <c r="G117" s="83"/>
      <c r="H117" s="83"/>
      <c r="I117" s="83"/>
    </row>
    <row r="118" spans="2:9" ht="12.75">
      <c r="B118" s="83"/>
      <c r="C118" s="83"/>
      <c r="D118" s="83"/>
      <c r="E118" s="83"/>
      <c r="F118" s="83"/>
      <c r="G118" s="83"/>
      <c r="H118" s="83"/>
      <c r="I118" s="83"/>
    </row>
    <row r="119" spans="2:9" ht="12.75">
      <c r="B119" s="83"/>
      <c r="C119" s="83"/>
      <c r="D119" s="83"/>
      <c r="E119" s="83"/>
      <c r="F119" s="83"/>
      <c r="G119" s="83"/>
      <c r="H119" s="83"/>
      <c r="I119" s="83"/>
    </row>
    <row r="120" spans="2:9" ht="12.75">
      <c r="B120" s="83"/>
      <c r="C120" s="83"/>
      <c r="D120" s="83"/>
      <c r="E120" s="83"/>
      <c r="F120" s="83"/>
      <c r="G120" s="83"/>
      <c r="H120" s="83"/>
      <c r="I120" s="83"/>
    </row>
    <row r="121" spans="2:9" ht="12.75">
      <c r="B121" s="83"/>
      <c r="C121" s="83"/>
      <c r="D121" s="83"/>
      <c r="E121" s="83"/>
      <c r="F121" s="83"/>
      <c r="G121" s="83"/>
      <c r="H121" s="83"/>
      <c r="I121" s="83"/>
    </row>
    <row r="122" spans="2:9" ht="12.75">
      <c r="B122" s="83"/>
      <c r="C122" s="83"/>
      <c r="D122" s="83"/>
      <c r="E122" s="83"/>
      <c r="F122" s="83"/>
      <c r="G122" s="83"/>
      <c r="H122" s="83"/>
      <c r="I122" s="83"/>
    </row>
    <row r="123" spans="2:9" ht="12.75">
      <c r="B123" s="83"/>
      <c r="C123" s="83"/>
      <c r="D123" s="83"/>
      <c r="E123" s="83"/>
      <c r="F123" s="83"/>
      <c r="G123" s="83"/>
      <c r="H123" s="83"/>
      <c r="I123" s="83"/>
    </row>
    <row r="124" spans="2:9" ht="12.75">
      <c r="B124" s="83"/>
      <c r="C124" s="83"/>
      <c r="D124" s="83"/>
      <c r="E124" s="83"/>
      <c r="F124" s="83"/>
      <c r="G124" s="83"/>
      <c r="H124" s="83"/>
      <c r="I124" s="83"/>
    </row>
    <row r="125" spans="2:9" ht="12.75">
      <c r="B125" s="83"/>
      <c r="C125" s="83"/>
      <c r="D125" s="83"/>
      <c r="E125" s="83"/>
      <c r="F125" s="83"/>
      <c r="G125" s="83"/>
      <c r="H125" s="83"/>
      <c r="I125" s="83"/>
    </row>
    <row r="126" spans="2:9" ht="12.75">
      <c r="B126" s="83"/>
      <c r="C126" s="83"/>
      <c r="D126" s="83"/>
      <c r="E126" s="83"/>
      <c r="F126" s="83"/>
      <c r="G126" s="83"/>
      <c r="H126" s="83"/>
      <c r="I126" s="83"/>
    </row>
    <row r="127" spans="2:9" ht="12.75">
      <c r="B127" s="83"/>
      <c r="C127" s="83"/>
      <c r="D127" s="83"/>
      <c r="E127" s="83"/>
      <c r="F127" s="83"/>
      <c r="G127" s="83"/>
      <c r="H127" s="83"/>
      <c r="I127" s="83"/>
    </row>
    <row r="128" spans="2:9" ht="12.75">
      <c r="B128" s="83"/>
      <c r="C128" s="83"/>
      <c r="D128" s="83"/>
      <c r="E128" s="83"/>
      <c r="F128" s="83"/>
      <c r="G128" s="83"/>
      <c r="H128" s="83"/>
      <c r="I128" s="83"/>
    </row>
    <row r="129" spans="2:9" ht="12.75">
      <c r="B129" s="83"/>
      <c r="C129" s="83"/>
      <c r="D129" s="83"/>
      <c r="E129" s="83"/>
      <c r="F129" s="83"/>
      <c r="G129" s="83"/>
      <c r="H129" s="83"/>
      <c r="I129" s="83"/>
    </row>
    <row r="130" spans="2:9" ht="12.75">
      <c r="B130" s="83"/>
      <c r="C130" s="83"/>
      <c r="D130" s="83"/>
      <c r="E130" s="83"/>
      <c r="F130" s="83"/>
      <c r="G130" s="83"/>
      <c r="H130" s="83"/>
      <c r="I130" s="83"/>
    </row>
    <row r="131" spans="2:9" ht="12.75">
      <c r="B131" s="83"/>
      <c r="C131" s="83"/>
      <c r="D131" s="83"/>
      <c r="E131" s="83"/>
      <c r="F131" s="83"/>
      <c r="G131" s="83"/>
      <c r="H131" s="83"/>
      <c r="I131" s="83"/>
    </row>
    <row r="132" spans="2:9" ht="12.75">
      <c r="B132" s="83"/>
      <c r="C132" s="83"/>
      <c r="D132" s="83"/>
      <c r="E132" s="83"/>
      <c r="F132" s="83"/>
      <c r="G132" s="83"/>
      <c r="H132" s="83"/>
      <c r="I132" s="83"/>
    </row>
    <row r="133" spans="2:9" ht="12.75">
      <c r="B133" s="83"/>
      <c r="C133" s="83"/>
      <c r="D133" s="83"/>
      <c r="E133" s="83"/>
      <c r="F133" s="83"/>
      <c r="G133" s="83"/>
      <c r="H133" s="83"/>
      <c r="I133" s="83"/>
    </row>
    <row r="134" spans="2:9" ht="12.75">
      <c r="B134" s="83"/>
      <c r="C134" s="83"/>
      <c r="D134" s="83"/>
      <c r="E134" s="83"/>
      <c r="F134" s="83"/>
      <c r="G134" s="83"/>
      <c r="H134" s="83"/>
      <c r="I134" s="83"/>
    </row>
    <row r="135" spans="2:9" ht="12.75">
      <c r="B135" s="83"/>
      <c r="C135" s="83"/>
      <c r="D135" s="83"/>
      <c r="E135" s="83"/>
      <c r="F135" s="83"/>
      <c r="G135" s="83"/>
      <c r="H135" s="83"/>
      <c r="I135" s="83"/>
    </row>
    <row r="136" spans="2:9" ht="12.75">
      <c r="B136" s="83"/>
      <c r="C136" s="83"/>
      <c r="D136" s="83"/>
      <c r="E136" s="83"/>
      <c r="F136" s="83"/>
      <c r="G136" s="83"/>
      <c r="H136" s="83"/>
      <c r="I136" s="83"/>
    </row>
    <row r="137" spans="2:9" ht="12.75">
      <c r="B137" s="83"/>
      <c r="C137" s="83"/>
      <c r="D137" s="83"/>
      <c r="E137" s="83"/>
      <c r="F137" s="83"/>
      <c r="G137" s="83"/>
      <c r="H137" s="83"/>
      <c r="I137" s="83"/>
    </row>
    <row r="138" spans="2:9" ht="12.75">
      <c r="B138" s="83"/>
      <c r="C138" s="83"/>
      <c r="D138" s="83"/>
      <c r="E138" s="83"/>
      <c r="F138" s="83"/>
      <c r="G138" s="83"/>
      <c r="H138" s="83"/>
      <c r="I138" s="83"/>
    </row>
    <row r="139" spans="2:9" ht="12.75">
      <c r="B139" s="83"/>
      <c r="C139" s="83"/>
      <c r="D139" s="83"/>
      <c r="E139" s="83"/>
      <c r="F139" s="83"/>
      <c r="G139" s="83"/>
      <c r="H139" s="83"/>
      <c r="I139" s="83"/>
    </row>
    <row r="140" spans="2:9" ht="12.75">
      <c r="B140" s="83"/>
      <c r="C140" s="83"/>
      <c r="D140" s="83"/>
      <c r="E140" s="83"/>
      <c r="F140" s="83"/>
      <c r="G140" s="83"/>
      <c r="H140" s="83"/>
      <c r="I140" s="83"/>
    </row>
    <row r="141" spans="2:9" ht="12.75">
      <c r="B141" s="83"/>
      <c r="C141" s="83"/>
      <c r="D141" s="83"/>
      <c r="E141" s="83"/>
      <c r="F141" s="83"/>
      <c r="G141" s="83"/>
      <c r="H141" s="83"/>
      <c r="I141" s="83"/>
    </row>
    <row r="142" spans="2:9" ht="12.75">
      <c r="B142" s="83"/>
      <c r="C142" s="83"/>
      <c r="D142" s="83"/>
      <c r="E142" s="83"/>
      <c r="F142" s="83"/>
      <c r="G142" s="83"/>
      <c r="H142" s="83"/>
      <c r="I142" s="83"/>
    </row>
    <row r="143" spans="2:9" ht="12.75">
      <c r="B143" s="83"/>
      <c r="C143" s="83"/>
      <c r="D143" s="83"/>
      <c r="E143" s="83"/>
      <c r="F143" s="83"/>
      <c r="G143" s="83"/>
      <c r="H143" s="83"/>
      <c r="I143" s="83"/>
    </row>
    <row r="144" spans="2:9" ht="12.75">
      <c r="B144" s="83"/>
      <c r="C144" s="83"/>
      <c r="D144" s="83"/>
      <c r="E144" s="83"/>
      <c r="F144" s="83"/>
      <c r="G144" s="83"/>
      <c r="H144" s="83"/>
      <c r="I144" s="83"/>
    </row>
    <row r="145" spans="2:9" ht="12.75">
      <c r="B145" s="83"/>
      <c r="C145" s="83"/>
      <c r="D145" s="83"/>
      <c r="E145" s="83"/>
      <c r="F145" s="83"/>
      <c r="G145" s="83"/>
      <c r="H145" s="83"/>
      <c r="I145" s="83"/>
    </row>
    <row r="146" spans="2:9" ht="12.75">
      <c r="B146" s="83"/>
      <c r="C146" s="83"/>
      <c r="D146" s="83"/>
      <c r="E146" s="83"/>
      <c r="F146" s="83"/>
      <c r="G146" s="83"/>
      <c r="H146" s="83"/>
      <c r="I146" s="83"/>
    </row>
    <row r="147" spans="2:9" ht="12.75">
      <c r="B147" s="83"/>
      <c r="C147" s="83"/>
      <c r="D147" s="83"/>
      <c r="E147" s="83"/>
      <c r="F147" s="83"/>
      <c r="G147" s="83"/>
      <c r="H147" s="83"/>
      <c r="I147" s="83"/>
    </row>
    <row r="148" spans="2:9" ht="12.75">
      <c r="B148" s="83"/>
      <c r="C148" s="83"/>
      <c r="D148" s="83"/>
      <c r="E148" s="83"/>
      <c r="F148" s="83"/>
      <c r="G148" s="83"/>
      <c r="H148" s="83"/>
      <c r="I148" s="83"/>
    </row>
    <row r="149" spans="2:9" ht="12.75">
      <c r="B149" s="83"/>
      <c r="C149" s="83"/>
      <c r="D149" s="83"/>
      <c r="E149" s="83"/>
      <c r="F149" s="83"/>
      <c r="G149" s="83"/>
      <c r="H149" s="83"/>
      <c r="I149" s="83"/>
    </row>
    <row r="150" spans="2:9" ht="12.75">
      <c r="B150" s="83"/>
      <c r="C150" s="83"/>
      <c r="D150" s="83"/>
      <c r="E150" s="83"/>
      <c r="F150" s="83"/>
      <c r="G150" s="83"/>
      <c r="H150" s="83"/>
      <c r="I150" s="83"/>
    </row>
    <row r="151" spans="2:9" ht="12.75">
      <c r="B151" s="83"/>
      <c r="C151" s="83"/>
      <c r="D151" s="83"/>
      <c r="E151" s="83"/>
      <c r="F151" s="83"/>
      <c r="G151" s="83"/>
      <c r="H151" s="83"/>
      <c r="I151" s="83"/>
    </row>
    <row r="152" spans="2:9" ht="12.75">
      <c r="B152" s="83"/>
      <c r="C152" s="83"/>
      <c r="D152" s="83"/>
      <c r="E152" s="83"/>
      <c r="F152" s="83"/>
      <c r="G152" s="83"/>
      <c r="H152" s="83"/>
      <c r="I152" s="83"/>
    </row>
    <row r="153" spans="2:9" ht="12.75">
      <c r="B153" s="83"/>
      <c r="C153" s="83"/>
      <c r="D153" s="83"/>
      <c r="E153" s="83"/>
      <c r="F153" s="83"/>
      <c r="G153" s="83"/>
      <c r="H153" s="83"/>
      <c r="I153" s="83"/>
    </row>
    <row r="154" spans="2:9" ht="12.75">
      <c r="B154" s="83"/>
      <c r="C154" s="83"/>
      <c r="D154" s="83"/>
      <c r="E154" s="83"/>
      <c r="F154" s="83"/>
      <c r="G154" s="83"/>
      <c r="H154" s="83"/>
      <c r="I154" s="83"/>
    </row>
    <row r="155" spans="2:9" ht="12.75">
      <c r="B155" s="83"/>
      <c r="C155" s="83"/>
      <c r="D155" s="83"/>
      <c r="E155" s="83"/>
      <c r="F155" s="83"/>
      <c r="G155" s="83"/>
      <c r="H155" s="83"/>
      <c r="I155" s="83"/>
    </row>
    <row r="156" spans="2:9" ht="12.75">
      <c r="B156" s="83"/>
      <c r="C156" s="83"/>
      <c r="D156" s="83"/>
      <c r="E156" s="83"/>
      <c r="F156" s="83"/>
      <c r="G156" s="83"/>
      <c r="H156" s="83"/>
      <c r="I156" s="83"/>
    </row>
    <row r="157" spans="2:9" ht="12.75">
      <c r="B157" s="83"/>
      <c r="C157" s="83"/>
      <c r="D157" s="83"/>
      <c r="E157" s="83"/>
      <c r="F157" s="83"/>
      <c r="G157" s="83"/>
      <c r="H157" s="83"/>
      <c r="I157" s="83"/>
    </row>
    <row r="158" spans="2:9" ht="12.75">
      <c r="B158" s="83"/>
      <c r="C158" s="83"/>
      <c r="D158" s="83"/>
      <c r="E158" s="83"/>
      <c r="F158" s="83"/>
      <c r="G158" s="83"/>
      <c r="H158" s="83"/>
      <c r="I158" s="83"/>
    </row>
    <row r="159" spans="2:9" ht="12.75">
      <c r="B159" s="83"/>
      <c r="C159" s="83"/>
      <c r="D159" s="83"/>
      <c r="E159" s="83"/>
      <c r="F159" s="83"/>
      <c r="G159" s="83"/>
      <c r="H159" s="83"/>
      <c r="I159" s="83"/>
    </row>
    <row r="160" spans="2:9" ht="12.75">
      <c r="B160" s="83"/>
      <c r="C160" s="83"/>
      <c r="D160" s="83"/>
      <c r="E160" s="83"/>
      <c r="F160" s="83"/>
      <c r="G160" s="83"/>
      <c r="H160" s="83"/>
      <c r="I160" s="83"/>
    </row>
    <row r="161" spans="2:9" ht="12.75">
      <c r="B161" s="83"/>
      <c r="C161" s="83"/>
      <c r="D161" s="83"/>
      <c r="E161" s="83"/>
      <c r="F161" s="83"/>
      <c r="G161" s="83"/>
      <c r="H161" s="83"/>
      <c r="I161" s="83"/>
    </row>
    <row r="162" spans="2:9" ht="12.75">
      <c r="B162" s="83"/>
      <c r="C162" s="83"/>
      <c r="D162" s="83"/>
      <c r="E162" s="83"/>
      <c r="F162" s="83"/>
      <c r="G162" s="83"/>
      <c r="H162" s="83"/>
      <c r="I162" s="83"/>
    </row>
    <row r="163" spans="2:9" ht="12.75">
      <c r="B163" s="83"/>
      <c r="C163" s="83"/>
      <c r="D163" s="83"/>
      <c r="E163" s="83"/>
      <c r="F163" s="83"/>
      <c r="G163" s="83"/>
      <c r="H163" s="83"/>
      <c r="I163" s="83"/>
    </row>
    <row r="164" spans="2:9" ht="12.75">
      <c r="B164" s="83"/>
      <c r="C164" s="83"/>
      <c r="D164" s="83"/>
      <c r="E164" s="83"/>
      <c r="F164" s="83"/>
      <c r="G164" s="83"/>
      <c r="H164" s="83"/>
      <c r="I164" s="83"/>
    </row>
    <row r="165" spans="2:9" ht="12.75">
      <c r="B165" s="83"/>
      <c r="C165" s="83"/>
      <c r="D165" s="83"/>
      <c r="E165" s="83"/>
      <c r="F165" s="83"/>
      <c r="G165" s="83"/>
      <c r="H165" s="83"/>
      <c r="I165" s="83"/>
    </row>
    <row r="166" spans="2:9" ht="12.75">
      <c r="B166" s="83"/>
      <c r="C166" s="83"/>
      <c r="D166" s="83"/>
      <c r="E166" s="83"/>
      <c r="F166" s="83"/>
      <c r="G166" s="83"/>
      <c r="H166" s="83"/>
      <c r="I166" s="83"/>
    </row>
    <row r="167" spans="2:9" ht="12.75">
      <c r="B167" s="83"/>
      <c r="C167" s="83"/>
      <c r="D167" s="83"/>
      <c r="E167" s="83"/>
      <c r="F167" s="83"/>
      <c r="G167" s="83"/>
      <c r="H167" s="83"/>
      <c r="I167" s="83"/>
    </row>
    <row r="168" spans="2:9" ht="12.75">
      <c r="B168" s="83"/>
      <c r="C168" s="83"/>
      <c r="D168" s="83"/>
      <c r="E168" s="83"/>
      <c r="F168" s="83"/>
      <c r="G168" s="83"/>
      <c r="H168" s="83"/>
      <c r="I168" s="83"/>
    </row>
    <row r="169" spans="2:9" ht="12.75">
      <c r="B169" s="83"/>
      <c r="C169" s="83"/>
      <c r="D169" s="83"/>
      <c r="E169" s="83"/>
      <c r="F169" s="83"/>
      <c r="G169" s="83"/>
      <c r="H169" s="83"/>
      <c r="I169" s="83"/>
    </row>
    <row r="170" spans="2:9" ht="12.75">
      <c r="B170" s="83"/>
      <c r="C170" s="83"/>
      <c r="D170" s="83"/>
      <c r="E170" s="83"/>
      <c r="F170" s="83"/>
      <c r="G170" s="83"/>
      <c r="H170" s="83"/>
      <c r="I170" s="83"/>
    </row>
    <row r="171" spans="2:9" ht="12.75">
      <c r="B171" s="83"/>
      <c r="C171" s="83"/>
      <c r="D171" s="83"/>
      <c r="E171" s="83"/>
      <c r="F171" s="83"/>
      <c r="G171" s="83"/>
      <c r="H171" s="83"/>
      <c r="I171" s="83"/>
    </row>
    <row r="172" spans="2:9" ht="12.75">
      <c r="B172" s="83"/>
      <c r="C172" s="83"/>
      <c r="D172" s="83"/>
      <c r="E172" s="83"/>
      <c r="F172" s="83"/>
      <c r="G172" s="83"/>
      <c r="H172" s="83"/>
      <c r="I172" s="83"/>
    </row>
    <row r="173" spans="2:9" ht="12.75">
      <c r="B173" s="83"/>
      <c r="C173" s="83"/>
      <c r="D173" s="83"/>
      <c r="E173" s="83"/>
      <c r="F173" s="83"/>
      <c r="G173" s="83"/>
      <c r="H173" s="83"/>
      <c r="I173" s="83"/>
    </row>
    <row r="174" spans="2:9" ht="12.75">
      <c r="B174" s="83"/>
      <c r="C174" s="83"/>
      <c r="D174" s="83"/>
      <c r="E174" s="83"/>
      <c r="F174" s="83"/>
      <c r="G174" s="83"/>
      <c r="H174" s="83"/>
      <c r="I174" s="83"/>
    </row>
    <row r="175" spans="2:9" ht="12.75">
      <c r="B175" s="83"/>
      <c r="C175" s="83"/>
      <c r="D175" s="83"/>
      <c r="E175" s="83"/>
      <c r="F175" s="83"/>
      <c r="G175" s="83"/>
      <c r="H175" s="83"/>
      <c r="I175" s="83"/>
    </row>
    <row r="176" spans="2:9" ht="12.75">
      <c r="B176" s="83"/>
      <c r="C176" s="83"/>
      <c r="D176" s="83"/>
      <c r="E176" s="83"/>
      <c r="F176" s="83"/>
      <c r="G176" s="83"/>
      <c r="H176" s="83"/>
      <c r="I176" s="83"/>
    </row>
    <row r="177" spans="2:9" ht="12.75">
      <c r="B177" s="83"/>
      <c r="C177" s="83"/>
      <c r="D177" s="83"/>
      <c r="E177" s="83"/>
      <c r="F177" s="83"/>
      <c r="G177" s="83"/>
      <c r="H177" s="83"/>
      <c r="I177" s="83"/>
    </row>
    <row r="178" spans="2:9" ht="12.75">
      <c r="B178" s="83"/>
      <c r="C178" s="83"/>
      <c r="D178" s="83"/>
      <c r="E178" s="83"/>
      <c r="F178" s="83"/>
      <c r="G178" s="83"/>
      <c r="H178" s="83"/>
      <c r="I178" s="83"/>
    </row>
    <row r="179" spans="2:9" ht="12.75">
      <c r="B179" s="83"/>
      <c r="C179" s="83"/>
      <c r="D179" s="83"/>
      <c r="E179" s="83"/>
      <c r="F179" s="83"/>
      <c r="G179" s="83"/>
      <c r="H179" s="83"/>
      <c r="I179" s="83"/>
    </row>
    <row r="180" spans="2:9" ht="12.75">
      <c r="B180" s="83"/>
      <c r="C180" s="83"/>
      <c r="D180" s="83"/>
      <c r="E180" s="83"/>
      <c r="F180" s="83"/>
      <c r="G180" s="83"/>
      <c r="H180" s="83"/>
      <c r="I180" s="83"/>
    </row>
    <row r="181" spans="2:9" ht="12.75">
      <c r="B181" s="83"/>
      <c r="C181" s="83"/>
      <c r="D181" s="83"/>
      <c r="E181" s="83"/>
      <c r="F181" s="83"/>
      <c r="G181" s="83"/>
      <c r="H181" s="83"/>
      <c r="I181" s="83"/>
    </row>
    <row r="182" spans="2:9" ht="12.75">
      <c r="B182" s="83"/>
      <c r="C182" s="83"/>
      <c r="D182" s="83"/>
      <c r="E182" s="83"/>
      <c r="F182" s="83"/>
      <c r="G182" s="83"/>
      <c r="H182" s="83"/>
      <c r="I182" s="83"/>
    </row>
    <row r="183" spans="2:9" ht="12.75">
      <c r="B183" s="83"/>
      <c r="C183" s="83"/>
      <c r="D183" s="83"/>
      <c r="E183" s="83"/>
      <c r="F183" s="83"/>
      <c r="G183" s="83"/>
      <c r="H183" s="83"/>
      <c r="I183" s="83"/>
    </row>
    <row r="184" spans="2:9" ht="12.75">
      <c r="B184" s="83"/>
      <c r="C184" s="83"/>
      <c r="D184" s="83"/>
      <c r="E184" s="83"/>
      <c r="F184" s="83"/>
      <c r="G184" s="83"/>
      <c r="H184" s="83"/>
      <c r="I184" s="83"/>
    </row>
    <row r="185" spans="2:9" ht="12.75">
      <c r="B185" s="83"/>
      <c r="C185" s="83"/>
      <c r="D185" s="83"/>
      <c r="E185" s="83"/>
      <c r="F185" s="83"/>
      <c r="G185" s="83"/>
      <c r="H185" s="83"/>
      <c r="I185" s="83"/>
    </row>
    <row r="186" spans="2:9" ht="12.75">
      <c r="B186" s="83"/>
      <c r="C186" s="83"/>
      <c r="D186" s="83"/>
      <c r="E186" s="83"/>
      <c r="F186" s="83"/>
      <c r="G186" s="83"/>
      <c r="H186" s="83"/>
      <c r="I186" s="83"/>
    </row>
    <row r="187" spans="2:9" ht="12.75">
      <c r="B187" s="83"/>
      <c r="C187" s="83"/>
      <c r="D187" s="83"/>
      <c r="E187" s="83"/>
      <c r="F187" s="83"/>
      <c r="G187" s="83"/>
      <c r="H187" s="83"/>
      <c r="I187" s="83"/>
    </row>
    <row r="188" spans="2:9" ht="12.75">
      <c r="B188" s="83"/>
      <c r="C188" s="83"/>
      <c r="D188" s="83"/>
      <c r="E188" s="83"/>
      <c r="F188" s="83"/>
      <c r="G188" s="83"/>
      <c r="H188" s="83"/>
      <c r="I188" s="83"/>
    </row>
    <row r="189" spans="2:9" ht="12.75">
      <c r="B189" s="83"/>
      <c r="C189" s="83"/>
      <c r="D189" s="83"/>
      <c r="E189" s="83"/>
      <c r="F189" s="83"/>
      <c r="G189" s="83"/>
      <c r="H189" s="83"/>
      <c r="I189" s="83"/>
    </row>
    <row r="190" spans="2:9" ht="12.75">
      <c r="B190" s="83"/>
      <c r="C190" s="83"/>
      <c r="D190" s="83"/>
      <c r="E190" s="83"/>
      <c r="F190" s="83"/>
      <c r="G190" s="83"/>
      <c r="H190" s="83"/>
      <c r="I190" s="83"/>
    </row>
    <row r="191" spans="2:9" ht="12.75">
      <c r="B191" s="83"/>
      <c r="C191" s="83"/>
      <c r="D191" s="83"/>
      <c r="E191" s="83"/>
      <c r="F191" s="83"/>
      <c r="G191" s="83"/>
      <c r="H191" s="83"/>
      <c r="I191" s="83"/>
    </row>
    <row r="192" spans="2:9" ht="12.75">
      <c r="B192" s="83"/>
      <c r="C192" s="83"/>
      <c r="D192" s="83"/>
      <c r="E192" s="83"/>
      <c r="F192" s="83"/>
      <c r="G192" s="83"/>
      <c r="H192" s="83"/>
      <c r="I192" s="83"/>
    </row>
    <row r="193" spans="2:9" ht="12.75">
      <c r="B193" s="83"/>
      <c r="C193" s="83"/>
      <c r="D193" s="83"/>
      <c r="E193" s="83"/>
      <c r="F193" s="83"/>
      <c r="G193" s="83"/>
      <c r="H193" s="83"/>
      <c r="I193" s="83"/>
    </row>
    <row r="194" spans="2:9" ht="12.75">
      <c r="B194" s="83"/>
      <c r="C194" s="83"/>
      <c r="D194" s="83"/>
      <c r="E194" s="83"/>
      <c r="F194" s="83"/>
      <c r="G194" s="83"/>
      <c r="H194" s="83"/>
      <c r="I194" s="83"/>
    </row>
    <row r="195" spans="2:9" ht="12.75">
      <c r="B195" s="83"/>
      <c r="C195" s="83"/>
      <c r="D195" s="83"/>
      <c r="E195" s="83"/>
      <c r="F195" s="83"/>
      <c r="G195" s="83"/>
      <c r="H195" s="83"/>
      <c r="I195" s="83"/>
    </row>
    <row r="196" spans="2:9" ht="12.75">
      <c r="B196" s="83"/>
      <c r="C196" s="83"/>
      <c r="D196" s="83"/>
      <c r="E196" s="83"/>
      <c r="F196" s="83"/>
      <c r="G196" s="83"/>
      <c r="H196" s="83"/>
      <c r="I196" s="83"/>
    </row>
    <row r="197" spans="2:9" ht="12.75">
      <c r="B197" s="83"/>
      <c r="C197" s="83"/>
      <c r="D197" s="83"/>
      <c r="E197" s="83"/>
      <c r="F197" s="83"/>
      <c r="G197" s="83"/>
      <c r="H197" s="83"/>
      <c r="I197" s="83"/>
    </row>
    <row r="198" spans="2:9" ht="12.75">
      <c r="B198" s="83"/>
      <c r="C198" s="83"/>
      <c r="D198" s="83"/>
      <c r="E198" s="83"/>
      <c r="F198" s="83"/>
      <c r="G198" s="83"/>
      <c r="H198" s="83"/>
      <c r="I198" s="83"/>
    </row>
    <row r="199" spans="2:9" ht="12.75">
      <c r="B199" s="83"/>
      <c r="C199" s="83"/>
      <c r="D199" s="83"/>
      <c r="E199" s="83"/>
      <c r="F199" s="83"/>
      <c r="G199" s="83"/>
      <c r="H199" s="83"/>
      <c r="I199" s="83"/>
    </row>
    <row r="200" spans="2:9" ht="12.75">
      <c r="B200" s="83"/>
      <c r="C200" s="83"/>
      <c r="D200" s="83"/>
      <c r="E200" s="83"/>
      <c r="F200" s="83"/>
      <c r="G200" s="83"/>
      <c r="H200" s="83"/>
      <c r="I200" s="83"/>
    </row>
    <row r="201" spans="2:9" ht="12.75">
      <c r="B201" s="83"/>
      <c r="C201" s="83"/>
      <c r="D201" s="83"/>
      <c r="E201" s="83"/>
      <c r="F201" s="83"/>
      <c r="G201" s="83"/>
      <c r="H201" s="83"/>
      <c r="I201" s="83"/>
    </row>
    <row r="202" spans="2:9" ht="12.75">
      <c r="B202" s="83"/>
      <c r="C202" s="83"/>
      <c r="D202" s="83"/>
      <c r="E202" s="83"/>
      <c r="F202" s="83"/>
      <c r="G202" s="83"/>
      <c r="H202" s="83"/>
      <c r="I202" s="83"/>
    </row>
    <row r="203" spans="2:9" ht="12.75">
      <c r="B203" s="83"/>
      <c r="C203" s="83"/>
      <c r="D203" s="83"/>
      <c r="E203" s="83"/>
      <c r="F203" s="83"/>
      <c r="G203" s="83"/>
      <c r="H203" s="83"/>
      <c r="I203" s="83"/>
    </row>
    <row r="204" spans="2:9" ht="12.75">
      <c r="B204" s="83"/>
      <c r="C204" s="83"/>
      <c r="D204" s="83"/>
      <c r="E204" s="83"/>
      <c r="F204" s="83"/>
      <c r="G204" s="83"/>
      <c r="H204" s="83"/>
      <c r="I204" s="83"/>
    </row>
    <row r="205" spans="2:9" ht="12.75">
      <c r="B205" s="83"/>
      <c r="C205" s="83"/>
      <c r="D205" s="83"/>
      <c r="E205" s="83"/>
      <c r="F205" s="83"/>
      <c r="G205" s="83"/>
      <c r="H205" s="83"/>
      <c r="I205" s="83"/>
    </row>
    <row r="206" spans="2:9" ht="12.75">
      <c r="B206" s="83"/>
      <c r="C206" s="83"/>
      <c r="D206" s="83"/>
      <c r="E206" s="83"/>
      <c r="F206" s="83"/>
      <c r="G206" s="83"/>
      <c r="H206" s="83"/>
      <c r="I206" s="83"/>
    </row>
    <row r="207" spans="2:9" ht="12.75">
      <c r="B207" s="83"/>
      <c r="C207" s="83"/>
      <c r="D207" s="83"/>
      <c r="E207" s="83"/>
      <c r="F207" s="83"/>
      <c r="G207" s="83"/>
      <c r="H207" s="83"/>
      <c r="I207" s="83"/>
    </row>
    <row r="208" spans="2:9" ht="12.75">
      <c r="B208" s="83"/>
      <c r="C208" s="83"/>
      <c r="D208" s="83"/>
      <c r="E208" s="83"/>
      <c r="F208" s="83"/>
      <c r="G208" s="83"/>
      <c r="H208" s="83"/>
      <c r="I208" s="83"/>
    </row>
    <row r="209" spans="2:9" ht="12.75">
      <c r="B209" s="83"/>
      <c r="C209" s="83"/>
      <c r="D209" s="83"/>
      <c r="E209" s="83"/>
      <c r="F209" s="83"/>
      <c r="G209" s="83"/>
      <c r="H209" s="83"/>
      <c r="I209" s="83"/>
    </row>
    <row r="210" spans="2:9" ht="12.75">
      <c r="B210" s="83"/>
      <c r="C210" s="83"/>
      <c r="D210" s="83"/>
      <c r="E210" s="83"/>
      <c r="F210" s="83"/>
      <c r="G210" s="83"/>
      <c r="H210" s="83"/>
      <c r="I210" s="83"/>
    </row>
    <row r="211" spans="2:9" ht="12.75">
      <c r="B211" s="83"/>
      <c r="C211" s="83"/>
      <c r="D211" s="83"/>
      <c r="E211" s="83"/>
      <c r="F211" s="83"/>
      <c r="G211" s="83"/>
      <c r="H211" s="83"/>
      <c r="I211" s="83"/>
    </row>
    <row r="212" spans="2:9" ht="12.75">
      <c r="B212" s="83"/>
      <c r="C212" s="83"/>
      <c r="D212" s="83"/>
      <c r="E212" s="83"/>
      <c r="F212" s="83"/>
      <c r="G212" s="83"/>
      <c r="H212" s="83"/>
      <c r="I212" s="83"/>
    </row>
    <row r="213" spans="2:9" ht="12.75">
      <c r="B213" s="83"/>
      <c r="C213" s="83"/>
      <c r="D213" s="83"/>
      <c r="E213" s="83"/>
      <c r="F213" s="83"/>
      <c r="G213" s="83"/>
      <c r="H213" s="83"/>
      <c r="I213" s="83"/>
    </row>
    <row r="214" spans="2:9" ht="12.75">
      <c r="B214" s="83"/>
      <c r="C214" s="83"/>
      <c r="D214" s="83"/>
      <c r="E214" s="83"/>
      <c r="F214" s="83"/>
      <c r="G214" s="83"/>
      <c r="H214" s="83"/>
      <c r="I214" s="83"/>
    </row>
    <row r="215" spans="2:9" ht="12.75">
      <c r="B215" s="83"/>
      <c r="C215" s="83"/>
      <c r="D215" s="83"/>
      <c r="E215" s="83"/>
      <c r="F215" s="83"/>
      <c r="G215" s="83"/>
      <c r="H215" s="83"/>
      <c r="I215" s="83"/>
    </row>
    <row r="216" spans="2:9" ht="12.75">
      <c r="B216" s="83"/>
      <c r="C216" s="83"/>
      <c r="D216" s="83"/>
      <c r="E216" s="83"/>
      <c r="F216" s="83"/>
      <c r="G216" s="83"/>
      <c r="H216" s="83"/>
      <c r="I216" s="83"/>
    </row>
    <row r="217" spans="2:9" ht="12.75">
      <c r="B217" s="83"/>
      <c r="C217" s="83"/>
      <c r="D217" s="83"/>
      <c r="E217" s="83"/>
      <c r="F217" s="83"/>
      <c r="G217" s="83"/>
      <c r="H217" s="83"/>
      <c r="I217" s="83"/>
    </row>
    <row r="218" spans="2:9" ht="12.75">
      <c r="B218" s="83"/>
      <c r="C218" s="83"/>
      <c r="D218" s="83"/>
      <c r="E218" s="83"/>
      <c r="F218" s="83"/>
      <c r="G218" s="83"/>
      <c r="H218" s="83"/>
      <c r="I218" s="83"/>
    </row>
    <row r="219" spans="2:9" ht="12.75">
      <c r="B219" s="83"/>
      <c r="C219" s="83"/>
      <c r="D219" s="83"/>
      <c r="E219" s="83"/>
      <c r="F219" s="83"/>
      <c r="G219" s="83"/>
      <c r="H219" s="83"/>
      <c r="I219" s="83"/>
    </row>
    <row r="220" spans="2:9" ht="12.75">
      <c r="B220" s="83"/>
      <c r="C220" s="83"/>
      <c r="D220" s="83"/>
      <c r="E220" s="83"/>
      <c r="F220" s="83"/>
      <c r="G220" s="83"/>
      <c r="H220" s="83"/>
      <c r="I220" s="83"/>
    </row>
    <row r="221" spans="2:9" ht="12.75">
      <c r="B221" s="83"/>
      <c r="C221" s="83"/>
      <c r="D221" s="83"/>
      <c r="E221" s="83"/>
      <c r="F221" s="83"/>
      <c r="G221" s="83"/>
      <c r="H221" s="83"/>
      <c r="I221" s="83"/>
    </row>
    <row r="222" spans="2:9" ht="12.75">
      <c r="B222" s="83"/>
      <c r="C222" s="83"/>
      <c r="D222" s="83"/>
      <c r="E222" s="83"/>
      <c r="F222" s="83"/>
      <c r="G222" s="83"/>
      <c r="H222" s="83"/>
      <c r="I222" s="83"/>
    </row>
    <row r="223" spans="2:9" ht="12.75">
      <c r="B223" s="83"/>
      <c r="C223" s="83"/>
      <c r="D223" s="83"/>
      <c r="E223" s="83"/>
      <c r="F223" s="83"/>
      <c r="G223" s="83"/>
      <c r="H223" s="83"/>
      <c r="I223" s="83"/>
    </row>
    <row r="224" spans="2:9" ht="12.75">
      <c r="B224" s="83"/>
      <c r="C224" s="83"/>
      <c r="D224" s="83"/>
      <c r="E224" s="83"/>
      <c r="F224" s="83"/>
      <c r="G224" s="83"/>
      <c r="H224" s="83"/>
      <c r="I224" s="83"/>
    </row>
    <row r="225" spans="2:9" ht="12.75">
      <c r="B225" s="83"/>
      <c r="C225" s="83"/>
      <c r="D225" s="83"/>
      <c r="E225" s="83"/>
      <c r="F225" s="83"/>
      <c r="G225" s="83"/>
      <c r="H225" s="83"/>
      <c r="I225" s="83"/>
    </row>
    <row r="226" spans="2:9" ht="12.75">
      <c r="B226" s="83"/>
      <c r="C226" s="83"/>
      <c r="D226" s="83"/>
      <c r="E226" s="83"/>
      <c r="F226" s="83"/>
      <c r="G226" s="83"/>
      <c r="H226" s="83"/>
      <c r="I226" s="83"/>
    </row>
    <row r="227" spans="2:9" ht="12.75">
      <c r="B227" s="83"/>
      <c r="C227" s="83"/>
      <c r="D227" s="83"/>
      <c r="E227" s="83"/>
      <c r="F227" s="83"/>
      <c r="G227" s="83"/>
      <c r="H227" s="83"/>
      <c r="I227" s="83"/>
    </row>
    <row r="228" spans="2:9" ht="12.75">
      <c r="B228" s="83"/>
      <c r="C228" s="83"/>
      <c r="D228" s="83"/>
      <c r="E228" s="83"/>
      <c r="F228" s="83"/>
      <c r="G228" s="83"/>
      <c r="H228" s="83"/>
      <c r="I228" s="83"/>
    </row>
    <row r="229" spans="2:9" ht="12.75">
      <c r="B229" s="83"/>
      <c r="C229" s="83"/>
      <c r="D229" s="83"/>
      <c r="E229" s="83"/>
      <c r="F229" s="83"/>
      <c r="G229" s="83"/>
      <c r="H229" s="83"/>
      <c r="I229" s="83"/>
    </row>
    <row r="230" spans="2:9" ht="12.75">
      <c r="B230" s="83"/>
      <c r="C230" s="83"/>
      <c r="D230" s="83"/>
      <c r="E230" s="83"/>
      <c r="F230" s="83"/>
      <c r="G230" s="83"/>
      <c r="H230" s="83"/>
      <c r="I230" s="83"/>
    </row>
    <row r="231" spans="2:9" ht="12.75">
      <c r="B231" s="83"/>
      <c r="C231" s="83"/>
      <c r="D231" s="83"/>
      <c r="E231" s="83"/>
      <c r="F231" s="83"/>
      <c r="G231" s="83"/>
      <c r="H231" s="83"/>
      <c r="I231" s="83"/>
    </row>
    <row r="232" spans="2:9" ht="12.75">
      <c r="B232" s="83"/>
      <c r="C232" s="83"/>
      <c r="D232" s="83"/>
      <c r="E232" s="83"/>
      <c r="F232" s="83"/>
      <c r="G232" s="83"/>
      <c r="H232" s="83"/>
      <c r="I232" s="83"/>
    </row>
    <row r="233" spans="2:9" ht="12.75">
      <c r="B233" s="83"/>
      <c r="C233" s="83"/>
      <c r="D233" s="83"/>
      <c r="E233" s="83"/>
      <c r="F233" s="83"/>
      <c r="G233" s="83"/>
      <c r="H233" s="83"/>
      <c r="I233" s="83"/>
    </row>
    <row r="234" spans="2:9" ht="12.75">
      <c r="B234" s="83"/>
      <c r="C234" s="83"/>
      <c r="D234" s="83"/>
      <c r="E234" s="83"/>
      <c r="F234" s="83"/>
      <c r="G234" s="83"/>
      <c r="H234" s="83"/>
      <c r="I234" s="83"/>
    </row>
    <row r="235" spans="2:9" ht="12.75">
      <c r="B235" s="83"/>
      <c r="C235" s="83"/>
      <c r="D235" s="83"/>
      <c r="E235" s="83"/>
      <c r="F235" s="83"/>
      <c r="G235" s="83"/>
      <c r="H235" s="83"/>
      <c r="I235" s="83"/>
    </row>
    <row r="236" spans="2:9" ht="12.75">
      <c r="B236" s="83"/>
      <c r="C236" s="83"/>
      <c r="D236" s="83"/>
      <c r="E236" s="83"/>
      <c r="F236" s="83"/>
      <c r="G236" s="83"/>
      <c r="H236" s="83"/>
      <c r="I236" s="83"/>
    </row>
    <row r="237" spans="2:9" ht="12.75">
      <c r="B237" s="83"/>
      <c r="C237" s="83"/>
      <c r="D237" s="83"/>
      <c r="E237" s="83"/>
      <c r="F237" s="83"/>
      <c r="G237" s="83"/>
      <c r="H237" s="83"/>
      <c r="I237" s="83"/>
    </row>
    <row r="238" spans="2:9" ht="12.75">
      <c r="B238" s="83"/>
      <c r="C238" s="83"/>
      <c r="D238" s="83"/>
      <c r="E238" s="83"/>
      <c r="F238" s="83"/>
      <c r="G238" s="83"/>
      <c r="H238" s="83"/>
      <c r="I238" s="83"/>
    </row>
    <row r="239" spans="2:9" ht="12.75">
      <c r="B239" s="83"/>
      <c r="C239" s="83"/>
      <c r="D239" s="83"/>
      <c r="E239" s="83"/>
      <c r="F239" s="83"/>
      <c r="G239" s="83"/>
      <c r="H239" s="83"/>
      <c r="I239" s="83"/>
    </row>
    <row r="240" spans="2:9" ht="12.75">
      <c r="B240" s="83"/>
      <c r="C240" s="83"/>
      <c r="D240" s="83"/>
      <c r="E240" s="83"/>
      <c r="F240" s="83"/>
      <c r="G240" s="83"/>
      <c r="H240" s="83"/>
      <c r="I240" s="83"/>
    </row>
    <row r="241" spans="2:9" ht="12.75">
      <c r="B241" s="83"/>
      <c r="C241" s="83"/>
      <c r="D241" s="83"/>
      <c r="E241" s="83"/>
      <c r="F241" s="83"/>
      <c r="G241" s="83"/>
      <c r="H241" s="83"/>
      <c r="I241" s="83"/>
    </row>
    <row r="242" spans="2:9" ht="12.75">
      <c r="B242" s="83"/>
      <c r="C242" s="83"/>
      <c r="D242" s="83"/>
      <c r="E242" s="83"/>
      <c r="F242" s="83"/>
      <c r="G242" s="83"/>
      <c r="H242" s="83"/>
      <c r="I242" s="83"/>
    </row>
    <row r="243" spans="2:9" ht="12.75">
      <c r="B243" s="83"/>
      <c r="C243" s="83"/>
      <c r="D243" s="83"/>
      <c r="E243" s="83"/>
      <c r="F243" s="83"/>
      <c r="G243" s="83"/>
      <c r="H243" s="83"/>
      <c r="I243" s="83"/>
    </row>
    <row r="244" spans="2:9" ht="12.75">
      <c r="B244" s="83"/>
      <c r="C244" s="83"/>
      <c r="D244" s="83"/>
      <c r="E244" s="83"/>
      <c r="F244" s="83"/>
      <c r="G244" s="83"/>
      <c r="H244" s="83"/>
      <c r="I244" s="83"/>
    </row>
    <row r="245" spans="2:9" ht="12.75">
      <c r="B245" s="83"/>
      <c r="C245" s="83"/>
      <c r="D245" s="83"/>
      <c r="E245" s="83"/>
      <c r="F245" s="83"/>
      <c r="G245" s="83"/>
      <c r="H245" s="83"/>
      <c r="I245" s="83"/>
    </row>
    <row r="246" spans="2:9" ht="12.75">
      <c r="B246" s="83"/>
      <c r="C246" s="83"/>
      <c r="D246" s="83"/>
      <c r="E246" s="83"/>
      <c r="F246" s="83"/>
      <c r="G246" s="83"/>
      <c r="H246" s="83"/>
      <c r="I246" s="83"/>
    </row>
    <row r="247" spans="2:9" ht="12.75">
      <c r="B247" s="83"/>
      <c r="C247" s="83"/>
      <c r="D247" s="83"/>
      <c r="E247" s="83"/>
      <c r="F247" s="83"/>
      <c r="G247" s="83"/>
      <c r="H247" s="83"/>
      <c r="I247" s="83"/>
    </row>
    <row r="248" spans="2:9" ht="12.75">
      <c r="B248" s="83"/>
      <c r="C248" s="83"/>
      <c r="D248" s="83"/>
      <c r="E248" s="83"/>
      <c r="F248" s="83"/>
      <c r="G248" s="83"/>
      <c r="H248" s="83"/>
      <c r="I248" s="83"/>
    </row>
    <row r="249" spans="2:9" ht="12.75">
      <c r="B249" s="83"/>
      <c r="C249" s="83"/>
      <c r="D249" s="83"/>
      <c r="E249" s="83"/>
      <c r="F249" s="83"/>
      <c r="G249" s="83"/>
      <c r="H249" s="83"/>
      <c r="I249" s="83"/>
    </row>
    <row r="250" spans="2:9" ht="12.75">
      <c r="B250" s="83"/>
      <c r="C250" s="83"/>
      <c r="D250" s="83"/>
      <c r="E250" s="83"/>
      <c r="F250" s="83"/>
      <c r="G250" s="83"/>
      <c r="H250" s="83"/>
      <c r="I250" s="83"/>
    </row>
    <row r="251" spans="2:9" ht="12.75">
      <c r="B251" s="83"/>
      <c r="C251" s="83"/>
      <c r="D251" s="83"/>
      <c r="E251" s="83"/>
      <c r="F251" s="83"/>
      <c r="G251" s="83"/>
      <c r="H251" s="83"/>
      <c r="I251" s="83"/>
    </row>
    <row r="252" spans="2:9" ht="12.75">
      <c r="B252" s="83"/>
      <c r="C252" s="83"/>
      <c r="D252" s="83"/>
      <c r="E252" s="83"/>
      <c r="F252" s="83"/>
      <c r="G252" s="83"/>
      <c r="H252" s="83"/>
      <c r="I252" s="83"/>
    </row>
    <row r="253" spans="2:9" ht="12.75">
      <c r="B253" s="83"/>
      <c r="C253" s="83"/>
      <c r="D253" s="83"/>
      <c r="E253" s="83"/>
      <c r="F253" s="83"/>
      <c r="G253" s="83"/>
      <c r="H253" s="83"/>
      <c r="I253" s="83"/>
    </row>
    <row r="254" spans="2:9" ht="12.75">
      <c r="B254" s="83"/>
      <c r="C254" s="83"/>
      <c r="D254" s="83"/>
      <c r="E254" s="83"/>
      <c r="F254" s="83"/>
      <c r="G254" s="83"/>
      <c r="H254" s="83"/>
      <c r="I254" s="83"/>
    </row>
    <row r="255" spans="2:9" ht="12.75">
      <c r="B255" s="83"/>
      <c r="C255" s="83"/>
      <c r="D255" s="83"/>
      <c r="E255" s="83"/>
      <c r="F255" s="83"/>
      <c r="G255" s="83"/>
      <c r="H255" s="83"/>
      <c r="I255" s="83"/>
    </row>
    <row r="256" spans="2:9" ht="12.75">
      <c r="B256" s="83"/>
      <c r="C256" s="83"/>
      <c r="D256" s="83"/>
      <c r="E256" s="83"/>
      <c r="F256" s="83"/>
      <c r="G256" s="83"/>
      <c r="H256" s="83"/>
      <c r="I256" s="83"/>
    </row>
    <row r="257" spans="2:9" ht="12.75">
      <c r="B257" s="83"/>
      <c r="C257" s="83"/>
      <c r="D257" s="83"/>
      <c r="E257" s="83"/>
      <c r="F257" s="83"/>
      <c r="G257" s="83"/>
      <c r="H257" s="83"/>
      <c r="I257" s="83"/>
    </row>
    <row r="258" spans="2:9" ht="12.75">
      <c r="B258" s="83"/>
      <c r="C258" s="83"/>
      <c r="D258" s="83"/>
      <c r="E258" s="83"/>
      <c r="F258" s="83"/>
      <c r="G258" s="83"/>
      <c r="H258" s="83"/>
      <c r="I258" s="83"/>
    </row>
    <row r="259" spans="2:9" ht="12.75">
      <c r="B259" s="83"/>
      <c r="C259" s="83"/>
      <c r="D259" s="83"/>
      <c r="E259" s="83"/>
      <c r="F259" s="83"/>
      <c r="G259" s="83"/>
      <c r="H259" s="83"/>
      <c r="I259" s="83"/>
    </row>
    <row r="260" spans="2:9" ht="12.75">
      <c r="B260" s="83"/>
      <c r="C260" s="83"/>
      <c r="D260" s="83"/>
      <c r="E260" s="83"/>
      <c r="F260" s="83"/>
      <c r="G260" s="83"/>
      <c r="H260" s="83"/>
      <c r="I260" s="83"/>
    </row>
    <row r="261" spans="2:9" ht="12.75">
      <c r="B261" s="83"/>
      <c r="C261" s="83"/>
      <c r="D261" s="83"/>
      <c r="E261" s="83"/>
      <c r="F261" s="83"/>
      <c r="G261" s="83"/>
      <c r="H261" s="83"/>
      <c r="I261" s="83"/>
    </row>
    <row r="262" spans="2:9" ht="12.75">
      <c r="B262" s="83"/>
      <c r="C262" s="83"/>
      <c r="D262" s="83"/>
      <c r="E262" s="83"/>
      <c r="F262" s="83"/>
      <c r="G262" s="83"/>
      <c r="H262" s="83"/>
      <c r="I262" s="83"/>
    </row>
    <row r="263" spans="2:9" ht="12.75">
      <c r="B263" s="83"/>
      <c r="C263" s="83"/>
      <c r="D263" s="83"/>
      <c r="E263" s="83"/>
      <c r="F263" s="83"/>
      <c r="G263" s="83"/>
      <c r="H263" s="83"/>
      <c r="I263" s="83"/>
    </row>
    <row r="264" spans="2:9" ht="12.75">
      <c r="B264" s="83"/>
      <c r="C264" s="83"/>
      <c r="D264" s="83"/>
      <c r="E264" s="83"/>
      <c r="F264" s="83"/>
      <c r="G264" s="83"/>
      <c r="H264" s="83"/>
      <c r="I264" s="83"/>
    </row>
    <row r="265" spans="2:9" ht="12.75">
      <c r="B265" s="83"/>
      <c r="C265" s="83"/>
      <c r="D265" s="83"/>
      <c r="E265" s="83"/>
      <c r="F265" s="83"/>
      <c r="G265" s="83"/>
      <c r="H265" s="83"/>
      <c r="I265" s="83"/>
    </row>
    <row r="266" spans="2:9" ht="12.75">
      <c r="B266" s="83"/>
      <c r="C266" s="83"/>
      <c r="D266" s="83"/>
      <c r="E266" s="83"/>
      <c r="F266" s="83"/>
      <c r="G266" s="83"/>
      <c r="H266" s="83"/>
      <c r="I266" s="83"/>
    </row>
    <row r="267" spans="2:9" ht="12.75">
      <c r="B267" s="83"/>
      <c r="C267" s="83"/>
      <c r="D267" s="83"/>
      <c r="E267" s="83"/>
      <c r="F267" s="83"/>
      <c r="G267" s="83"/>
      <c r="H267" s="83"/>
      <c r="I267" s="83"/>
    </row>
    <row r="268" spans="2:9" ht="12.75">
      <c r="B268" s="83"/>
      <c r="C268" s="83"/>
      <c r="D268" s="83"/>
      <c r="E268" s="83"/>
      <c r="F268" s="83"/>
      <c r="G268" s="83"/>
      <c r="H268" s="83"/>
      <c r="I268" s="83"/>
    </row>
    <row r="269" spans="2:9" ht="12.75">
      <c r="B269" s="83"/>
      <c r="C269" s="83"/>
      <c r="D269" s="83"/>
      <c r="E269" s="83"/>
      <c r="F269" s="83"/>
      <c r="G269" s="83"/>
      <c r="H269" s="83"/>
      <c r="I269" s="83"/>
    </row>
    <row r="270" spans="2:9" ht="12.75">
      <c r="B270" s="83"/>
      <c r="C270" s="83"/>
      <c r="D270" s="83"/>
      <c r="E270" s="83"/>
      <c r="F270" s="83"/>
      <c r="G270" s="83"/>
      <c r="H270" s="83"/>
      <c r="I270" s="83"/>
    </row>
    <row r="271" spans="2:9" ht="12.75">
      <c r="B271" s="83"/>
      <c r="C271" s="83"/>
      <c r="D271" s="83"/>
      <c r="E271" s="83"/>
      <c r="F271" s="83"/>
      <c r="G271" s="83"/>
      <c r="H271" s="83"/>
      <c r="I271" s="83"/>
    </row>
    <row r="272" spans="2:9" ht="12.75">
      <c r="B272" s="83"/>
      <c r="C272" s="83"/>
      <c r="D272" s="83"/>
      <c r="E272" s="83"/>
      <c r="F272" s="83"/>
      <c r="G272" s="83"/>
      <c r="H272" s="83"/>
      <c r="I272" s="83"/>
    </row>
    <row r="273" spans="2:9" ht="12.75">
      <c r="B273" s="83"/>
      <c r="C273" s="83"/>
      <c r="D273" s="83"/>
      <c r="E273" s="83"/>
      <c r="F273" s="83"/>
      <c r="G273" s="83"/>
      <c r="H273" s="83"/>
      <c r="I273" s="83"/>
    </row>
    <row r="274" spans="2:9" ht="12.75">
      <c r="B274" s="83"/>
      <c r="C274" s="83"/>
      <c r="D274" s="83"/>
      <c r="E274" s="83"/>
      <c r="F274" s="83"/>
      <c r="G274" s="83"/>
      <c r="H274" s="83"/>
      <c r="I274" s="83"/>
    </row>
    <row r="275" spans="2:9" ht="12.75">
      <c r="B275" s="83"/>
      <c r="C275" s="83"/>
      <c r="D275" s="83"/>
      <c r="E275" s="83"/>
      <c r="F275" s="83"/>
      <c r="G275" s="83"/>
      <c r="H275" s="83"/>
      <c r="I275" s="83"/>
    </row>
    <row r="276" spans="2:9" ht="12.75">
      <c r="B276" s="83"/>
      <c r="C276" s="83"/>
      <c r="D276" s="83"/>
      <c r="E276" s="83"/>
      <c r="F276" s="83"/>
      <c r="G276" s="83"/>
      <c r="H276" s="83"/>
      <c r="I276" s="83"/>
    </row>
    <row r="277" spans="2:9" ht="12.75">
      <c r="B277" s="83"/>
      <c r="C277" s="83"/>
      <c r="D277" s="83"/>
      <c r="E277" s="83"/>
      <c r="F277" s="83"/>
      <c r="G277" s="83"/>
      <c r="H277" s="83"/>
      <c r="I277" s="83"/>
    </row>
    <row r="278" spans="2:9" ht="12.75">
      <c r="B278" s="83"/>
      <c r="C278" s="83"/>
      <c r="D278" s="83"/>
      <c r="E278" s="83"/>
      <c r="F278" s="83"/>
      <c r="G278" s="83"/>
      <c r="H278" s="83"/>
      <c r="I278" s="83"/>
    </row>
    <row r="279" spans="2:9" ht="12.75">
      <c r="B279" s="83"/>
      <c r="C279" s="83"/>
      <c r="D279" s="83"/>
      <c r="E279" s="83"/>
      <c r="F279" s="83"/>
      <c r="G279" s="83"/>
      <c r="H279" s="83"/>
      <c r="I279" s="83"/>
    </row>
    <row r="280" spans="2:9" ht="12.75">
      <c r="B280" s="83"/>
      <c r="C280" s="83"/>
      <c r="D280" s="83"/>
      <c r="E280" s="83"/>
      <c r="F280" s="83"/>
      <c r="G280" s="83"/>
      <c r="H280" s="83"/>
      <c r="I280" s="83"/>
    </row>
    <row r="281" spans="2:9" ht="12.75">
      <c r="B281" s="83"/>
      <c r="C281" s="83"/>
      <c r="D281" s="83"/>
      <c r="E281" s="83"/>
      <c r="F281" s="83"/>
      <c r="G281" s="83"/>
      <c r="H281" s="83"/>
      <c r="I281" s="83"/>
    </row>
    <row r="282" spans="2:9" ht="12.75">
      <c r="B282" s="83"/>
      <c r="C282" s="83"/>
      <c r="D282" s="83"/>
      <c r="E282" s="83"/>
      <c r="F282" s="83"/>
      <c r="G282" s="83"/>
      <c r="H282" s="83"/>
      <c r="I282" s="83"/>
    </row>
    <row r="283" spans="2:9" ht="12.75">
      <c r="B283" s="83"/>
      <c r="C283" s="83"/>
      <c r="D283" s="83"/>
      <c r="E283" s="83"/>
      <c r="F283" s="83"/>
      <c r="G283" s="83"/>
      <c r="H283" s="83"/>
      <c r="I283" s="83"/>
    </row>
    <row r="284" spans="2:9" ht="12.75">
      <c r="B284" s="83"/>
      <c r="C284" s="83"/>
      <c r="D284" s="83"/>
      <c r="E284" s="83"/>
      <c r="F284" s="83"/>
      <c r="G284" s="83"/>
      <c r="H284" s="83"/>
      <c r="I284" s="83"/>
    </row>
    <row r="285" spans="2:9" ht="12.75">
      <c r="B285" s="83"/>
      <c r="C285" s="83"/>
      <c r="D285" s="83"/>
      <c r="E285" s="83"/>
      <c r="F285" s="83"/>
      <c r="G285" s="83"/>
      <c r="H285" s="83"/>
      <c r="I285" s="83"/>
    </row>
    <row r="286" spans="2:9" ht="12.75">
      <c r="B286" s="83"/>
      <c r="C286" s="83"/>
      <c r="D286" s="83"/>
      <c r="E286" s="83"/>
      <c r="F286" s="83"/>
      <c r="G286" s="83"/>
      <c r="H286" s="83"/>
      <c r="I286" s="83"/>
    </row>
    <row r="287" spans="2:9" ht="12.75">
      <c r="B287" s="83"/>
      <c r="C287" s="83"/>
      <c r="D287" s="83"/>
      <c r="E287" s="83"/>
      <c r="F287" s="83"/>
      <c r="G287" s="83"/>
      <c r="H287" s="83"/>
      <c r="I287" s="83"/>
    </row>
    <row r="288" spans="2:9" ht="12.75">
      <c r="B288" s="83"/>
      <c r="C288" s="83"/>
      <c r="D288" s="83"/>
      <c r="E288" s="83"/>
      <c r="F288" s="83"/>
      <c r="G288" s="83"/>
      <c r="H288" s="83"/>
      <c r="I288" s="83"/>
    </row>
    <row r="289" spans="2:9" ht="12.75">
      <c r="B289" s="83"/>
      <c r="C289" s="83"/>
      <c r="D289" s="83"/>
      <c r="E289" s="83"/>
      <c r="F289" s="83"/>
      <c r="G289" s="83"/>
      <c r="H289" s="83"/>
      <c r="I289" s="83"/>
    </row>
    <row r="290" spans="2:9" ht="12.75">
      <c r="B290" s="83"/>
      <c r="C290" s="83"/>
      <c r="D290" s="83"/>
      <c r="E290" s="83"/>
      <c r="F290" s="83"/>
      <c r="G290" s="83"/>
      <c r="H290" s="83"/>
      <c r="I290" s="83"/>
    </row>
    <row r="291" spans="2:9" ht="12.75">
      <c r="B291" s="83"/>
      <c r="C291" s="83"/>
      <c r="D291" s="83"/>
      <c r="E291" s="83"/>
      <c r="F291" s="83"/>
      <c r="G291" s="83"/>
      <c r="H291" s="83"/>
      <c r="I291" s="83"/>
    </row>
    <row r="292" spans="2:9" ht="12.75">
      <c r="B292" s="83"/>
      <c r="C292" s="83"/>
      <c r="D292" s="83"/>
      <c r="E292" s="83"/>
      <c r="F292" s="83"/>
      <c r="G292" s="83"/>
      <c r="H292" s="83"/>
      <c r="I292" s="83"/>
    </row>
    <row r="293" spans="2:9" ht="12.75">
      <c r="B293" s="83"/>
      <c r="C293" s="83"/>
      <c r="D293" s="83"/>
      <c r="E293" s="83"/>
      <c r="F293" s="83"/>
      <c r="G293" s="83"/>
      <c r="H293" s="83"/>
      <c r="I293" s="83"/>
    </row>
    <row r="294" spans="2:9" ht="12.75">
      <c r="B294" s="83"/>
      <c r="C294" s="83"/>
      <c r="D294" s="83"/>
      <c r="E294" s="83"/>
      <c r="F294" s="83"/>
      <c r="G294" s="83"/>
      <c r="H294" s="83"/>
      <c r="I294" s="83"/>
    </row>
    <row r="295" spans="2:9" ht="12.75">
      <c r="B295" s="83"/>
      <c r="C295" s="83"/>
      <c r="D295" s="83"/>
      <c r="E295" s="83"/>
      <c r="F295" s="83"/>
      <c r="G295" s="83"/>
      <c r="H295" s="83"/>
      <c r="I295" s="83"/>
    </row>
    <row r="296" spans="2:9" ht="12.75">
      <c r="B296" s="83"/>
      <c r="C296" s="83"/>
      <c r="D296" s="83"/>
      <c r="E296" s="83"/>
      <c r="F296" s="83"/>
      <c r="G296" s="83"/>
      <c r="H296" s="83"/>
      <c r="I296" s="83"/>
    </row>
    <row r="297" spans="2:9" ht="12.75">
      <c r="B297" s="83"/>
      <c r="C297" s="83"/>
      <c r="D297" s="83"/>
      <c r="E297" s="83"/>
      <c r="F297" s="83"/>
      <c r="G297" s="83"/>
      <c r="H297" s="83"/>
      <c r="I297" s="83"/>
    </row>
    <row r="298" spans="2:9" ht="12.75">
      <c r="B298" s="83"/>
      <c r="C298" s="83"/>
      <c r="D298" s="83"/>
      <c r="E298" s="83"/>
      <c r="F298" s="83"/>
      <c r="G298" s="83"/>
      <c r="H298" s="83"/>
      <c r="I298" s="83"/>
    </row>
    <row r="299" spans="2:9" ht="12.75">
      <c r="B299" s="83"/>
      <c r="C299" s="83"/>
      <c r="D299" s="83"/>
      <c r="E299" s="83"/>
      <c r="F299" s="83"/>
      <c r="G299" s="83"/>
      <c r="H299" s="83"/>
      <c r="I299" s="83"/>
    </row>
    <row r="300" spans="2:9" ht="12.75">
      <c r="B300" s="83"/>
      <c r="C300" s="83"/>
      <c r="D300" s="83"/>
      <c r="E300" s="83"/>
      <c r="F300" s="83"/>
      <c r="G300" s="83"/>
      <c r="H300" s="83"/>
      <c r="I300" s="83"/>
    </row>
    <row r="301" spans="2:9" ht="12.75">
      <c r="B301" s="83"/>
      <c r="C301" s="83"/>
      <c r="D301" s="83"/>
      <c r="E301" s="83"/>
      <c r="F301" s="83"/>
      <c r="G301" s="83"/>
      <c r="H301" s="83"/>
      <c r="I301" s="83"/>
    </row>
    <row r="302" spans="2:9" ht="12.75">
      <c r="B302" s="83"/>
      <c r="C302" s="83"/>
      <c r="D302" s="83"/>
      <c r="E302" s="83"/>
      <c r="F302" s="83"/>
      <c r="G302" s="83"/>
      <c r="H302" s="83"/>
      <c r="I302" s="83"/>
    </row>
    <row r="303" spans="2:9" ht="12.75">
      <c r="B303" s="83"/>
      <c r="C303" s="83"/>
      <c r="D303" s="83"/>
      <c r="E303" s="83"/>
      <c r="F303" s="83"/>
      <c r="G303" s="83"/>
      <c r="H303" s="83"/>
      <c r="I303" s="83"/>
    </row>
    <row r="304" spans="2:9" ht="12.75">
      <c r="B304" s="83"/>
      <c r="C304" s="83"/>
      <c r="D304" s="83"/>
      <c r="E304" s="83"/>
      <c r="F304" s="83"/>
      <c r="G304" s="83"/>
      <c r="H304" s="83"/>
      <c r="I304" s="83"/>
    </row>
    <row r="305" spans="2:9" ht="12.75">
      <c r="B305" s="83"/>
      <c r="C305" s="83"/>
      <c r="D305" s="83"/>
      <c r="E305" s="83"/>
      <c r="F305" s="83"/>
      <c r="G305" s="83"/>
      <c r="H305" s="83"/>
      <c r="I305" s="83"/>
    </row>
    <row r="306" spans="2:9" ht="12.75">
      <c r="B306" s="83"/>
      <c r="C306" s="83"/>
      <c r="D306" s="83"/>
      <c r="E306" s="83"/>
      <c r="F306" s="83"/>
      <c r="G306" s="83"/>
      <c r="H306" s="83"/>
      <c r="I306" s="83"/>
    </row>
    <row r="307" spans="2:9" ht="12.75">
      <c r="B307" s="83"/>
      <c r="C307" s="83"/>
      <c r="D307" s="83"/>
      <c r="E307" s="83"/>
      <c r="F307" s="83"/>
      <c r="G307" s="83"/>
      <c r="H307" s="83"/>
      <c r="I307" s="83"/>
    </row>
    <row r="308" spans="2:9" ht="12.75">
      <c r="B308" s="83"/>
      <c r="C308" s="83"/>
      <c r="D308" s="83"/>
      <c r="E308" s="83"/>
      <c r="F308" s="83"/>
      <c r="G308" s="83"/>
      <c r="H308" s="83"/>
      <c r="I308" s="83"/>
    </row>
    <row r="309" spans="2:9" ht="12.75">
      <c r="B309" s="83"/>
      <c r="C309" s="83"/>
      <c r="D309" s="83"/>
      <c r="E309" s="83"/>
      <c r="F309" s="83"/>
      <c r="G309" s="83"/>
      <c r="H309" s="83"/>
      <c r="I309" s="83"/>
    </row>
    <row r="310" spans="2:9" ht="12.75">
      <c r="B310" s="83"/>
      <c r="C310" s="83"/>
      <c r="D310" s="83"/>
      <c r="E310" s="83"/>
      <c r="F310" s="83"/>
      <c r="G310" s="83"/>
      <c r="H310" s="83"/>
      <c r="I310" s="83"/>
    </row>
    <row r="311" spans="2:9" ht="12.75">
      <c r="B311" s="83"/>
      <c r="C311" s="83"/>
      <c r="D311" s="83"/>
      <c r="E311" s="83"/>
      <c r="F311" s="83"/>
      <c r="G311" s="83"/>
      <c r="H311" s="83"/>
      <c r="I311" s="83"/>
    </row>
    <row r="312" spans="2:9" ht="12.75">
      <c r="B312" s="83"/>
      <c r="C312" s="83"/>
      <c r="D312" s="83"/>
      <c r="E312" s="83"/>
      <c r="F312" s="83"/>
      <c r="G312" s="83"/>
      <c r="H312" s="83"/>
      <c r="I312" s="83"/>
    </row>
    <row r="313" spans="2:9" ht="12.75">
      <c r="B313" s="83"/>
      <c r="C313" s="83"/>
      <c r="D313" s="83"/>
      <c r="E313" s="83"/>
      <c r="F313" s="83"/>
      <c r="G313" s="83"/>
      <c r="H313" s="83"/>
      <c r="I313" s="83"/>
    </row>
    <row r="314" spans="2:9" ht="12.75">
      <c r="B314" s="83"/>
      <c r="C314" s="83"/>
      <c r="D314" s="83"/>
      <c r="E314" s="83"/>
      <c r="F314" s="83"/>
      <c r="G314" s="83"/>
      <c r="H314" s="83"/>
      <c r="I314" s="83"/>
    </row>
    <row r="315" spans="2:9" ht="12.75">
      <c r="B315" s="83"/>
      <c r="C315" s="83"/>
      <c r="D315" s="83"/>
      <c r="E315" s="83"/>
      <c r="F315" s="83"/>
      <c r="G315" s="83"/>
      <c r="H315" s="83"/>
      <c r="I315" s="83"/>
    </row>
    <row r="316" spans="2:9" ht="12.75">
      <c r="B316" s="83"/>
      <c r="C316" s="83"/>
      <c r="D316" s="83"/>
      <c r="E316" s="83"/>
      <c r="F316" s="83"/>
      <c r="G316" s="83"/>
      <c r="H316" s="83"/>
      <c r="I316" s="83"/>
    </row>
    <row r="317" spans="2:9" ht="12.75">
      <c r="B317" s="83"/>
      <c r="C317" s="83"/>
      <c r="D317" s="83"/>
      <c r="E317" s="83"/>
      <c r="F317" s="83"/>
      <c r="G317" s="83"/>
      <c r="H317" s="83"/>
      <c r="I317" s="83"/>
    </row>
    <row r="318" spans="2:9" ht="12.75">
      <c r="B318" s="83"/>
      <c r="C318" s="83"/>
      <c r="D318" s="83"/>
      <c r="E318" s="83"/>
      <c r="F318" s="83"/>
      <c r="G318" s="83"/>
      <c r="H318" s="83"/>
      <c r="I318" s="83"/>
    </row>
    <row r="319" spans="2:9" ht="12.75">
      <c r="B319" s="83"/>
      <c r="C319" s="83"/>
      <c r="D319" s="83"/>
      <c r="E319" s="83"/>
      <c r="F319" s="83"/>
      <c r="G319" s="83"/>
      <c r="H319" s="83"/>
      <c r="I319" s="83"/>
    </row>
    <row r="320" spans="2:9" ht="12.75">
      <c r="B320" s="83"/>
      <c r="C320" s="83"/>
      <c r="D320" s="83"/>
      <c r="E320" s="83"/>
      <c r="F320" s="83"/>
      <c r="G320" s="83"/>
      <c r="H320" s="83"/>
      <c r="I320" s="83"/>
    </row>
    <row r="321" spans="2:9" ht="12.75">
      <c r="B321" s="83"/>
      <c r="C321" s="83"/>
      <c r="D321" s="83"/>
      <c r="E321" s="83"/>
      <c r="F321" s="83"/>
      <c r="G321" s="83"/>
      <c r="H321" s="83"/>
      <c r="I321" s="83"/>
    </row>
    <row r="322" spans="2:9" ht="12.75">
      <c r="B322" s="83"/>
      <c r="C322" s="83"/>
      <c r="D322" s="83"/>
      <c r="E322" s="83"/>
      <c r="F322" s="83"/>
      <c r="G322" s="83"/>
      <c r="H322" s="83"/>
      <c r="I322" s="83"/>
    </row>
    <row r="323" spans="2:9" ht="12.75">
      <c r="B323" s="83"/>
      <c r="C323" s="83"/>
      <c r="D323" s="83"/>
      <c r="E323" s="83"/>
      <c r="F323" s="83"/>
      <c r="G323" s="83"/>
      <c r="H323" s="83"/>
      <c r="I323" s="83"/>
    </row>
    <row r="324" spans="2:9" ht="12.75">
      <c r="B324" s="83"/>
      <c r="C324" s="83"/>
      <c r="D324" s="83"/>
      <c r="E324" s="83"/>
      <c r="F324" s="83"/>
      <c r="G324" s="83"/>
      <c r="H324" s="83"/>
      <c r="I324" s="83"/>
    </row>
    <row r="325" spans="2:9" ht="12.75">
      <c r="B325" s="83"/>
      <c r="C325" s="83"/>
      <c r="D325" s="83"/>
      <c r="E325" s="83"/>
      <c r="F325" s="83"/>
      <c r="G325" s="83"/>
      <c r="H325" s="83"/>
      <c r="I325" s="83"/>
    </row>
    <row r="326" spans="2:9" ht="12.75">
      <c r="B326" s="83"/>
      <c r="C326" s="83"/>
      <c r="D326" s="83"/>
      <c r="E326" s="83"/>
      <c r="F326" s="83"/>
      <c r="G326" s="83"/>
      <c r="H326" s="83"/>
      <c r="I326" s="83"/>
    </row>
    <row r="327" spans="2:9" ht="12.75">
      <c r="B327" s="83"/>
      <c r="C327" s="83"/>
      <c r="D327" s="83"/>
      <c r="E327" s="83"/>
      <c r="F327" s="83"/>
      <c r="G327" s="83"/>
      <c r="H327" s="83"/>
      <c r="I327" s="83"/>
    </row>
    <row r="328" spans="2:9" ht="12.75">
      <c r="B328" s="83"/>
      <c r="C328" s="83"/>
      <c r="D328" s="83"/>
      <c r="E328" s="83"/>
      <c r="F328" s="83"/>
      <c r="G328" s="83"/>
      <c r="H328" s="83"/>
      <c r="I328" s="83"/>
    </row>
    <row r="329" spans="2:9" ht="12.75">
      <c r="B329" s="83"/>
      <c r="C329" s="83"/>
      <c r="D329" s="83"/>
      <c r="E329" s="83"/>
      <c r="F329" s="83"/>
      <c r="G329" s="83"/>
      <c r="H329" s="83"/>
      <c r="I329" s="83"/>
    </row>
    <row r="330" spans="2:9" ht="12.75">
      <c r="B330" s="83"/>
      <c r="C330" s="83"/>
      <c r="D330" s="83"/>
      <c r="E330" s="83"/>
      <c r="F330" s="83"/>
      <c r="G330" s="83"/>
      <c r="H330" s="83"/>
      <c r="I330" s="83"/>
    </row>
    <row r="331" spans="2:9" ht="12.75">
      <c r="B331" s="83"/>
      <c r="C331" s="83"/>
      <c r="D331" s="83"/>
      <c r="E331" s="83"/>
      <c r="F331" s="83"/>
      <c r="G331" s="83"/>
      <c r="H331" s="83"/>
      <c r="I331" s="83"/>
    </row>
    <row r="332" spans="2:9" ht="12.75">
      <c r="B332" s="83"/>
      <c r="C332" s="83"/>
      <c r="D332" s="83"/>
      <c r="E332" s="83"/>
      <c r="F332" s="83"/>
      <c r="G332" s="83"/>
      <c r="H332" s="83"/>
      <c r="I332" s="83"/>
    </row>
    <row r="333" spans="2:9" ht="12.75">
      <c r="B333" s="83"/>
      <c r="C333" s="83"/>
      <c r="D333" s="83"/>
      <c r="E333" s="83"/>
      <c r="F333" s="83"/>
      <c r="G333" s="83"/>
      <c r="H333" s="83"/>
      <c r="I333" s="83"/>
    </row>
    <row r="334" spans="2:9" ht="12.75">
      <c r="B334" s="83"/>
      <c r="C334" s="83"/>
      <c r="D334" s="83"/>
      <c r="E334" s="83"/>
      <c r="F334" s="83"/>
      <c r="G334" s="83"/>
      <c r="H334" s="83"/>
      <c r="I334" s="83"/>
    </row>
    <row r="335" spans="2:9" ht="12.75">
      <c r="B335" s="83"/>
      <c r="C335" s="83"/>
      <c r="D335" s="83"/>
      <c r="E335" s="83"/>
      <c r="F335" s="83"/>
      <c r="G335" s="83"/>
      <c r="H335" s="83"/>
      <c r="I335" s="83"/>
    </row>
    <row r="336" spans="2:9" ht="12.75">
      <c r="B336" s="83"/>
      <c r="C336" s="83"/>
      <c r="D336" s="83"/>
      <c r="E336" s="83"/>
      <c r="F336" s="83"/>
      <c r="G336" s="83"/>
      <c r="H336" s="83"/>
      <c r="I336" s="83"/>
    </row>
    <row r="337" spans="2:9" ht="12.75">
      <c r="B337" s="83"/>
      <c r="C337" s="83"/>
      <c r="D337" s="83"/>
      <c r="E337" s="83"/>
      <c r="F337" s="83"/>
      <c r="G337" s="83"/>
      <c r="H337" s="83"/>
      <c r="I337" s="83"/>
    </row>
    <row r="338" spans="2:9" ht="12.75">
      <c r="B338" s="83"/>
      <c r="C338" s="83"/>
      <c r="D338" s="83"/>
      <c r="E338" s="83"/>
      <c r="F338" s="83"/>
      <c r="G338" s="83"/>
      <c r="H338" s="83"/>
      <c r="I338" s="83"/>
    </row>
    <row r="339" spans="2:9" ht="12.75">
      <c r="B339" s="83"/>
      <c r="C339" s="83"/>
      <c r="D339" s="83"/>
      <c r="E339" s="83"/>
      <c r="F339" s="83"/>
      <c r="G339" s="83"/>
      <c r="H339" s="83"/>
      <c r="I339" s="83"/>
    </row>
    <row r="340" spans="2:9" ht="12.75">
      <c r="B340" s="83"/>
      <c r="C340" s="83"/>
      <c r="D340" s="83"/>
      <c r="E340" s="83"/>
      <c r="F340" s="83"/>
      <c r="G340" s="83"/>
      <c r="H340" s="83"/>
      <c r="I340" s="83"/>
    </row>
    <row r="341" spans="2:9" ht="12.75">
      <c r="B341" s="83"/>
      <c r="C341" s="83"/>
      <c r="D341" s="83"/>
      <c r="E341" s="83"/>
      <c r="F341" s="83"/>
      <c r="G341" s="83"/>
      <c r="H341" s="83"/>
      <c r="I341" s="83"/>
    </row>
    <row r="342" spans="2:9" ht="12.75">
      <c r="B342" s="83"/>
      <c r="C342" s="83"/>
      <c r="D342" s="83"/>
      <c r="E342" s="83"/>
      <c r="F342" s="83"/>
      <c r="G342" s="83"/>
      <c r="H342" s="83"/>
      <c r="I342" s="83"/>
    </row>
    <row r="343" spans="2:9" ht="12.75">
      <c r="B343" s="83"/>
      <c r="C343" s="83"/>
      <c r="D343" s="83"/>
      <c r="E343" s="83"/>
      <c r="F343" s="83"/>
      <c r="G343" s="83"/>
      <c r="H343" s="83"/>
      <c r="I343" s="83"/>
    </row>
    <row r="344" spans="2:9" ht="12.75">
      <c r="B344" s="83"/>
      <c r="C344" s="83"/>
      <c r="D344" s="83"/>
      <c r="E344" s="83"/>
      <c r="F344" s="83"/>
      <c r="G344" s="83"/>
      <c r="H344" s="83"/>
      <c r="I344" s="83"/>
    </row>
    <row r="345" spans="2:9" ht="12.75">
      <c r="B345" s="83"/>
      <c r="C345" s="83"/>
      <c r="D345" s="83"/>
      <c r="E345" s="83"/>
      <c r="F345" s="83"/>
      <c r="G345" s="83"/>
      <c r="H345" s="83"/>
      <c r="I345" s="83"/>
    </row>
    <row r="346" spans="2:9" ht="12.75">
      <c r="B346" s="83"/>
      <c r="C346" s="83"/>
      <c r="D346" s="83"/>
      <c r="E346" s="83"/>
      <c r="F346" s="83"/>
      <c r="G346" s="83"/>
      <c r="H346" s="83"/>
      <c r="I346" s="83"/>
    </row>
    <row r="347" spans="2:9" ht="12.75">
      <c r="B347" s="83"/>
      <c r="C347" s="83"/>
      <c r="D347" s="83"/>
      <c r="E347" s="83"/>
      <c r="F347" s="83"/>
      <c r="G347" s="83"/>
      <c r="H347" s="83"/>
      <c r="I347" s="83"/>
    </row>
    <row r="348" spans="2:9" ht="12.75">
      <c r="B348" s="83"/>
      <c r="C348" s="83"/>
      <c r="D348" s="83"/>
      <c r="E348" s="83"/>
      <c r="F348" s="83"/>
      <c r="G348" s="83"/>
      <c r="H348" s="83"/>
      <c r="I348" s="83"/>
    </row>
    <row r="349" spans="2:9" ht="12.75">
      <c r="B349" s="83"/>
      <c r="C349" s="83"/>
      <c r="D349" s="83"/>
      <c r="E349" s="83"/>
      <c r="F349" s="83"/>
      <c r="G349" s="83"/>
      <c r="H349" s="83"/>
      <c r="I349" s="83"/>
    </row>
    <row r="350" spans="2:9" ht="12.75">
      <c r="B350" s="83"/>
      <c r="C350" s="83"/>
      <c r="D350" s="83"/>
      <c r="E350" s="83"/>
      <c r="F350" s="83"/>
      <c r="G350" s="83"/>
      <c r="H350" s="83"/>
      <c r="I350" s="83"/>
    </row>
    <row r="351" spans="2:9" ht="12.75">
      <c r="B351" s="83"/>
      <c r="C351" s="83"/>
      <c r="D351" s="83"/>
      <c r="E351" s="83"/>
      <c r="F351" s="83"/>
      <c r="G351" s="83"/>
      <c r="H351" s="83"/>
      <c r="I351" s="83"/>
    </row>
    <row r="352" spans="2:9" ht="12.75">
      <c r="B352" s="83"/>
      <c r="C352" s="83"/>
      <c r="D352" s="83"/>
      <c r="E352" s="83"/>
      <c r="F352" s="83"/>
      <c r="G352" s="83"/>
      <c r="H352" s="83"/>
      <c r="I352" s="83"/>
    </row>
    <row r="353" spans="2:9" ht="12.75">
      <c r="B353" s="83"/>
      <c r="C353" s="83"/>
      <c r="D353" s="83"/>
      <c r="E353" s="83"/>
      <c r="F353" s="83"/>
      <c r="G353" s="83"/>
      <c r="H353" s="83"/>
      <c r="I353" s="83"/>
    </row>
    <row r="354" spans="2:9" ht="12.75">
      <c r="B354" s="83"/>
      <c r="C354" s="83"/>
      <c r="D354" s="83"/>
      <c r="E354" s="83"/>
      <c r="F354" s="83"/>
      <c r="G354" s="83"/>
      <c r="H354" s="83"/>
      <c r="I354" s="83"/>
    </row>
    <row r="355" spans="2:9" ht="12.75">
      <c r="B355" s="83"/>
      <c r="C355" s="83"/>
      <c r="D355" s="83"/>
      <c r="E355" s="83"/>
      <c r="F355" s="83"/>
      <c r="G355" s="83"/>
      <c r="H355" s="83"/>
      <c r="I355" s="83"/>
    </row>
    <row r="356" spans="2:9" ht="12.75">
      <c r="B356" s="83"/>
      <c r="C356" s="83"/>
      <c r="D356" s="83"/>
      <c r="E356" s="83"/>
      <c r="F356" s="83"/>
      <c r="G356" s="83"/>
      <c r="H356" s="83"/>
      <c r="I356" s="83"/>
    </row>
    <row r="357" spans="2:9" ht="12.75">
      <c r="B357" s="83"/>
      <c r="C357" s="83"/>
      <c r="D357" s="83"/>
      <c r="E357" s="83"/>
      <c r="F357" s="83"/>
      <c r="G357" s="83"/>
      <c r="H357" s="83"/>
      <c r="I357" s="83"/>
    </row>
    <row r="358" spans="2:9" ht="12.75">
      <c r="B358" s="83"/>
      <c r="C358" s="83"/>
      <c r="D358" s="83"/>
      <c r="E358" s="83"/>
      <c r="F358" s="83"/>
      <c r="G358" s="83"/>
      <c r="H358" s="83"/>
      <c r="I358" s="83"/>
    </row>
    <row r="359" spans="2:9" ht="12.75">
      <c r="B359" s="83"/>
      <c r="C359" s="83"/>
      <c r="D359" s="83"/>
      <c r="E359" s="83"/>
      <c r="F359" s="83"/>
      <c r="G359" s="83"/>
      <c r="H359" s="83"/>
      <c r="I359" s="83"/>
    </row>
    <row r="360" spans="2:9" ht="12.75">
      <c r="B360" s="83"/>
      <c r="C360" s="83"/>
      <c r="D360" s="83"/>
      <c r="E360" s="83"/>
      <c r="F360" s="83"/>
      <c r="G360" s="83"/>
      <c r="H360" s="83"/>
      <c r="I360" s="83"/>
    </row>
    <row r="361" spans="2:9" ht="12.75">
      <c r="B361" s="83"/>
      <c r="C361" s="83"/>
      <c r="D361" s="83"/>
      <c r="E361" s="83"/>
      <c r="F361" s="83"/>
      <c r="G361" s="83"/>
      <c r="H361" s="83"/>
      <c r="I361" s="83"/>
    </row>
    <row r="362" spans="2:9" ht="12.75">
      <c r="B362" s="83"/>
      <c r="C362" s="83"/>
      <c r="D362" s="83"/>
      <c r="E362" s="83"/>
      <c r="F362" s="83"/>
      <c r="G362" s="83"/>
      <c r="H362" s="83"/>
      <c r="I362" s="83"/>
    </row>
    <row r="363" spans="2:9" ht="12.75">
      <c r="B363" s="83"/>
      <c r="C363" s="83"/>
      <c r="D363" s="83"/>
      <c r="E363" s="83"/>
      <c r="F363" s="83"/>
      <c r="G363" s="83"/>
      <c r="H363" s="83"/>
      <c r="I363" s="83"/>
    </row>
    <row r="364" spans="2:9" ht="12.75">
      <c r="B364" s="83"/>
      <c r="C364" s="83"/>
      <c r="D364" s="83"/>
      <c r="E364" s="83"/>
      <c r="F364" s="83"/>
      <c r="G364" s="83"/>
      <c r="H364" s="83"/>
      <c r="I364" s="83"/>
    </row>
    <row r="365" spans="2:9" ht="12.75">
      <c r="B365" s="83"/>
      <c r="C365" s="83"/>
      <c r="D365" s="83"/>
      <c r="E365" s="83"/>
      <c r="F365" s="83"/>
      <c r="G365" s="83"/>
      <c r="H365" s="83"/>
      <c r="I365" s="83"/>
    </row>
    <row r="366" spans="2:9" ht="12.75">
      <c r="B366" s="83"/>
      <c r="C366" s="83"/>
      <c r="D366" s="83"/>
      <c r="E366" s="83"/>
      <c r="F366" s="83"/>
      <c r="G366" s="83"/>
      <c r="H366" s="83"/>
      <c r="I366" s="83"/>
    </row>
    <row r="367" spans="2:9" ht="12.75">
      <c r="B367" s="83"/>
      <c r="C367" s="83"/>
      <c r="D367" s="83"/>
      <c r="E367" s="83"/>
      <c r="F367" s="83"/>
      <c r="G367" s="83"/>
      <c r="H367" s="83"/>
      <c r="I367" s="83"/>
    </row>
    <row r="368" spans="2:9" ht="12.75">
      <c r="B368" s="83"/>
      <c r="C368" s="83"/>
      <c r="D368" s="83"/>
      <c r="E368" s="83"/>
      <c r="F368" s="83"/>
      <c r="G368" s="83"/>
      <c r="H368" s="83"/>
      <c r="I368" s="83"/>
    </row>
    <row r="369" spans="2:9" ht="12.75">
      <c r="B369" s="83"/>
      <c r="C369" s="83"/>
      <c r="D369" s="83"/>
      <c r="E369" s="83"/>
      <c r="F369" s="83"/>
      <c r="G369" s="83"/>
      <c r="H369" s="83"/>
      <c r="I369" s="83"/>
    </row>
    <row r="370" spans="2:9" ht="12.75">
      <c r="B370" s="83"/>
      <c r="C370" s="83"/>
      <c r="D370" s="83"/>
      <c r="E370" s="83"/>
      <c r="F370" s="83"/>
      <c r="G370" s="83"/>
      <c r="H370" s="83"/>
      <c r="I370" s="83"/>
    </row>
    <row r="371" spans="2:9" ht="12.75">
      <c r="B371" s="83"/>
      <c r="C371" s="83"/>
      <c r="D371" s="83"/>
      <c r="E371" s="83"/>
      <c r="F371" s="83"/>
      <c r="G371" s="83"/>
      <c r="H371" s="83"/>
      <c r="I371" s="83"/>
    </row>
    <row r="372" spans="2:9" ht="12.75">
      <c r="B372" s="83"/>
      <c r="C372" s="83"/>
      <c r="D372" s="83"/>
      <c r="E372" s="83"/>
      <c r="F372" s="83"/>
      <c r="G372" s="83"/>
      <c r="H372" s="83"/>
      <c r="I372" s="83"/>
    </row>
    <row r="373" spans="2:9" ht="12.75">
      <c r="B373" s="83"/>
      <c r="C373" s="83"/>
      <c r="D373" s="83"/>
      <c r="E373" s="83"/>
      <c r="F373" s="83"/>
      <c r="G373" s="83"/>
      <c r="H373" s="83"/>
      <c r="I373" s="83"/>
    </row>
    <row r="374" spans="2:9" ht="12.75">
      <c r="B374" s="83"/>
      <c r="C374" s="83"/>
      <c r="D374" s="83"/>
      <c r="E374" s="83"/>
      <c r="F374" s="83"/>
      <c r="G374" s="83"/>
      <c r="H374" s="83"/>
      <c r="I374" s="83"/>
    </row>
    <row r="375" spans="2:9" ht="12.75">
      <c r="B375" s="83"/>
      <c r="C375" s="83"/>
      <c r="D375" s="83"/>
      <c r="E375" s="83"/>
      <c r="F375" s="83"/>
      <c r="G375" s="83"/>
      <c r="H375" s="83"/>
      <c r="I375" s="83"/>
    </row>
    <row r="376" spans="2:9" ht="12.75">
      <c r="B376" s="83"/>
      <c r="C376" s="83"/>
      <c r="D376" s="83"/>
      <c r="E376" s="83"/>
      <c r="F376" s="83"/>
      <c r="G376" s="83"/>
      <c r="H376" s="83"/>
      <c r="I376" s="83"/>
    </row>
    <row r="377" spans="2:9" ht="12.75">
      <c r="B377" s="83"/>
      <c r="C377" s="83"/>
      <c r="D377" s="83"/>
      <c r="E377" s="83"/>
      <c r="F377" s="83"/>
      <c r="G377" s="83"/>
      <c r="H377" s="83"/>
      <c r="I377" s="83"/>
    </row>
    <row r="378" spans="2:9" ht="12.75">
      <c r="B378" s="83"/>
      <c r="C378" s="83"/>
      <c r="D378" s="83"/>
      <c r="E378" s="83"/>
      <c r="F378" s="83"/>
      <c r="G378" s="83"/>
      <c r="H378" s="83"/>
      <c r="I378" s="83"/>
    </row>
    <row r="379" spans="2:9" ht="12.75">
      <c r="B379" s="83"/>
      <c r="C379" s="83"/>
      <c r="D379" s="83"/>
      <c r="E379" s="83"/>
      <c r="F379" s="83"/>
      <c r="G379" s="83"/>
      <c r="H379" s="83"/>
      <c r="I379" s="83"/>
    </row>
    <row r="380" spans="2:9" ht="12.75">
      <c r="B380" s="83"/>
      <c r="C380" s="83"/>
      <c r="D380" s="83"/>
      <c r="E380" s="83"/>
      <c r="F380" s="83"/>
      <c r="G380" s="83"/>
      <c r="H380" s="83"/>
      <c r="I380" s="83"/>
    </row>
    <row r="381" spans="2:9" ht="12.75">
      <c r="B381" s="83"/>
      <c r="C381" s="83"/>
      <c r="D381" s="83"/>
      <c r="E381" s="83"/>
      <c r="F381" s="83"/>
      <c r="G381" s="83"/>
      <c r="H381" s="83"/>
      <c r="I381" s="83"/>
    </row>
    <row r="382" spans="2:9" ht="12.75">
      <c r="B382" s="83"/>
      <c r="C382" s="83"/>
      <c r="D382" s="83"/>
      <c r="E382" s="83"/>
      <c r="F382" s="83"/>
      <c r="G382" s="83"/>
      <c r="H382" s="83"/>
      <c r="I382" s="83"/>
    </row>
    <row r="383" spans="2:9" ht="12.75">
      <c r="B383" s="83"/>
      <c r="C383" s="83"/>
      <c r="D383" s="83"/>
      <c r="E383" s="83"/>
      <c r="F383" s="83"/>
      <c r="G383" s="83"/>
      <c r="H383" s="83"/>
      <c r="I383" s="83"/>
    </row>
    <row r="384" spans="2:9" ht="12.75">
      <c r="B384" s="83"/>
      <c r="C384" s="83"/>
      <c r="D384" s="83"/>
      <c r="E384" s="83"/>
      <c r="F384" s="83"/>
      <c r="G384" s="83"/>
      <c r="H384" s="83"/>
      <c r="I384" s="83"/>
    </row>
    <row r="385" spans="2:9" ht="12.75">
      <c r="B385" s="83"/>
      <c r="C385" s="83"/>
      <c r="D385" s="83"/>
      <c r="E385" s="83"/>
      <c r="F385" s="83"/>
      <c r="G385" s="83"/>
      <c r="H385" s="83"/>
      <c r="I385" s="83"/>
    </row>
    <row r="386" spans="2:9" ht="12.75">
      <c r="B386" s="83"/>
      <c r="C386" s="83"/>
      <c r="D386" s="83"/>
      <c r="E386" s="83"/>
      <c r="F386" s="83"/>
      <c r="G386" s="83"/>
      <c r="H386" s="83"/>
      <c r="I386" s="83"/>
    </row>
    <row r="387" spans="2:9" ht="12.75">
      <c r="B387" s="83"/>
      <c r="C387" s="83"/>
      <c r="D387" s="83"/>
      <c r="E387" s="83"/>
      <c r="F387" s="83"/>
      <c r="G387" s="83"/>
      <c r="H387" s="83"/>
      <c r="I387" s="83"/>
    </row>
    <row r="388" spans="2:9" ht="12.75">
      <c r="B388" s="83"/>
      <c r="C388" s="83"/>
      <c r="D388" s="83"/>
      <c r="E388" s="83"/>
      <c r="F388" s="83"/>
      <c r="G388" s="83"/>
      <c r="H388" s="83"/>
      <c r="I388" s="83"/>
    </row>
    <row r="389" spans="2:9" ht="12.75">
      <c r="B389" s="83"/>
      <c r="C389" s="83"/>
      <c r="D389" s="83"/>
      <c r="E389" s="83"/>
      <c r="F389" s="83"/>
      <c r="G389" s="83"/>
      <c r="H389" s="83"/>
      <c r="I389" s="83"/>
    </row>
    <row r="390" spans="2:9" ht="12.75">
      <c r="B390" s="83"/>
      <c r="C390" s="83"/>
      <c r="D390" s="83"/>
      <c r="E390" s="83"/>
      <c r="F390" s="83"/>
      <c r="G390" s="83"/>
      <c r="H390" s="83"/>
      <c r="I390" s="83"/>
    </row>
    <row r="391" spans="2:9" ht="12.75">
      <c r="B391" s="83"/>
      <c r="C391" s="83"/>
      <c r="D391" s="83"/>
      <c r="E391" s="83"/>
      <c r="F391" s="83"/>
      <c r="G391" s="83"/>
      <c r="H391" s="83"/>
      <c r="I391" s="83"/>
    </row>
    <row r="392" spans="2:9" ht="12.75">
      <c r="B392" s="83"/>
      <c r="C392" s="83"/>
      <c r="D392" s="83"/>
      <c r="E392" s="83"/>
      <c r="F392" s="83"/>
      <c r="G392" s="83"/>
      <c r="H392" s="83"/>
      <c r="I392" s="83"/>
    </row>
    <row r="393" spans="2:9" ht="12.75">
      <c r="B393" s="83"/>
      <c r="C393" s="83"/>
      <c r="D393" s="83"/>
      <c r="E393" s="83"/>
      <c r="F393" s="83"/>
      <c r="G393" s="83"/>
      <c r="H393" s="83"/>
      <c r="I393" s="83"/>
    </row>
    <row r="394" spans="2:9" ht="12.75">
      <c r="B394" s="83"/>
      <c r="C394" s="83"/>
      <c r="D394" s="83"/>
      <c r="E394" s="83"/>
      <c r="F394" s="83"/>
      <c r="G394" s="83"/>
      <c r="H394" s="83"/>
      <c r="I394" s="83"/>
    </row>
    <row r="395" spans="2:9" ht="12.75">
      <c r="B395" s="83"/>
      <c r="C395" s="83"/>
      <c r="D395" s="83"/>
      <c r="E395" s="83"/>
      <c r="F395" s="83"/>
      <c r="G395" s="83"/>
      <c r="H395" s="83"/>
      <c r="I395" s="83"/>
    </row>
    <row r="396" spans="2:9" ht="12.75">
      <c r="B396" s="83"/>
      <c r="C396" s="83"/>
      <c r="D396" s="83"/>
      <c r="E396" s="83"/>
      <c r="F396" s="83"/>
      <c r="G396" s="83"/>
      <c r="H396" s="83"/>
      <c r="I396" s="83"/>
    </row>
    <row r="397" spans="2:9" ht="12.75">
      <c r="B397" s="83"/>
      <c r="C397" s="83"/>
      <c r="D397" s="83"/>
      <c r="E397" s="83"/>
      <c r="F397" s="83"/>
      <c r="G397" s="83"/>
      <c r="H397" s="83"/>
      <c r="I397" s="83"/>
    </row>
    <row r="398" spans="2:9" ht="12.75">
      <c r="B398" s="83"/>
      <c r="C398" s="83"/>
      <c r="D398" s="83"/>
      <c r="E398" s="83"/>
      <c r="F398" s="83"/>
      <c r="G398" s="83"/>
      <c r="H398" s="83"/>
      <c r="I398" s="83"/>
    </row>
    <row r="399" spans="2:9" ht="12.75">
      <c r="B399" s="83"/>
      <c r="C399" s="83"/>
      <c r="D399" s="83"/>
      <c r="E399" s="83"/>
      <c r="F399" s="83"/>
      <c r="G399" s="83"/>
      <c r="H399" s="83"/>
      <c r="I399" s="83"/>
    </row>
    <row r="400" spans="2:9" ht="12.75">
      <c r="B400" s="83"/>
      <c r="C400" s="83"/>
      <c r="D400" s="83"/>
      <c r="E400" s="83"/>
      <c r="F400" s="83"/>
      <c r="G400" s="83"/>
      <c r="H400" s="83"/>
      <c r="I400" s="83"/>
    </row>
    <row r="401" spans="2:9" ht="12.75">
      <c r="B401" s="83"/>
      <c r="C401" s="83"/>
      <c r="D401" s="83"/>
      <c r="E401" s="83"/>
      <c r="F401" s="83"/>
      <c r="G401" s="83"/>
      <c r="H401" s="83"/>
      <c r="I401" s="83"/>
    </row>
    <row r="402" spans="2:9" ht="12.75">
      <c r="B402" s="83"/>
      <c r="C402" s="83"/>
      <c r="D402" s="83"/>
      <c r="E402" s="83"/>
      <c r="F402" s="83"/>
      <c r="G402" s="83"/>
      <c r="H402" s="83"/>
      <c r="I402" s="83"/>
    </row>
    <row r="403" spans="2:9" ht="12.75">
      <c r="B403" s="83"/>
      <c r="C403" s="83"/>
      <c r="D403" s="83"/>
      <c r="E403" s="83"/>
      <c r="F403" s="83"/>
      <c r="G403" s="83"/>
      <c r="H403" s="83"/>
      <c r="I403" s="83"/>
    </row>
    <row r="404" spans="2:9" ht="12.75">
      <c r="B404" s="83"/>
      <c r="C404" s="83"/>
      <c r="D404" s="83"/>
      <c r="E404" s="83"/>
      <c r="F404" s="83"/>
      <c r="G404" s="83"/>
      <c r="H404" s="83"/>
      <c r="I404" s="83"/>
    </row>
    <row r="405" spans="2:9" ht="12.75">
      <c r="B405" s="83"/>
      <c r="C405" s="83"/>
      <c r="D405" s="83"/>
      <c r="E405" s="83"/>
      <c r="F405" s="83"/>
      <c r="G405" s="83"/>
      <c r="H405" s="83"/>
      <c r="I405" s="83"/>
    </row>
    <row r="406" spans="2:9" ht="12.75">
      <c r="B406" s="83"/>
      <c r="C406" s="83"/>
      <c r="D406" s="83"/>
      <c r="E406" s="83"/>
      <c r="F406" s="83"/>
      <c r="G406" s="83"/>
      <c r="H406" s="83"/>
      <c r="I406" s="83"/>
    </row>
    <row r="407" spans="2:9" ht="12.75">
      <c r="B407" s="83"/>
      <c r="C407" s="83"/>
      <c r="D407" s="83"/>
      <c r="E407" s="83"/>
      <c r="F407" s="83"/>
      <c r="G407" s="83"/>
      <c r="H407" s="83"/>
      <c r="I407" s="83"/>
    </row>
    <row r="408" spans="2:9" ht="12.75">
      <c r="B408" s="83"/>
      <c r="C408" s="83"/>
      <c r="D408" s="83"/>
      <c r="E408" s="83"/>
      <c r="F408" s="83"/>
      <c r="G408" s="83"/>
      <c r="H408" s="83"/>
      <c r="I408" s="83"/>
    </row>
    <row r="409" spans="2:9" ht="12.75">
      <c r="B409" s="83"/>
      <c r="C409" s="83"/>
      <c r="D409" s="83"/>
      <c r="E409" s="83"/>
      <c r="F409" s="83"/>
      <c r="G409" s="83"/>
      <c r="H409" s="83"/>
      <c r="I409" s="83"/>
    </row>
    <row r="410" spans="2:9" ht="12.75">
      <c r="B410" s="83"/>
      <c r="C410" s="83"/>
      <c r="D410" s="83"/>
      <c r="E410" s="83"/>
      <c r="F410" s="83"/>
      <c r="G410" s="83"/>
      <c r="H410" s="83"/>
      <c r="I410" s="83"/>
    </row>
    <row r="411" spans="2:9" ht="12.75">
      <c r="B411" s="83"/>
      <c r="C411" s="83"/>
      <c r="D411" s="83"/>
      <c r="E411" s="83"/>
      <c r="F411" s="83"/>
      <c r="G411" s="83"/>
      <c r="H411" s="83"/>
      <c r="I411" s="83"/>
    </row>
    <row r="412" spans="2:9" ht="12.75">
      <c r="B412" s="83"/>
      <c r="C412" s="83"/>
      <c r="D412" s="83"/>
      <c r="E412" s="83"/>
      <c r="F412" s="83"/>
      <c r="G412" s="83"/>
      <c r="H412" s="83"/>
      <c r="I412" s="83"/>
    </row>
    <row r="413" spans="2:9" ht="12.75">
      <c r="B413" s="83"/>
      <c r="C413" s="83"/>
      <c r="D413" s="83"/>
      <c r="E413" s="83"/>
      <c r="F413" s="83"/>
      <c r="G413" s="83"/>
      <c r="H413" s="83"/>
      <c r="I413" s="83"/>
    </row>
    <row r="414" spans="2:9" ht="12.75">
      <c r="B414" s="83"/>
      <c r="C414" s="83"/>
      <c r="D414" s="83"/>
      <c r="E414" s="83"/>
      <c r="F414" s="83"/>
      <c r="G414" s="83"/>
      <c r="H414" s="83"/>
      <c r="I414" s="83"/>
    </row>
    <row r="415" spans="2:9" ht="12.75">
      <c r="B415" s="83"/>
      <c r="C415" s="83"/>
      <c r="D415" s="83"/>
      <c r="E415" s="83"/>
      <c r="F415" s="83"/>
      <c r="G415" s="83"/>
      <c r="H415" s="83"/>
      <c r="I415" s="83"/>
    </row>
    <row r="416" spans="2:9" ht="12.75">
      <c r="B416" s="83"/>
      <c r="C416" s="83"/>
      <c r="D416" s="83"/>
      <c r="E416" s="83"/>
      <c r="F416" s="83"/>
      <c r="G416" s="83"/>
      <c r="H416" s="83"/>
      <c r="I416" s="83"/>
    </row>
    <row r="417" spans="2:9" ht="12.75">
      <c r="B417" s="83"/>
      <c r="C417" s="83"/>
      <c r="D417" s="83"/>
      <c r="E417" s="83"/>
      <c r="F417" s="83"/>
      <c r="G417" s="83"/>
      <c r="H417" s="83"/>
      <c r="I417" s="83"/>
    </row>
    <row r="418" spans="2:9" ht="12.75">
      <c r="B418" s="83"/>
      <c r="C418" s="83"/>
      <c r="D418" s="83"/>
      <c r="E418" s="83"/>
      <c r="F418" s="83"/>
      <c r="G418" s="83"/>
      <c r="H418" s="83"/>
      <c r="I418" s="83"/>
    </row>
    <row r="419" spans="2:9" ht="12.75">
      <c r="B419" s="83"/>
      <c r="C419" s="83"/>
      <c r="D419" s="83"/>
      <c r="E419" s="83"/>
      <c r="F419" s="83"/>
      <c r="G419" s="83"/>
      <c r="H419" s="83"/>
      <c r="I419" s="83"/>
    </row>
    <row r="420" spans="2:9" ht="12.75">
      <c r="B420" s="83"/>
      <c r="C420" s="83"/>
      <c r="D420" s="83"/>
      <c r="E420" s="83"/>
      <c r="F420" s="83"/>
      <c r="G420" s="83"/>
      <c r="H420" s="83"/>
      <c r="I420" s="83"/>
    </row>
    <row r="421" spans="2:9" ht="12.75">
      <c r="B421" s="83"/>
      <c r="C421" s="83"/>
      <c r="D421" s="83"/>
      <c r="E421" s="83"/>
      <c r="F421" s="83"/>
      <c r="G421" s="83"/>
      <c r="H421" s="83"/>
      <c r="I421" s="83"/>
    </row>
    <row r="422" spans="2:9" ht="12.75">
      <c r="B422" s="83"/>
      <c r="C422" s="83"/>
      <c r="D422" s="83"/>
      <c r="E422" s="83"/>
      <c r="F422" s="83"/>
      <c r="G422" s="83"/>
      <c r="H422" s="83"/>
      <c r="I422" s="83"/>
    </row>
    <row r="423" spans="2:9" ht="12.75">
      <c r="B423" s="83"/>
      <c r="C423" s="83"/>
      <c r="D423" s="83"/>
      <c r="E423" s="83"/>
      <c r="F423" s="83"/>
      <c r="G423" s="83"/>
      <c r="H423" s="83"/>
      <c r="I423" s="83"/>
    </row>
    <row r="424" spans="2:9" ht="12.75">
      <c r="B424" s="83"/>
      <c r="C424" s="83"/>
      <c r="D424" s="83"/>
      <c r="E424" s="83"/>
      <c r="F424" s="83"/>
      <c r="G424" s="83"/>
      <c r="H424" s="83"/>
      <c r="I424" s="83"/>
    </row>
    <row r="425" spans="2:9" ht="12.75">
      <c r="B425" s="83"/>
      <c r="C425" s="83"/>
      <c r="D425" s="83"/>
      <c r="E425" s="83"/>
      <c r="F425" s="83"/>
      <c r="G425" s="83"/>
      <c r="H425" s="83"/>
      <c r="I425" s="83"/>
    </row>
    <row r="426" spans="2:9" ht="12.75">
      <c r="B426" s="83"/>
      <c r="C426" s="83"/>
      <c r="D426" s="83"/>
      <c r="E426" s="83"/>
      <c r="F426" s="83"/>
      <c r="G426" s="83"/>
      <c r="H426" s="83"/>
      <c r="I426" s="83"/>
    </row>
    <row r="427" spans="2:9" ht="12.75">
      <c r="B427" s="83"/>
      <c r="C427" s="83"/>
      <c r="D427" s="83"/>
      <c r="E427" s="83"/>
      <c r="F427" s="83"/>
      <c r="G427" s="83"/>
      <c r="H427" s="83"/>
      <c r="I427" s="83"/>
    </row>
    <row r="428" spans="2:9" ht="12.75">
      <c r="B428" s="83"/>
      <c r="C428" s="83"/>
      <c r="D428" s="83"/>
      <c r="E428" s="83"/>
      <c r="F428" s="83"/>
      <c r="G428" s="83"/>
      <c r="H428" s="83"/>
      <c r="I428" s="83"/>
    </row>
    <row r="429" spans="2:9" ht="12.75">
      <c r="B429" s="83"/>
      <c r="C429" s="83"/>
      <c r="D429" s="83"/>
      <c r="E429" s="83"/>
      <c r="F429" s="83"/>
      <c r="G429" s="83"/>
      <c r="H429" s="83"/>
      <c r="I429" s="83"/>
    </row>
    <row r="430" spans="2:9" ht="12.75">
      <c r="B430" s="83"/>
      <c r="C430" s="83"/>
      <c r="D430" s="83"/>
      <c r="E430" s="83"/>
      <c r="F430" s="83"/>
      <c r="G430" s="83"/>
      <c r="H430" s="83"/>
      <c r="I430" s="83"/>
    </row>
    <row r="431" spans="2:9" ht="12.75">
      <c r="B431" s="83"/>
      <c r="C431" s="83"/>
      <c r="D431" s="83"/>
      <c r="E431" s="83"/>
      <c r="F431" s="83"/>
      <c r="G431" s="83"/>
      <c r="H431" s="83"/>
      <c r="I431" s="83"/>
    </row>
    <row r="432" spans="2:9" ht="12.75">
      <c r="B432" s="83"/>
      <c r="C432" s="83"/>
      <c r="D432" s="83"/>
      <c r="E432" s="83"/>
      <c r="F432" s="83"/>
      <c r="G432" s="83"/>
      <c r="H432" s="83"/>
      <c r="I432" s="83"/>
    </row>
    <row r="433" spans="2:9" ht="12.75">
      <c r="B433" s="83"/>
      <c r="C433" s="83"/>
      <c r="D433" s="83"/>
      <c r="E433" s="83"/>
      <c r="F433" s="83"/>
      <c r="G433" s="83"/>
      <c r="H433" s="83"/>
      <c r="I433" s="83"/>
    </row>
    <row r="434" spans="2:9" ht="12.75">
      <c r="B434" s="83"/>
      <c r="C434" s="83"/>
      <c r="D434" s="83"/>
      <c r="E434" s="83"/>
      <c r="F434" s="83"/>
      <c r="G434" s="83"/>
      <c r="H434" s="83"/>
      <c r="I434" s="83"/>
    </row>
    <row r="435" spans="2:9" ht="12.75">
      <c r="B435" s="83"/>
      <c r="C435" s="83"/>
      <c r="D435" s="83"/>
      <c r="E435" s="83"/>
      <c r="F435" s="83"/>
      <c r="G435" s="83"/>
      <c r="H435" s="83"/>
      <c r="I435" s="83"/>
    </row>
    <row r="436" spans="2:9" ht="12.75">
      <c r="B436" s="83"/>
      <c r="C436" s="83"/>
      <c r="D436" s="83"/>
      <c r="E436" s="83"/>
      <c r="F436" s="83"/>
      <c r="G436" s="83"/>
      <c r="H436" s="83"/>
      <c r="I436" s="83"/>
    </row>
    <row r="437" spans="2:9" ht="12.75">
      <c r="B437" s="83"/>
      <c r="C437" s="83"/>
      <c r="D437" s="83"/>
      <c r="E437" s="83"/>
      <c r="F437" s="83"/>
      <c r="G437" s="83"/>
      <c r="H437" s="83"/>
      <c r="I437" s="83"/>
    </row>
    <row r="438" spans="2:9" ht="12.75">
      <c r="B438" s="83"/>
      <c r="C438" s="83"/>
      <c r="D438" s="83"/>
      <c r="E438" s="83"/>
      <c r="F438" s="83"/>
      <c r="G438" s="83"/>
      <c r="H438" s="83"/>
      <c r="I438" s="83"/>
    </row>
    <row r="439" spans="2:9" ht="12.75">
      <c r="B439" s="83"/>
      <c r="C439" s="83"/>
      <c r="D439" s="83"/>
      <c r="E439" s="83"/>
      <c r="F439" s="83"/>
      <c r="G439" s="83"/>
      <c r="H439" s="83"/>
      <c r="I439" s="83"/>
    </row>
    <row r="440" spans="2:9" ht="12.75">
      <c r="B440" s="83"/>
      <c r="C440" s="83"/>
      <c r="D440" s="83"/>
      <c r="E440" s="83"/>
      <c r="F440" s="83"/>
      <c r="G440" s="83"/>
      <c r="H440" s="83"/>
      <c r="I440" s="83"/>
    </row>
    <row r="441" spans="2:9" ht="12.75">
      <c r="B441" s="83"/>
      <c r="C441" s="83"/>
      <c r="D441" s="83"/>
      <c r="E441" s="83"/>
      <c r="F441" s="83"/>
      <c r="G441" s="83"/>
      <c r="H441" s="83"/>
      <c r="I441" s="83"/>
    </row>
    <row r="442" spans="2:9" ht="12.75">
      <c r="B442" s="83"/>
      <c r="C442" s="83"/>
      <c r="D442" s="83"/>
      <c r="E442" s="83"/>
      <c r="F442" s="83"/>
      <c r="G442" s="83"/>
      <c r="H442" s="83"/>
      <c r="I442" s="83"/>
    </row>
    <row r="443" spans="2:9" ht="12.75">
      <c r="B443" s="83"/>
      <c r="C443" s="83"/>
      <c r="D443" s="83"/>
      <c r="E443" s="83"/>
      <c r="F443" s="83"/>
      <c r="G443" s="83"/>
      <c r="H443" s="83"/>
      <c r="I443" s="83"/>
    </row>
    <row r="444" spans="2:9" ht="12.75">
      <c r="B444" s="83"/>
      <c r="C444" s="83"/>
      <c r="D444" s="83"/>
      <c r="E444" s="83"/>
      <c r="F444" s="83"/>
      <c r="G444" s="83"/>
      <c r="H444" s="83"/>
      <c r="I444" s="83"/>
    </row>
    <row r="445" spans="2:9" ht="12.75">
      <c r="B445" s="83"/>
      <c r="C445" s="83"/>
      <c r="D445" s="83"/>
      <c r="E445" s="83"/>
      <c r="F445" s="83"/>
      <c r="G445" s="83"/>
      <c r="H445" s="83"/>
      <c r="I445" s="83"/>
    </row>
    <row r="446" spans="2:9" ht="12.75">
      <c r="B446" s="83"/>
      <c r="C446" s="83"/>
      <c r="D446" s="83"/>
      <c r="E446" s="83"/>
      <c r="F446" s="83"/>
      <c r="G446" s="83"/>
      <c r="H446" s="83"/>
      <c r="I446" s="83"/>
    </row>
    <row r="447" spans="2:9" ht="12.75">
      <c r="B447" s="83"/>
      <c r="C447" s="83"/>
      <c r="D447" s="83"/>
      <c r="E447" s="83"/>
      <c r="F447" s="83"/>
      <c r="G447" s="83"/>
      <c r="H447" s="83"/>
      <c r="I447" s="83"/>
    </row>
    <row r="448" spans="2:9" ht="12.75">
      <c r="B448" s="83"/>
      <c r="C448" s="83"/>
      <c r="D448" s="83"/>
      <c r="E448" s="83"/>
      <c r="F448" s="83"/>
      <c r="G448" s="83"/>
      <c r="H448" s="83"/>
      <c r="I448" s="83"/>
    </row>
    <row r="449" spans="2:9" ht="12.75">
      <c r="B449" s="83"/>
      <c r="C449" s="83"/>
      <c r="D449" s="83"/>
      <c r="E449" s="83"/>
      <c r="F449" s="83"/>
      <c r="G449" s="83"/>
      <c r="H449" s="83"/>
      <c r="I449" s="83"/>
    </row>
    <row r="450" spans="2:9" ht="12.75">
      <c r="B450" s="83"/>
      <c r="C450" s="83"/>
      <c r="D450" s="83"/>
      <c r="E450" s="83"/>
      <c r="F450" s="83"/>
      <c r="G450" s="83"/>
      <c r="H450" s="83"/>
      <c r="I450" s="83"/>
    </row>
    <row r="451" spans="2:9" ht="12.75">
      <c r="B451" s="83"/>
      <c r="C451" s="83"/>
      <c r="D451" s="83"/>
      <c r="E451" s="83"/>
      <c r="F451" s="83"/>
      <c r="G451" s="83"/>
      <c r="H451" s="83"/>
      <c r="I451" s="83"/>
    </row>
    <row r="452" spans="2:9" ht="12.75">
      <c r="B452" s="83"/>
      <c r="C452" s="83"/>
      <c r="D452" s="83"/>
      <c r="E452" s="83"/>
      <c r="F452" s="83"/>
      <c r="G452" s="83"/>
      <c r="H452" s="83"/>
      <c r="I452" s="83"/>
    </row>
    <row r="453" spans="2:9" ht="12.75">
      <c r="B453" s="83"/>
      <c r="C453" s="83"/>
      <c r="D453" s="83"/>
      <c r="E453" s="83"/>
      <c r="F453" s="83"/>
      <c r="G453" s="83"/>
      <c r="H453" s="83"/>
      <c r="I453" s="83"/>
    </row>
    <row r="454" spans="2:9" ht="12.75">
      <c r="B454" s="83"/>
      <c r="C454" s="83"/>
      <c r="D454" s="83"/>
      <c r="E454" s="83"/>
      <c r="F454" s="83"/>
      <c r="G454" s="83"/>
      <c r="H454" s="83"/>
      <c r="I454" s="83"/>
    </row>
    <row r="455" spans="2:9" ht="12.75">
      <c r="B455" s="83"/>
      <c r="C455" s="83"/>
      <c r="D455" s="83"/>
      <c r="E455" s="83"/>
      <c r="F455" s="83"/>
      <c r="G455" s="83"/>
      <c r="H455" s="83"/>
      <c r="I455" s="83"/>
    </row>
    <row r="456" spans="2:9" ht="12.75">
      <c r="B456" s="83"/>
      <c r="C456" s="83"/>
      <c r="D456" s="83"/>
      <c r="E456" s="83"/>
      <c r="F456" s="83"/>
      <c r="G456" s="83"/>
      <c r="H456" s="83"/>
      <c r="I456" s="83"/>
    </row>
    <row r="457" spans="2:9" ht="12.75">
      <c r="B457" s="83"/>
      <c r="C457" s="83"/>
      <c r="D457" s="83"/>
      <c r="E457" s="83"/>
      <c r="F457" s="83"/>
      <c r="G457" s="83"/>
      <c r="H457" s="83"/>
      <c r="I457" s="83"/>
    </row>
    <row r="458" spans="2:9" ht="12.75">
      <c r="B458" s="83"/>
      <c r="C458" s="83"/>
      <c r="D458" s="83"/>
      <c r="E458" s="83"/>
      <c r="F458" s="83"/>
      <c r="G458" s="83"/>
      <c r="H458" s="83"/>
      <c r="I458" s="83"/>
    </row>
    <row r="459" spans="2:9" ht="12.75">
      <c r="B459" s="83"/>
      <c r="C459" s="83"/>
      <c r="D459" s="83"/>
      <c r="E459" s="83"/>
      <c r="F459" s="83"/>
      <c r="G459" s="83"/>
      <c r="H459" s="83"/>
      <c r="I459" s="83"/>
    </row>
    <row r="460" spans="2:9" ht="12.75">
      <c r="B460" s="83"/>
      <c r="C460" s="83"/>
      <c r="D460" s="83"/>
      <c r="E460" s="83"/>
      <c r="F460" s="83"/>
      <c r="G460" s="83"/>
      <c r="H460" s="83"/>
      <c r="I460" s="83"/>
    </row>
    <row r="461" spans="2:9" ht="12.75">
      <c r="B461" s="83"/>
      <c r="C461" s="83"/>
      <c r="D461" s="83"/>
      <c r="E461" s="83"/>
      <c r="F461" s="83"/>
      <c r="G461" s="83"/>
      <c r="H461" s="83"/>
      <c r="I461" s="83"/>
    </row>
    <row r="462" spans="2:9" ht="12.75">
      <c r="B462" s="83"/>
      <c r="C462" s="83"/>
      <c r="D462" s="83"/>
      <c r="E462" s="83"/>
      <c r="F462" s="83"/>
      <c r="G462" s="83"/>
      <c r="H462" s="83"/>
      <c r="I462" s="83"/>
    </row>
    <row r="463" spans="2:9" ht="12.75">
      <c r="B463" s="83"/>
      <c r="C463" s="83"/>
      <c r="D463" s="83"/>
      <c r="E463" s="83"/>
      <c r="F463" s="83"/>
      <c r="G463" s="83"/>
      <c r="H463" s="83"/>
      <c r="I463" s="83"/>
    </row>
    <row r="464" spans="2:9" ht="12.75">
      <c r="B464" s="83"/>
      <c r="C464" s="83"/>
      <c r="D464" s="83"/>
      <c r="E464" s="83"/>
      <c r="F464" s="83"/>
      <c r="G464" s="83"/>
      <c r="H464" s="83"/>
      <c r="I464" s="83"/>
    </row>
    <row r="465" spans="2:9" ht="12.75">
      <c r="B465" s="83"/>
      <c r="C465" s="83"/>
      <c r="D465" s="83"/>
      <c r="E465" s="83"/>
      <c r="F465" s="83"/>
      <c r="G465" s="83"/>
      <c r="H465" s="83"/>
      <c r="I465" s="83"/>
    </row>
    <row r="466" spans="2:9" ht="12.75">
      <c r="B466" s="83"/>
      <c r="C466" s="83"/>
      <c r="D466" s="83"/>
      <c r="E466" s="83"/>
      <c r="F466" s="83"/>
      <c r="G466" s="83"/>
      <c r="H466" s="83"/>
      <c r="I466" s="83"/>
    </row>
    <row r="467" spans="2:9" ht="12.75">
      <c r="B467" s="83"/>
      <c r="C467" s="83"/>
      <c r="D467" s="83"/>
      <c r="E467" s="83"/>
      <c r="F467" s="83"/>
      <c r="G467" s="83"/>
      <c r="H467" s="83"/>
      <c r="I467" s="83"/>
    </row>
    <row r="468" spans="2:9" ht="12.75">
      <c r="B468" s="83"/>
      <c r="C468" s="83"/>
      <c r="D468" s="83"/>
      <c r="E468" s="83"/>
      <c r="F468" s="83"/>
      <c r="G468" s="83"/>
      <c r="H468" s="83"/>
      <c r="I468" s="83"/>
    </row>
    <row r="469" spans="2:9" ht="12.75">
      <c r="B469" s="83"/>
      <c r="C469" s="83"/>
      <c r="D469" s="83"/>
      <c r="E469" s="83"/>
      <c r="F469" s="83"/>
      <c r="G469" s="83"/>
      <c r="H469" s="83"/>
      <c r="I469" s="83"/>
    </row>
    <row r="470" spans="2:9" ht="12.75">
      <c r="B470" s="83"/>
      <c r="C470" s="83"/>
      <c r="D470" s="83"/>
      <c r="E470" s="83"/>
      <c r="F470" s="83"/>
      <c r="G470" s="83"/>
      <c r="H470" s="83"/>
      <c r="I470" s="83"/>
    </row>
    <row r="471" spans="2:9" ht="12.75">
      <c r="B471" s="83"/>
      <c r="C471" s="83"/>
      <c r="D471" s="83"/>
      <c r="E471" s="83"/>
      <c r="F471" s="83"/>
      <c r="G471" s="83"/>
      <c r="H471" s="83"/>
      <c r="I471" s="83"/>
    </row>
    <row r="472" spans="2:9" ht="12.75">
      <c r="B472" s="83"/>
      <c r="C472" s="83"/>
      <c r="D472" s="83"/>
      <c r="E472" s="83"/>
      <c r="F472" s="83"/>
      <c r="G472" s="83"/>
      <c r="H472" s="83"/>
      <c r="I472" s="83"/>
    </row>
    <row r="473" spans="2:9" ht="12.75">
      <c r="B473" s="83"/>
      <c r="C473" s="83"/>
      <c r="D473" s="83"/>
      <c r="E473" s="83"/>
      <c r="F473" s="83"/>
      <c r="G473" s="83"/>
      <c r="H473" s="83"/>
      <c r="I473" s="83"/>
    </row>
    <row r="474" spans="2:9" ht="12.75">
      <c r="B474" s="83"/>
      <c r="C474" s="83"/>
      <c r="D474" s="83"/>
      <c r="E474" s="83"/>
      <c r="F474" s="83"/>
      <c r="G474" s="83"/>
      <c r="H474" s="83"/>
      <c r="I474" s="83"/>
    </row>
    <row r="475" spans="2:9" ht="12.75">
      <c r="B475" s="83"/>
      <c r="C475" s="83"/>
      <c r="D475" s="83"/>
      <c r="E475" s="83"/>
      <c r="F475" s="83"/>
      <c r="G475" s="83"/>
      <c r="H475" s="83"/>
      <c r="I475" s="83"/>
    </row>
    <row r="476" spans="2:9" ht="12.75">
      <c r="B476" s="83"/>
      <c r="C476" s="83"/>
      <c r="D476" s="83"/>
      <c r="E476" s="83"/>
      <c r="F476" s="83"/>
      <c r="G476" s="83"/>
      <c r="H476" s="83"/>
      <c r="I476" s="83"/>
    </row>
    <row r="477" spans="2:9" ht="12.75">
      <c r="B477" s="83"/>
      <c r="C477" s="83"/>
      <c r="D477" s="83"/>
      <c r="E477" s="83"/>
      <c r="F477" s="83"/>
      <c r="G477" s="83"/>
      <c r="H477" s="83"/>
      <c r="I477" s="83"/>
    </row>
    <row r="478" spans="2:9" ht="12.75">
      <c r="B478" s="83"/>
      <c r="C478" s="83"/>
      <c r="D478" s="83"/>
      <c r="E478" s="83"/>
      <c r="F478" s="83"/>
      <c r="G478" s="83"/>
      <c r="H478" s="83"/>
      <c r="I478" s="83"/>
    </row>
    <row r="479" spans="2:9" ht="12.75">
      <c r="B479" s="83"/>
      <c r="C479" s="83"/>
      <c r="D479" s="83"/>
      <c r="E479" s="83"/>
      <c r="F479" s="83"/>
      <c r="G479" s="83"/>
      <c r="H479" s="83"/>
      <c r="I479" s="83"/>
    </row>
    <row r="480" spans="2:9" ht="12.75">
      <c r="B480" s="83"/>
      <c r="C480" s="83"/>
      <c r="D480" s="83"/>
      <c r="E480" s="83"/>
      <c r="F480" s="83"/>
      <c r="G480" s="83"/>
      <c r="H480" s="83"/>
      <c r="I480" s="83"/>
    </row>
    <row r="481" spans="2:9" ht="12.75">
      <c r="B481" s="83"/>
      <c r="C481" s="83"/>
      <c r="D481" s="83"/>
      <c r="E481" s="83"/>
      <c r="F481" s="83"/>
      <c r="G481" s="83"/>
      <c r="H481" s="83"/>
      <c r="I481" s="83"/>
    </row>
    <row r="482" spans="2:9" ht="12.75">
      <c r="B482" s="83"/>
      <c r="C482" s="83"/>
      <c r="D482" s="83"/>
      <c r="E482" s="83"/>
      <c r="F482" s="83"/>
      <c r="G482" s="83"/>
      <c r="H482" s="83"/>
      <c r="I482" s="83"/>
    </row>
    <row r="483" spans="2:9" ht="12.75">
      <c r="B483" s="83"/>
      <c r="C483" s="83"/>
      <c r="D483" s="83"/>
      <c r="E483" s="83"/>
      <c r="F483" s="83"/>
      <c r="G483" s="83"/>
      <c r="H483" s="83"/>
      <c r="I483" s="83"/>
    </row>
    <row r="484" spans="2:9" ht="12.75">
      <c r="B484" s="83"/>
      <c r="C484" s="83"/>
      <c r="D484" s="83"/>
      <c r="E484" s="83"/>
      <c r="F484" s="83"/>
      <c r="G484" s="83"/>
      <c r="H484" s="83"/>
      <c r="I484" s="83"/>
    </row>
    <row r="485" spans="2:9" ht="12.75">
      <c r="B485" s="83"/>
      <c r="C485" s="83"/>
      <c r="D485" s="83"/>
      <c r="E485" s="83"/>
      <c r="F485" s="83"/>
      <c r="G485" s="83"/>
      <c r="H485" s="83"/>
      <c r="I485" s="83"/>
    </row>
    <row r="486" spans="2:9" ht="12.75">
      <c r="B486" s="83"/>
      <c r="C486" s="83"/>
      <c r="D486" s="83"/>
      <c r="E486" s="83"/>
      <c r="F486" s="83"/>
      <c r="G486" s="83"/>
      <c r="H486" s="83"/>
      <c r="I486" s="83"/>
    </row>
    <row r="487" spans="2:9" ht="12.75">
      <c r="B487" s="83"/>
      <c r="C487" s="83"/>
      <c r="D487" s="83"/>
      <c r="E487" s="83"/>
      <c r="F487" s="83"/>
      <c r="G487" s="83"/>
      <c r="H487" s="83"/>
      <c r="I487" s="83"/>
    </row>
    <row r="488" spans="2:9" ht="12.75">
      <c r="B488" s="83"/>
      <c r="C488" s="83"/>
      <c r="D488" s="83"/>
      <c r="E488" s="83"/>
      <c r="F488" s="83"/>
      <c r="G488" s="83"/>
      <c r="H488" s="83"/>
      <c r="I488" s="83"/>
    </row>
    <row r="489" spans="2:9" ht="12.75">
      <c r="B489" s="83"/>
      <c r="C489" s="83"/>
      <c r="D489" s="83"/>
      <c r="E489" s="83"/>
      <c r="F489" s="83"/>
      <c r="G489" s="83"/>
      <c r="H489" s="83"/>
      <c r="I489" s="83"/>
    </row>
    <row r="490" spans="2:9" ht="12.75">
      <c r="B490" s="83"/>
      <c r="C490" s="83"/>
      <c r="D490" s="83"/>
      <c r="E490" s="83"/>
      <c r="F490" s="83"/>
      <c r="G490" s="83"/>
      <c r="H490" s="83"/>
      <c r="I490" s="83"/>
    </row>
    <row r="491" spans="2:9" ht="12.75">
      <c r="B491" s="83"/>
      <c r="C491" s="83"/>
      <c r="D491" s="83"/>
      <c r="E491" s="83"/>
      <c r="F491" s="83"/>
      <c r="G491" s="83"/>
      <c r="H491" s="83"/>
      <c r="I491" s="83"/>
    </row>
    <row r="492" spans="2:9" ht="12.75">
      <c r="B492" s="83"/>
      <c r="C492" s="83"/>
      <c r="D492" s="83"/>
      <c r="E492" s="83"/>
      <c r="F492" s="83"/>
      <c r="G492" s="83"/>
      <c r="H492" s="83"/>
      <c r="I492" s="83"/>
    </row>
    <row r="493" spans="2:9" ht="12.75">
      <c r="B493" s="83"/>
      <c r="C493" s="83"/>
      <c r="D493" s="83"/>
      <c r="E493" s="83"/>
      <c r="F493" s="83"/>
      <c r="G493" s="83"/>
      <c r="H493" s="83"/>
      <c r="I493" s="83"/>
    </row>
    <row r="494" spans="2:9" ht="12.75">
      <c r="B494" s="83"/>
      <c r="C494" s="83"/>
      <c r="D494" s="83"/>
      <c r="E494" s="83"/>
      <c r="F494" s="83"/>
      <c r="G494" s="83"/>
      <c r="H494" s="83"/>
      <c r="I494" s="83"/>
    </row>
    <row r="495" spans="2:9" ht="12.75">
      <c r="B495" s="83"/>
      <c r="C495" s="83"/>
      <c r="D495" s="83"/>
      <c r="E495" s="83"/>
      <c r="F495" s="83"/>
      <c r="G495" s="83"/>
      <c r="H495" s="83"/>
      <c r="I495" s="83"/>
    </row>
    <row r="496" spans="2:9" ht="12.75">
      <c r="B496" s="83"/>
      <c r="C496" s="83"/>
      <c r="D496" s="83"/>
      <c r="E496" s="83"/>
      <c r="F496" s="83"/>
      <c r="G496" s="83"/>
      <c r="H496" s="83"/>
      <c r="I496" s="83"/>
    </row>
    <row r="497" spans="2:9" ht="12.75">
      <c r="B497" s="83"/>
      <c r="C497" s="83"/>
      <c r="D497" s="83"/>
      <c r="E497" s="83"/>
      <c r="F497" s="83"/>
      <c r="G497" s="83"/>
      <c r="H497" s="83"/>
      <c r="I497" s="83"/>
    </row>
    <row r="498" spans="2:9" ht="12.75">
      <c r="B498" s="83"/>
      <c r="C498" s="83"/>
      <c r="D498" s="83"/>
      <c r="E498" s="83"/>
      <c r="F498" s="83"/>
      <c r="G498" s="83"/>
      <c r="H498" s="83"/>
      <c r="I498" s="83"/>
    </row>
    <row r="499" spans="2:9" ht="12.75">
      <c r="B499" s="83"/>
      <c r="C499" s="83"/>
      <c r="D499" s="83"/>
      <c r="E499" s="83"/>
      <c r="F499" s="83"/>
      <c r="G499" s="83"/>
      <c r="H499" s="83"/>
      <c r="I499" s="83"/>
    </row>
    <row r="500" spans="2:9" ht="12.75">
      <c r="B500" s="83"/>
      <c r="C500" s="83"/>
      <c r="D500" s="83"/>
      <c r="E500" s="83"/>
      <c r="F500" s="83"/>
      <c r="G500" s="83"/>
      <c r="H500" s="83"/>
      <c r="I500" s="83"/>
    </row>
    <row r="501" spans="2:9" ht="12.75">
      <c r="B501" s="83"/>
      <c r="C501" s="83"/>
      <c r="D501" s="83"/>
      <c r="E501" s="83"/>
      <c r="F501" s="83"/>
      <c r="G501" s="83"/>
      <c r="H501" s="83"/>
      <c r="I501" s="83"/>
    </row>
    <row r="502" spans="2:9" ht="12.75">
      <c r="B502" s="83"/>
      <c r="C502" s="83"/>
      <c r="D502" s="83"/>
      <c r="E502" s="83"/>
      <c r="F502" s="83"/>
      <c r="G502" s="83"/>
      <c r="H502" s="83"/>
      <c r="I502" s="83"/>
    </row>
    <row r="503" spans="2:9" ht="12.75">
      <c r="B503" s="83"/>
      <c r="C503" s="83"/>
      <c r="D503" s="83"/>
      <c r="E503" s="83"/>
      <c r="F503" s="83"/>
      <c r="G503" s="83"/>
      <c r="H503" s="83"/>
      <c r="I503" s="83"/>
    </row>
    <row r="504" spans="2:9" ht="12.75">
      <c r="B504" s="83"/>
      <c r="C504" s="83"/>
      <c r="D504" s="83"/>
      <c r="E504" s="83"/>
      <c r="F504" s="83"/>
      <c r="G504" s="83"/>
      <c r="H504" s="83"/>
      <c r="I504" s="83"/>
    </row>
    <row r="505" spans="2:9" ht="12.75">
      <c r="B505" s="83"/>
      <c r="C505" s="83"/>
      <c r="D505" s="83"/>
      <c r="E505" s="83"/>
      <c r="F505" s="83"/>
      <c r="G505" s="83"/>
      <c r="H505" s="83"/>
      <c r="I505" s="83"/>
    </row>
    <row r="506" spans="2:9" ht="12.75">
      <c r="B506" s="83"/>
      <c r="C506" s="83"/>
      <c r="D506" s="83"/>
      <c r="E506" s="83"/>
      <c r="F506" s="83"/>
      <c r="G506" s="83"/>
      <c r="H506" s="83"/>
      <c r="I506" s="83"/>
    </row>
    <row r="507" spans="2:9" ht="12.75">
      <c r="B507" s="83"/>
      <c r="C507" s="83"/>
      <c r="D507" s="83"/>
      <c r="E507" s="83"/>
      <c r="F507" s="83"/>
      <c r="G507" s="83"/>
      <c r="H507" s="83"/>
      <c r="I507" s="83"/>
    </row>
    <row r="508" spans="2:9" ht="12.75">
      <c r="B508" s="83"/>
      <c r="C508" s="83"/>
      <c r="D508" s="83"/>
      <c r="E508" s="83"/>
      <c r="F508" s="83"/>
      <c r="G508" s="83"/>
      <c r="H508" s="83"/>
      <c r="I508" s="83"/>
    </row>
    <row r="509" spans="2:9" ht="12.75">
      <c r="B509" s="83"/>
      <c r="C509" s="83"/>
      <c r="D509" s="83"/>
      <c r="E509" s="83"/>
      <c r="F509" s="83"/>
      <c r="G509" s="83"/>
      <c r="H509" s="83"/>
      <c r="I509" s="83"/>
    </row>
    <row r="510" spans="2:9" ht="12.75">
      <c r="B510" s="83"/>
      <c r="C510" s="83"/>
      <c r="D510" s="83"/>
      <c r="E510" s="83"/>
      <c r="F510" s="83"/>
      <c r="G510" s="83"/>
      <c r="H510" s="83"/>
      <c r="I510" s="83"/>
    </row>
    <row r="511" spans="2:9" ht="12.75">
      <c r="B511" s="83"/>
      <c r="C511" s="83"/>
      <c r="D511" s="83"/>
      <c r="E511" s="83"/>
      <c r="F511" s="83"/>
      <c r="G511" s="83"/>
      <c r="H511" s="83"/>
      <c r="I511" s="83"/>
    </row>
    <row r="512" spans="2:9" ht="12.75">
      <c r="B512" s="83"/>
      <c r="C512" s="83"/>
      <c r="D512" s="83"/>
      <c r="E512" s="83"/>
      <c r="F512" s="83"/>
      <c r="G512" s="83"/>
      <c r="H512" s="83"/>
      <c r="I512" s="83"/>
    </row>
    <row r="513" spans="2:9" ht="12.75">
      <c r="B513" s="83"/>
      <c r="C513" s="83"/>
      <c r="D513" s="83"/>
      <c r="E513" s="83"/>
      <c r="F513" s="83"/>
      <c r="G513" s="83"/>
      <c r="H513" s="83"/>
      <c r="I513" s="83"/>
    </row>
    <row r="514" spans="2:9" ht="12.75">
      <c r="B514" s="83"/>
      <c r="C514" s="83"/>
      <c r="D514" s="83"/>
      <c r="E514" s="83"/>
      <c r="F514" s="83"/>
      <c r="G514" s="83"/>
      <c r="H514" s="83"/>
      <c r="I514" s="83"/>
    </row>
    <row r="515" spans="2:9" ht="12.75">
      <c r="B515" s="83"/>
      <c r="C515" s="83"/>
      <c r="D515" s="83"/>
      <c r="E515" s="83"/>
      <c r="F515" s="83"/>
      <c r="G515" s="83"/>
      <c r="H515" s="83"/>
      <c r="I515" s="83"/>
    </row>
    <row r="516" spans="2:9" ht="12.75">
      <c r="B516" s="83"/>
      <c r="C516" s="83"/>
      <c r="D516" s="83"/>
      <c r="E516" s="83"/>
      <c r="F516" s="83"/>
      <c r="G516" s="83"/>
      <c r="H516" s="83"/>
      <c r="I516" s="83"/>
    </row>
    <row r="517" spans="2:9" ht="12.75">
      <c r="B517" s="83"/>
      <c r="C517" s="83"/>
      <c r="D517" s="83"/>
      <c r="E517" s="83"/>
      <c r="F517" s="83"/>
      <c r="G517" s="83"/>
      <c r="H517" s="83"/>
      <c r="I517" s="83"/>
    </row>
    <row r="518" spans="2:9" ht="12.75">
      <c r="B518" s="83"/>
      <c r="C518" s="83"/>
      <c r="D518" s="83"/>
      <c r="E518" s="83"/>
      <c r="F518" s="83"/>
      <c r="G518" s="83"/>
      <c r="H518" s="83"/>
      <c r="I518" s="83"/>
    </row>
    <row r="519" spans="2:9" ht="12.75">
      <c r="B519" s="83"/>
      <c r="C519" s="83"/>
      <c r="D519" s="83"/>
      <c r="E519" s="83"/>
      <c r="F519" s="83"/>
      <c r="G519" s="83"/>
      <c r="H519" s="83"/>
      <c r="I519" s="83"/>
    </row>
    <row r="520" spans="2:9" ht="12.75">
      <c r="B520" s="83"/>
      <c r="C520" s="83"/>
      <c r="D520" s="83"/>
      <c r="E520" s="83"/>
      <c r="F520" s="83"/>
      <c r="G520" s="83"/>
      <c r="H520" s="83"/>
      <c r="I520" s="83"/>
    </row>
    <row r="521" spans="2:9" ht="12.75">
      <c r="B521" s="83"/>
      <c r="C521" s="83"/>
      <c r="D521" s="83"/>
      <c r="E521" s="83"/>
      <c r="F521" s="83"/>
      <c r="G521" s="83"/>
      <c r="H521" s="83"/>
      <c r="I521" s="83"/>
    </row>
    <row r="522" spans="2:9" ht="12.75">
      <c r="B522" s="83"/>
      <c r="C522" s="83"/>
      <c r="D522" s="83"/>
      <c r="E522" s="83"/>
      <c r="F522" s="83"/>
      <c r="G522" s="83"/>
      <c r="H522" s="83"/>
      <c r="I522" s="83"/>
    </row>
    <row r="523" spans="2:9" ht="12.75">
      <c r="B523" s="83"/>
      <c r="C523" s="83"/>
      <c r="D523" s="83"/>
      <c r="E523" s="83"/>
      <c r="F523" s="83"/>
      <c r="G523" s="83"/>
      <c r="H523" s="83"/>
      <c r="I523" s="83"/>
    </row>
    <row r="524" spans="2:9" ht="12.75">
      <c r="B524" s="83"/>
      <c r="C524" s="83"/>
      <c r="D524" s="83"/>
      <c r="E524" s="83"/>
      <c r="F524" s="83"/>
      <c r="G524" s="83"/>
      <c r="H524" s="83"/>
      <c r="I524" s="83"/>
    </row>
    <row r="525" spans="2:9" ht="12.75">
      <c r="B525" s="83"/>
      <c r="C525" s="83"/>
      <c r="D525" s="83"/>
      <c r="E525" s="83"/>
      <c r="F525" s="83"/>
      <c r="G525" s="83"/>
      <c r="H525" s="83"/>
      <c r="I525" s="83"/>
    </row>
    <row r="526" spans="2:9" ht="12.75">
      <c r="B526" s="83"/>
      <c r="C526" s="83"/>
      <c r="D526" s="83"/>
      <c r="E526" s="83"/>
      <c r="F526" s="83"/>
      <c r="G526" s="83"/>
      <c r="H526" s="83"/>
      <c r="I526" s="83"/>
    </row>
    <row r="527" spans="2:9" ht="12.75">
      <c r="B527" s="83"/>
      <c r="C527" s="83"/>
      <c r="D527" s="83"/>
      <c r="E527" s="83"/>
      <c r="F527" s="83"/>
      <c r="G527" s="83"/>
      <c r="H527" s="83"/>
      <c r="I527" s="83"/>
    </row>
    <row r="528" spans="2:9" ht="12.75">
      <c r="B528" s="83"/>
      <c r="C528" s="83"/>
      <c r="D528" s="83"/>
      <c r="E528" s="83"/>
      <c r="F528" s="83"/>
      <c r="G528" s="83"/>
      <c r="H528" s="83"/>
      <c r="I528" s="83"/>
    </row>
    <row r="529" spans="2:9" ht="12.75">
      <c r="B529" s="83"/>
      <c r="C529" s="83"/>
      <c r="D529" s="83"/>
      <c r="E529" s="83"/>
      <c r="F529" s="83"/>
      <c r="G529" s="83"/>
      <c r="H529" s="83"/>
      <c r="I529" s="83"/>
    </row>
    <row r="530" spans="2:9" ht="12.75">
      <c r="B530" s="83"/>
      <c r="C530" s="83"/>
      <c r="D530" s="83"/>
      <c r="E530" s="83"/>
      <c r="F530" s="83"/>
      <c r="G530" s="83"/>
      <c r="H530" s="83"/>
      <c r="I530" s="83"/>
    </row>
    <row r="531" spans="2:9" ht="12.75">
      <c r="B531" s="83"/>
      <c r="C531" s="83"/>
      <c r="D531" s="83"/>
      <c r="E531" s="83"/>
      <c r="F531" s="83"/>
      <c r="G531" s="83"/>
      <c r="H531" s="83"/>
      <c r="I531" s="83"/>
    </row>
    <row r="532" spans="2:9" ht="12.75">
      <c r="B532" s="83"/>
      <c r="C532" s="83"/>
      <c r="D532" s="83"/>
      <c r="E532" s="83"/>
      <c r="F532" s="83"/>
      <c r="G532" s="83"/>
      <c r="H532" s="83"/>
      <c r="I532" s="83"/>
    </row>
    <row r="533" spans="2:9" ht="12.75">
      <c r="B533" s="83"/>
      <c r="C533" s="83"/>
      <c r="D533" s="83"/>
      <c r="E533" s="83"/>
      <c r="F533" s="83"/>
      <c r="G533" s="83"/>
      <c r="H533" s="83"/>
      <c r="I533" s="83"/>
    </row>
    <row r="534" spans="2:9" ht="12.75">
      <c r="B534" s="83"/>
      <c r="C534" s="83"/>
      <c r="D534" s="83"/>
      <c r="E534" s="83"/>
      <c r="F534" s="83"/>
      <c r="G534" s="83"/>
      <c r="H534" s="83"/>
      <c r="I534" s="83"/>
    </row>
    <row r="535" spans="2:9" ht="12.75">
      <c r="B535" s="83"/>
      <c r="C535" s="83"/>
      <c r="D535" s="83"/>
      <c r="E535" s="83"/>
      <c r="F535" s="83"/>
      <c r="G535" s="83"/>
      <c r="H535" s="83"/>
      <c r="I535" s="83"/>
    </row>
    <row r="536" spans="2:9" ht="12.75">
      <c r="B536" s="83"/>
      <c r="C536" s="83"/>
      <c r="D536" s="83"/>
      <c r="E536" s="83"/>
      <c r="F536" s="83"/>
      <c r="G536" s="83"/>
      <c r="H536" s="83"/>
      <c r="I536" s="83"/>
    </row>
    <row r="537" spans="2:9" ht="12.75">
      <c r="B537" s="83"/>
      <c r="C537" s="83"/>
      <c r="D537" s="83"/>
      <c r="E537" s="83"/>
      <c r="F537" s="83"/>
      <c r="G537" s="83"/>
      <c r="H537" s="83"/>
      <c r="I537" s="83"/>
    </row>
    <row r="538" spans="2:9" ht="12.75">
      <c r="B538" s="83"/>
      <c r="C538" s="83"/>
      <c r="D538" s="83"/>
      <c r="E538" s="83"/>
      <c r="F538" s="83"/>
      <c r="G538" s="83"/>
      <c r="H538" s="83"/>
      <c r="I538" s="83"/>
    </row>
    <row r="539" spans="2:9" ht="12.75">
      <c r="B539" s="83"/>
      <c r="C539" s="83"/>
      <c r="D539" s="83"/>
      <c r="E539" s="83"/>
      <c r="F539" s="83"/>
      <c r="G539" s="83"/>
      <c r="H539" s="83"/>
      <c r="I539" s="83"/>
    </row>
    <row r="540" spans="2:9" ht="12.75">
      <c r="B540" s="83"/>
      <c r="C540" s="83"/>
      <c r="D540" s="83"/>
      <c r="E540" s="83"/>
      <c r="F540" s="83"/>
      <c r="G540" s="83"/>
      <c r="H540" s="83"/>
      <c r="I540" s="83"/>
    </row>
    <row r="541" spans="2:9" ht="12.75">
      <c r="B541" s="83"/>
      <c r="C541" s="83"/>
      <c r="D541" s="83"/>
      <c r="E541" s="83"/>
      <c r="F541" s="83"/>
      <c r="G541" s="83"/>
      <c r="H541" s="83"/>
      <c r="I541" s="83"/>
    </row>
    <row r="542" spans="2:9" ht="12.75">
      <c r="B542" s="83"/>
      <c r="C542" s="83"/>
      <c r="D542" s="83"/>
      <c r="E542" s="83"/>
      <c r="F542" s="83"/>
      <c r="G542" s="83"/>
      <c r="H542" s="83"/>
      <c r="I542" s="83"/>
    </row>
    <row r="543" spans="2:9" ht="12.75">
      <c r="B543" s="83"/>
      <c r="C543" s="83"/>
      <c r="D543" s="83"/>
      <c r="E543" s="83"/>
      <c r="F543" s="83"/>
      <c r="G543" s="83"/>
      <c r="H543" s="83"/>
      <c r="I543" s="83"/>
    </row>
    <row r="544" spans="2:9" ht="12.75">
      <c r="B544" s="83"/>
      <c r="C544" s="83"/>
      <c r="D544" s="83"/>
      <c r="E544" s="83"/>
      <c r="F544" s="83"/>
      <c r="G544" s="83"/>
      <c r="H544" s="83"/>
      <c r="I544" s="83"/>
    </row>
    <row r="545" spans="2:9" ht="12.75">
      <c r="B545" s="83"/>
      <c r="C545" s="83"/>
      <c r="D545" s="83"/>
      <c r="E545" s="83"/>
      <c r="F545" s="83"/>
      <c r="G545" s="83"/>
      <c r="H545" s="83"/>
      <c r="I545" s="83"/>
    </row>
    <row r="546" spans="2:9" ht="12.75">
      <c r="B546" s="83"/>
      <c r="C546" s="83"/>
      <c r="D546" s="83"/>
      <c r="E546" s="83"/>
      <c r="F546" s="83"/>
      <c r="G546" s="83"/>
      <c r="H546" s="83"/>
      <c r="I546" s="83"/>
    </row>
    <row r="547" spans="2:9" ht="12.75">
      <c r="B547" s="83"/>
      <c r="C547" s="83"/>
      <c r="D547" s="83"/>
      <c r="E547" s="83"/>
      <c r="F547" s="83"/>
      <c r="G547" s="83"/>
      <c r="H547" s="83"/>
      <c r="I547" s="83"/>
    </row>
    <row r="548" spans="2:9" ht="12.75">
      <c r="B548" s="83"/>
      <c r="C548" s="83"/>
      <c r="D548" s="83"/>
      <c r="E548" s="83"/>
      <c r="F548" s="83"/>
      <c r="G548" s="83"/>
      <c r="H548" s="83"/>
      <c r="I548" s="83"/>
    </row>
    <row r="549" spans="2:9" ht="12.75">
      <c r="B549" s="83"/>
      <c r="C549" s="83"/>
      <c r="D549" s="83"/>
      <c r="E549" s="83"/>
      <c r="F549" s="83"/>
      <c r="G549" s="83"/>
      <c r="H549" s="83"/>
      <c r="I549" s="83"/>
    </row>
    <row r="550" spans="2:9" ht="12.75">
      <c r="B550" s="83"/>
      <c r="C550" s="83"/>
      <c r="D550" s="83"/>
      <c r="E550" s="83"/>
      <c r="F550" s="83"/>
      <c r="G550" s="83"/>
      <c r="H550" s="83"/>
      <c r="I550" s="83"/>
    </row>
    <row r="551" spans="2:9" ht="12.75">
      <c r="B551" s="83"/>
      <c r="C551" s="83"/>
      <c r="D551" s="83"/>
      <c r="E551" s="83"/>
      <c r="F551" s="83"/>
      <c r="G551" s="83"/>
      <c r="H551" s="83"/>
      <c r="I551" s="83"/>
    </row>
    <row r="552" spans="2:9" ht="12.75">
      <c r="B552" s="83"/>
      <c r="C552" s="83"/>
      <c r="D552" s="83"/>
      <c r="E552" s="83"/>
      <c r="F552" s="83"/>
      <c r="G552" s="83"/>
      <c r="H552" s="83"/>
      <c r="I552" s="83"/>
    </row>
    <row r="553" spans="2:9" ht="12.75">
      <c r="B553" s="83"/>
      <c r="C553" s="83"/>
      <c r="D553" s="83"/>
      <c r="E553" s="83"/>
      <c r="F553" s="83"/>
      <c r="G553" s="83"/>
      <c r="H553" s="83"/>
      <c r="I553" s="83"/>
    </row>
    <row r="554" spans="2:9" ht="12.75">
      <c r="B554" s="83"/>
      <c r="C554" s="83"/>
      <c r="D554" s="83"/>
      <c r="E554" s="83"/>
      <c r="F554" s="83"/>
      <c r="G554" s="83"/>
      <c r="H554" s="83"/>
      <c r="I554" s="83"/>
    </row>
    <row r="555" spans="2:9" ht="12.75">
      <c r="B555" s="83"/>
      <c r="C555" s="83"/>
      <c r="D555" s="83"/>
      <c r="E555" s="83"/>
      <c r="F555" s="83"/>
      <c r="G555" s="83"/>
      <c r="H555" s="83"/>
      <c r="I555" s="83"/>
    </row>
    <row r="556" spans="2:9" ht="12.75">
      <c r="B556" s="83"/>
      <c r="C556" s="83"/>
      <c r="D556" s="83"/>
      <c r="E556" s="83"/>
      <c r="F556" s="83"/>
      <c r="G556" s="83"/>
      <c r="H556" s="83"/>
      <c r="I556" s="83"/>
    </row>
    <row r="557" spans="2:9" ht="12.75">
      <c r="B557" s="83"/>
      <c r="C557" s="83"/>
      <c r="D557" s="83"/>
      <c r="E557" s="83"/>
      <c r="F557" s="83"/>
      <c r="G557" s="83"/>
      <c r="H557" s="83"/>
      <c r="I557" s="83"/>
    </row>
    <row r="558" spans="2:9" ht="12.75">
      <c r="B558" s="83"/>
      <c r="C558" s="83"/>
      <c r="D558" s="83"/>
      <c r="E558" s="83"/>
      <c r="F558" s="83"/>
      <c r="G558" s="83"/>
      <c r="H558" s="83"/>
      <c r="I558" s="83"/>
    </row>
    <row r="559" spans="2:9" ht="12.75">
      <c r="B559" s="83"/>
      <c r="C559" s="83"/>
      <c r="D559" s="83"/>
      <c r="E559" s="83"/>
      <c r="F559" s="83"/>
      <c r="G559" s="83"/>
      <c r="H559" s="83"/>
      <c r="I559" s="83"/>
    </row>
    <row r="560" spans="2:9" ht="12.75">
      <c r="B560" s="83"/>
      <c r="C560" s="83"/>
      <c r="D560" s="83"/>
      <c r="E560" s="83"/>
      <c r="F560" s="83"/>
      <c r="G560" s="83"/>
      <c r="H560" s="83"/>
      <c r="I560" s="83"/>
    </row>
    <row r="561" spans="2:9" ht="12.75">
      <c r="B561" s="83"/>
      <c r="C561" s="83"/>
      <c r="D561" s="83"/>
      <c r="E561" s="83"/>
      <c r="F561" s="83"/>
      <c r="G561" s="83"/>
      <c r="H561" s="83"/>
      <c r="I561" s="83"/>
    </row>
    <row r="562" spans="2:9" ht="12.75">
      <c r="B562" s="83"/>
      <c r="C562" s="83"/>
      <c r="D562" s="83"/>
      <c r="E562" s="83"/>
      <c r="F562" s="83"/>
      <c r="G562" s="83"/>
      <c r="H562" s="83"/>
      <c r="I562" s="83"/>
    </row>
    <row r="563" spans="2:9" ht="12.75">
      <c r="B563" s="83"/>
      <c r="C563" s="83"/>
      <c r="D563" s="83"/>
      <c r="E563" s="83"/>
      <c r="F563" s="83"/>
      <c r="G563" s="83"/>
      <c r="H563" s="83"/>
      <c r="I563" s="83"/>
    </row>
    <row r="564" spans="2:9" ht="12.75">
      <c r="B564" s="83"/>
      <c r="C564" s="83"/>
      <c r="D564" s="83"/>
      <c r="E564" s="83"/>
      <c r="F564" s="83"/>
      <c r="G564" s="83"/>
      <c r="H564" s="83"/>
      <c r="I564" s="83"/>
    </row>
    <row r="565" spans="2:9" ht="12.75">
      <c r="B565" s="83"/>
      <c r="C565" s="83"/>
      <c r="D565" s="83"/>
      <c r="E565" s="83"/>
      <c r="F565" s="83"/>
      <c r="G565" s="83"/>
      <c r="H565" s="83"/>
      <c r="I565" s="83"/>
    </row>
    <row r="566" spans="2:9" ht="12.75">
      <c r="B566" s="83"/>
      <c r="C566" s="83"/>
      <c r="D566" s="83"/>
      <c r="E566" s="83"/>
      <c r="F566" s="83"/>
      <c r="G566" s="83"/>
      <c r="H566" s="83"/>
      <c r="I566" s="83"/>
    </row>
    <row r="567" spans="2:9" ht="12.75">
      <c r="B567" s="83"/>
      <c r="C567" s="83"/>
      <c r="D567" s="83"/>
      <c r="E567" s="83"/>
      <c r="F567" s="83"/>
      <c r="G567" s="83"/>
      <c r="H567" s="83"/>
      <c r="I567" s="83"/>
    </row>
    <row r="568" spans="2:9" ht="12.75">
      <c r="B568" s="83"/>
      <c r="C568" s="83"/>
      <c r="D568" s="83"/>
      <c r="E568" s="83"/>
      <c r="F568" s="83"/>
      <c r="G568" s="83"/>
      <c r="H568" s="83"/>
      <c r="I568" s="83"/>
    </row>
    <row r="569" spans="2:9" ht="12.75">
      <c r="B569" s="83"/>
      <c r="C569" s="83"/>
      <c r="D569" s="83"/>
      <c r="E569" s="83"/>
      <c r="F569" s="83"/>
      <c r="G569" s="83"/>
      <c r="H569" s="83"/>
      <c r="I569" s="83"/>
    </row>
    <row r="570" spans="2:9" ht="12.75">
      <c r="B570" s="83"/>
      <c r="C570" s="83"/>
      <c r="D570" s="83"/>
      <c r="E570" s="83"/>
      <c r="F570" s="83"/>
      <c r="G570" s="83"/>
      <c r="H570" s="83"/>
      <c r="I570" s="83"/>
    </row>
    <row r="571" spans="2:9" ht="12.75">
      <c r="B571" s="83"/>
      <c r="C571" s="83"/>
      <c r="D571" s="83"/>
      <c r="E571" s="83"/>
      <c r="F571" s="83"/>
      <c r="G571" s="83"/>
      <c r="H571" s="83"/>
      <c r="I571" s="83"/>
    </row>
    <row r="572" spans="2:9" ht="12.75">
      <c r="B572" s="83"/>
      <c r="C572" s="83"/>
      <c r="D572" s="83"/>
      <c r="E572" s="83"/>
      <c r="F572" s="83"/>
      <c r="G572" s="83"/>
      <c r="H572" s="83"/>
      <c r="I572" s="83"/>
    </row>
    <row r="573" spans="2:9" ht="12.75">
      <c r="B573" s="83"/>
      <c r="C573" s="83"/>
      <c r="D573" s="83"/>
      <c r="E573" s="83"/>
      <c r="F573" s="83"/>
      <c r="G573" s="83"/>
      <c r="H573" s="83"/>
      <c r="I573" s="83"/>
    </row>
    <row r="574" spans="2:9" ht="12.75">
      <c r="B574" s="83"/>
      <c r="C574" s="83"/>
      <c r="D574" s="83"/>
      <c r="E574" s="83"/>
      <c r="F574" s="83"/>
      <c r="G574" s="83"/>
      <c r="H574" s="83"/>
      <c r="I574" s="83"/>
    </row>
    <row r="575" spans="2:9" ht="12.75">
      <c r="B575" s="83"/>
      <c r="C575" s="83"/>
      <c r="D575" s="83"/>
      <c r="E575" s="83"/>
      <c r="F575" s="83"/>
      <c r="G575" s="83"/>
      <c r="H575" s="83"/>
      <c r="I575" s="83"/>
    </row>
    <row r="576" spans="2:9" ht="12.75">
      <c r="B576" s="83"/>
      <c r="C576" s="83"/>
      <c r="D576" s="83"/>
      <c r="E576" s="83"/>
      <c r="F576" s="83"/>
      <c r="G576" s="83"/>
      <c r="H576" s="83"/>
      <c r="I576" s="83"/>
    </row>
    <row r="577" spans="2:9" ht="12.75">
      <c r="B577" s="83"/>
      <c r="C577" s="83"/>
      <c r="D577" s="83"/>
      <c r="E577" s="83"/>
      <c r="F577" s="83"/>
      <c r="G577" s="83"/>
      <c r="H577" s="83"/>
      <c r="I577" s="83"/>
    </row>
    <row r="578" spans="2:9" ht="12.75">
      <c r="B578" s="83"/>
      <c r="C578" s="83"/>
      <c r="D578" s="83"/>
      <c r="E578" s="83"/>
      <c r="F578" s="83"/>
      <c r="G578" s="83"/>
      <c r="H578" s="83"/>
      <c r="I578" s="83"/>
    </row>
    <row r="579" spans="2:9" ht="12.75">
      <c r="B579" s="83"/>
      <c r="C579" s="83"/>
      <c r="D579" s="83"/>
      <c r="E579" s="83"/>
      <c r="F579" s="83"/>
      <c r="G579" s="83"/>
      <c r="H579" s="83"/>
      <c r="I579" s="83"/>
    </row>
    <row r="580" spans="2:9" ht="12.75">
      <c r="B580" s="83"/>
      <c r="C580" s="83"/>
      <c r="D580" s="83"/>
      <c r="E580" s="83"/>
      <c r="F580" s="83"/>
      <c r="G580" s="83"/>
      <c r="H580" s="83"/>
      <c r="I580" s="83"/>
    </row>
    <row r="581" spans="2:9" ht="12.75">
      <c r="B581" s="83"/>
      <c r="C581" s="83"/>
      <c r="D581" s="83"/>
      <c r="E581" s="83"/>
      <c r="F581" s="83"/>
      <c r="G581" s="83"/>
      <c r="H581" s="83"/>
      <c r="I581" s="83"/>
    </row>
    <row r="582" spans="2:9" ht="12.75">
      <c r="B582" s="83"/>
      <c r="C582" s="83"/>
      <c r="D582" s="83"/>
      <c r="E582" s="83"/>
      <c r="F582" s="83"/>
      <c r="G582" s="83"/>
      <c r="H582" s="83"/>
      <c r="I582" s="83"/>
    </row>
    <row r="583" spans="2:9" ht="12.75">
      <c r="B583" s="83"/>
      <c r="C583" s="83"/>
      <c r="D583" s="83"/>
      <c r="E583" s="83"/>
      <c r="F583" s="83"/>
      <c r="G583" s="83"/>
      <c r="H583" s="83"/>
      <c r="I583" s="83"/>
    </row>
    <row r="584" spans="2:9" ht="12.75">
      <c r="B584" s="83"/>
      <c r="C584" s="83"/>
      <c r="D584" s="83"/>
      <c r="E584" s="83"/>
      <c r="F584" s="83"/>
      <c r="G584" s="83"/>
      <c r="H584" s="83"/>
      <c r="I584" s="83"/>
    </row>
    <row r="585" spans="2:9" ht="12.75">
      <c r="B585" s="83"/>
      <c r="C585" s="83"/>
      <c r="D585" s="83"/>
      <c r="E585" s="83"/>
      <c r="F585" s="83"/>
      <c r="G585" s="83"/>
      <c r="H585" s="83"/>
      <c r="I585" s="83"/>
    </row>
    <row r="586" spans="2:9" ht="12.75">
      <c r="B586" s="83"/>
      <c r="C586" s="83"/>
      <c r="D586" s="83"/>
      <c r="E586" s="83"/>
      <c r="F586" s="83"/>
      <c r="G586" s="83"/>
      <c r="H586" s="83"/>
      <c r="I586" s="83"/>
    </row>
    <row r="587" spans="2:9" ht="12.75">
      <c r="B587" s="83"/>
      <c r="C587" s="83"/>
      <c r="D587" s="83"/>
      <c r="E587" s="83"/>
      <c r="F587" s="83"/>
      <c r="G587" s="83"/>
      <c r="H587" s="83"/>
      <c r="I587" s="83"/>
    </row>
    <row r="588" spans="2:9" ht="12.75">
      <c r="B588" s="83"/>
      <c r="C588" s="83"/>
      <c r="D588" s="83"/>
      <c r="E588" s="83"/>
      <c r="F588" s="83"/>
      <c r="G588" s="83"/>
      <c r="H588" s="83"/>
      <c r="I588" s="83"/>
    </row>
    <row r="589" spans="2:9" ht="12.75">
      <c r="B589" s="83"/>
      <c r="C589" s="83"/>
      <c r="D589" s="83"/>
      <c r="E589" s="83"/>
      <c r="F589" s="83"/>
      <c r="G589" s="83"/>
      <c r="H589" s="83"/>
      <c r="I589" s="83"/>
    </row>
    <row r="590" spans="2:9" ht="12.75">
      <c r="B590" s="83"/>
      <c r="C590" s="83"/>
      <c r="D590" s="83"/>
      <c r="E590" s="83"/>
      <c r="F590" s="83"/>
      <c r="G590" s="83"/>
      <c r="H590" s="83"/>
      <c r="I590" s="83"/>
    </row>
    <row r="591" spans="2:9" ht="12.75">
      <c r="B591" s="83"/>
      <c r="C591" s="83"/>
      <c r="D591" s="83"/>
      <c r="E591" s="83"/>
      <c r="F591" s="83"/>
      <c r="G591" s="83"/>
      <c r="H591" s="83"/>
      <c r="I591" s="83"/>
    </row>
    <row r="592" spans="2:9" ht="12.75">
      <c r="B592" s="83"/>
      <c r="C592" s="83"/>
      <c r="D592" s="83"/>
      <c r="E592" s="83"/>
      <c r="F592" s="83"/>
      <c r="G592" s="83"/>
      <c r="H592" s="83"/>
      <c r="I592" s="83"/>
    </row>
    <row r="593" spans="2:9" ht="12.75">
      <c r="B593" s="83"/>
      <c r="C593" s="83"/>
      <c r="D593" s="83"/>
      <c r="E593" s="83"/>
      <c r="F593" s="83"/>
      <c r="G593" s="83"/>
      <c r="H593" s="83"/>
      <c r="I593" s="83"/>
    </row>
    <row r="594" spans="2:9" ht="12.75">
      <c r="B594" s="83"/>
      <c r="C594" s="83"/>
      <c r="D594" s="83"/>
      <c r="E594" s="83"/>
      <c r="F594" s="83"/>
      <c r="G594" s="83"/>
      <c r="H594" s="83"/>
      <c r="I594" s="83"/>
    </row>
    <row r="595" spans="2:9" ht="12.75">
      <c r="B595" s="83"/>
      <c r="C595" s="83"/>
      <c r="D595" s="83"/>
      <c r="E595" s="83"/>
      <c r="F595" s="83"/>
      <c r="G595" s="83"/>
      <c r="H595" s="83"/>
      <c r="I595" s="83"/>
    </row>
    <row r="596" spans="2:9" ht="12.75">
      <c r="B596" s="83"/>
      <c r="C596" s="83"/>
      <c r="D596" s="83"/>
      <c r="E596" s="83"/>
      <c r="F596" s="83"/>
      <c r="G596" s="83"/>
      <c r="H596" s="83"/>
      <c r="I596" s="83"/>
    </row>
    <row r="597" spans="2:9" ht="12.75">
      <c r="B597" s="83"/>
      <c r="C597" s="83"/>
      <c r="D597" s="83"/>
      <c r="E597" s="83"/>
      <c r="F597" s="83"/>
      <c r="G597" s="83"/>
      <c r="H597" s="83"/>
      <c r="I597" s="83"/>
    </row>
    <row r="598" spans="2:9" ht="12.75">
      <c r="B598" s="83"/>
      <c r="C598" s="83"/>
      <c r="D598" s="83"/>
      <c r="E598" s="83"/>
      <c r="F598" s="83"/>
      <c r="G598" s="83"/>
      <c r="H598" s="83"/>
      <c r="I598" s="83"/>
    </row>
    <row r="599" spans="2:9" ht="12.75">
      <c r="B599" s="83"/>
      <c r="C599" s="83"/>
      <c r="D599" s="83"/>
      <c r="E599" s="83"/>
      <c r="F599" s="83"/>
      <c r="G599" s="83"/>
      <c r="H599" s="83"/>
      <c r="I599" s="83"/>
    </row>
    <row r="600" spans="2:9" ht="12.75">
      <c r="B600" s="83"/>
      <c r="C600" s="83"/>
      <c r="D600" s="83"/>
      <c r="E600" s="83"/>
      <c r="F600" s="83"/>
      <c r="G600" s="83"/>
      <c r="H600" s="83"/>
      <c r="I600" s="83"/>
    </row>
    <row r="601" spans="2:9" ht="12.75">
      <c r="B601" s="83"/>
      <c r="C601" s="83"/>
      <c r="D601" s="83"/>
      <c r="E601" s="83"/>
      <c r="F601" s="83"/>
      <c r="G601" s="83"/>
      <c r="H601" s="83"/>
      <c r="I601" s="83"/>
    </row>
    <row r="602" spans="2:9" ht="12.75">
      <c r="B602" s="83"/>
      <c r="C602" s="83"/>
      <c r="D602" s="83"/>
      <c r="E602" s="83"/>
      <c r="F602" s="83"/>
      <c r="G602" s="83"/>
      <c r="H602" s="83"/>
      <c r="I602" s="83"/>
    </row>
    <row r="603" spans="2:9" ht="12.75">
      <c r="B603" s="83"/>
      <c r="C603" s="83"/>
      <c r="D603" s="83"/>
      <c r="E603" s="83"/>
      <c r="F603" s="83"/>
      <c r="G603" s="83"/>
      <c r="H603" s="83"/>
      <c r="I603" s="83"/>
    </row>
    <row r="604" spans="2:9" ht="12.75">
      <c r="B604" s="83"/>
      <c r="C604" s="83"/>
      <c r="D604" s="83"/>
      <c r="E604" s="83"/>
      <c r="F604" s="83"/>
      <c r="G604" s="83"/>
      <c r="H604" s="83"/>
      <c r="I604" s="83"/>
    </row>
    <row r="605" spans="2:9" ht="12.75">
      <c r="B605" s="83"/>
      <c r="C605" s="83"/>
      <c r="D605" s="83"/>
      <c r="E605" s="83"/>
      <c r="F605" s="83"/>
      <c r="G605" s="83"/>
      <c r="H605" s="83"/>
      <c r="I605" s="83"/>
    </row>
    <row r="606" spans="2:9" ht="12.75">
      <c r="B606" s="83"/>
      <c r="C606" s="83"/>
      <c r="D606" s="83"/>
      <c r="E606" s="83"/>
      <c r="F606" s="83"/>
      <c r="G606" s="83"/>
      <c r="H606" s="83"/>
      <c r="I606" s="83"/>
    </row>
    <row r="607" spans="2:9" ht="12.75">
      <c r="B607" s="83"/>
      <c r="C607" s="83"/>
      <c r="D607" s="83"/>
      <c r="E607" s="83"/>
      <c r="F607" s="83"/>
      <c r="G607" s="83"/>
      <c r="H607" s="83"/>
      <c r="I607" s="83"/>
    </row>
    <row r="608" spans="2:9" ht="12.75">
      <c r="B608" s="83"/>
      <c r="C608" s="83"/>
      <c r="D608" s="83"/>
      <c r="E608" s="83"/>
      <c r="F608" s="83"/>
      <c r="G608" s="83"/>
      <c r="H608" s="83"/>
      <c r="I608" s="83"/>
    </row>
    <row r="609" spans="2:9" ht="12.75">
      <c r="B609" s="83"/>
      <c r="C609" s="83"/>
      <c r="D609" s="83"/>
      <c r="E609" s="83"/>
      <c r="F609" s="83"/>
      <c r="G609" s="83"/>
      <c r="H609" s="83"/>
      <c r="I609" s="83"/>
    </row>
    <row r="610" spans="2:9" ht="12.75">
      <c r="B610" s="83"/>
      <c r="C610" s="83"/>
      <c r="D610" s="83"/>
      <c r="E610" s="83"/>
      <c r="F610" s="83"/>
      <c r="G610" s="83"/>
      <c r="H610" s="83"/>
      <c r="I610" s="83"/>
    </row>
    <row r="611" spans="2:9" ht="12.75">
      <c r="B611" s="83"/>
      <c r="C611" s="83"/>
      <c r="D611" s="83"/>
      <c r="E611" s="83"/>
      <c r="F611" s="83"/>
      <c r="G611" s="83"/>
      <c r="H611" s="83"/>
      <c r="I611" s="83"/>
    </row>
    <row r="612" spans="2:9" ht="12.75">
      <c r="B612" s="83"/>
      <c r="C612" s="83"/>
      <c r="D612" s="83"/>
      <c r="E612" s="83"/>
      <c r="F612" s="83"/>
      <c r="G612" s="83"/>
      <c r="H612" s="83"/>
      <c r="I612" s="83"/>
    </row>
    <row r="613" spans="2:9" ht="12.75">
      <c r="B613" s="83"/>
      <c r="C613" s="83"/>
      <c r="D613" s="83"/>
      <c r="E613" s="83"/>
      <c r="F613" s="83"/>
      <c r="G613" s="83"/>
      <c r="H613" s="83"/>
      <c r="I613" s="83"/>
    </row>
    <row r="614" spans="2:9" ht="12.75">
      <c r="B614" s="83"/>
      <c r="C614" s="83"/>
      <c r="D614" s="83"/>
      <c r="E614" s="83"/>
      <c r="F614" s="83"/>
      <c r="G614" s="83"/>
      <c r="H614" s="83"/>
      <c r="I614" s="83"/>
    </row>
    <row r="615" spans="2:9" ht="12.75">
      <c r="B615" s="83"/>
      <c r="C615" s="83"/>
      <c r="D615" s="83"/>
      <c r="E615" s="83"/>
      <c r="F615" s="83"/>
      <c r="G615" s="83"/>
      <c r="H615" s="83"/>
      <c r="I615" s="83"/>
    </row>
    <row r="616" spans="2:9" ht="12.75">
      <c r="B616" s="83"/>
      <c r="C616" s="83"/>
      <c r="D616" s="83"/>
      <c r="E616" s="83"/>
      <c r="F616" s="83"/>
      <c r="G616" s="83"/>
      <c r="H616" s="83"/>
      <c r="I616" s="83"/>
    </row>
    <row r="617" spans="2:9" ht="12.75">
      <c r="B617" s="83"/>
      <c r="C617" s="83"/>
      <c r="D617" s="83"/>
      <c r="E617" s="83"/>
      <c r="F617" s="83"/>
      <c r="G617" s="83"/>
      <c r="H617" s="83"/>
      <c r="I617" s="83"/>
    </row>
    <row r="618" spans="2:9" ht="12.75">
      <c r="B618" s="83"/>
      <c r="C618" s="83"/>
      <c r="D618" s="83"/>
      <c r="E618" s="83"/>
      <c r="F618" s="83"/>
      <c r="G618" s="83"/>
      <c r="H618" s="83"/>
      <c r="I618" s="83"/>
    </row>
    <row r="619" spans="2:9" ht="12.75">
      <c r="B619" s="83"/>
      <c r="C619" s="83"/>
      <c r="D619" s="83"/>
      <c r="E619" s="83"/>
      <c r="F619" s="83"/>
      <c r="G619" s="83"/>
      <c r="H619" s="83"/>
      <c r="I619" s="83"/>
    </row>
    <row r="620" spans="2:9" ht="12.75">
      <c r="B620" s="83"/>
      <c r="C620" s="83"/>
      <c r="D620" s="83"/>
      <c r="E620" s="83"/>
      <c r="F620" s="83"/>
      <c r="G620" s="83"/>
      <c r="H620" s="83"/>
      <c r="I620" s="83"/>
    </row>
    <row r="621" spans="2:9" ht="12.75">
      <c r="B621" s="83"/>
      <c r="C621" s="83"/>
      <c r="D621" s="83"/>
      <c r="E621" s="83"/>
      <c r="F621" s="83"/>
      <c r="G621" s="83"/>
      <c r="H621" s="83"/>
      <c r="I621" s="83"/>
    </row>
    <row r="622" spans="2:9" ht="12.75">
      <c r="B622" s="83"/>
      <c r="C622" s="83"/>
      <c r="D622" s="83"/>
      <c r="E622" s="83"/>
      <c r="F622" s="83"/>
      <c r="G622" s="83"/>
      <c r="H622" s="83"/>
      <c r="I622" s="83"/>
    </row>
    <row r="623" spans="2:9" ht="12.75">
      <c r="B623" s="83"/>
      <c r="C623" s="83"/>
      <c r="D623" s="83"/>
      <c r="E623" s="83"/>
      <c r="F623" s="83"/>
      <c r="G623" s="83"/>
      <c r="H623" s="83"/>
      <c r="I623" s="83"/>
    </row>
    <row r="624" spans="2:9" ht="12.75">
      <c r="B624" s="83"/>
      <c r="C624" s="83"/>
      <c r="D624" s="83"/>
      <c r="E624" s="83"/>
      <c r="F624" s="83"/>
      <c r="G624" s="83"/>
      <c r="H624" s="83"/>
      <c r="I624" s="83"/>
    </row>
    <row r="625" spans="2:9" ht="12.75">
      <c r="B625" s="83"/>
      <c r="C625" s="83"/>
      <c r="D625" s="83"/>
      <c r="E625" s="83"/>
      <c r="F625" s="83"/>
      <c r="G625" s="83"/>
      <c r="H625" s="83"/>
      <c r="I625" s="83"/>
    </row>
    <row r="626" spans="2:9" ht="12.75">
      <c r="B626" s="83"/>
      <c r="C626" s="83"/>
      <c r="D626" s="83"/>
      <c r="E626" s="83"/>
      <c r="F626" s="83"/>
      <c r="G626" s="83"/>
      <c r="H626" s="83"/>
      <c r="I626" s="83"/>
    </row>
    <row r="627" spans="2:9" ht="12.75">
      <c r="B627" s="83"/>
      <c r="C627" s="83"/>
      <c r="D627" s="83"/>
      <c r="E627" s="83"/>
      <c r="F627" s="83"/>
      <c r="G627" s="83"/>
      <c r="H627" s="83"/>
      <c r="I627" s="83"/>
    </row>
    <row r="628" spans="2:9" ht="12.75">
      <c r="B628" s="83"/>
      <c r="C628" s="83"/>
      <c r="D628" s="83"/>
      <c r="E628" s="83"/>
      <c r="F628" s="83"/>
      <c r="G628" s="83"/>
      <c r="H628" s="83"/>
      <c r="I628" s="83"/>
    </row>
    <row r="629" spans="2:9" ht="12.75">
      <c r="B629" s="83"/>
      <c r="C629" s="83"/>
      <c r="D629" s="83"/>
      <c r="E629" s="83"/>
      <c r="F629" s="83"/>
      <c r="G629" s="83"/>
      <c r="H629" s="83"/>
      <c r="I629" s="83"/>
    </row>
    <row r="630" spans="2:9" ht="12.75">
      <c r="B630" s="83"/>
      <c r="C630" s="83"/>
      <c r="D630" s="83"/>
      <c r="E630" s="83"/>
      <c r="F630" s="83"/>
      <c r="G630" s="83"/>
      <c r="H630" s="83"/>
      <c r="I630" s="83"/>
    </row>
    <row r="631" spans="2:9" ht="12.75">
      <c r="B631" s="83"/>
      <c r="C631" s="83"/>
      <c r="D631" s="83"/>
      <c r="E631" s="83"/>
      <c r="F631" s="83"/>
      <c r="G631" s="83"/>
      <c r="H631" s="83"/>
      <c r="I631" s="83"/>
    </row>
    <row r="632" spans="2:9" ht="12.75">
      <c r="B632" s="83"/>
      <c r="C632" s="83"/>
      <c r="D632" s="83"/>
      <c r="E632" s="83"/>
      <c r="F632" s="83"/>
      <c r="G632" s="83"/>
      <c r="H632" s="83"/>
      <c r="I632" s="83"/>
    </row>
    <row r="633" spans="2:9" ht="12.75">
      <c r="B633" s="83"/>
      <c r="C633" s="83"/>
      <c r="D633" s="83"/>
      <c r="E633" s="83"/>
      <c r="F633" s="83"/>
      <c r="G633" s="83"/>
      <c r="H633" s="83"/>
      <c r="I633" s="83"/>
    </row>
    <row r="634" spans="2:9" ht="12.75">
      <c r="B634" s="83"/>
      <c r="C634" s="83"/>
      <c r="D634" s="83"/>
      <c r="E634" s="83"/>
      <c r="F634" s="83"/>
      <c r="G634" s="83"/>
      <c r="H634" s="83"/>
      <c r="I634" s="83"/>
    </row>
    <row r="635" spans="2:9" ht="12.75">
      <c r="B635" s="83"/>
      <c r="C635" s="83"/>
      <c r="D635" s="83"/>
      <c r="E635" s="83"/>
      <c r="F635" s="83"/>
      <c r="G635" s="83"/>
      <c r="H635" s="83"/>
      <c r="I635" s="83"/>
    </row>
    <row r="636" spans="2:9" ht="12.75">
      <c r="B636" s="83"/>
      <c r="C636" s="83"/>
      <c r="D636" s="83"/>
      <c r="E636" s="83"/>
      <c r="F636" s="83"/>
      <c r="G636" s="83"/>
      <c r="H636" s="83"/>
      <c r="I636" s="83"/>
    </row>
    <row r="637" spans="2:9" ht="12.75">
      <c r="B637" s="83"/>
      <c r="C637" s="83"/>
      <c r="D637" s="83"/>
      <c r="E637" s="83"/>
      <c r="F637" s="83"/>
      <c r="G637" s="83"/>
      <c r="H637" s="83"/>
      <c r="I637" s="83"/>
    </row>
    <row r="638" spans="2:9" ht="12.75">
      <c r="B638" s="83"/>
      <c r="C638" s="83"/>
      <c r="D638" s="83"/>
      <c r="E638" s="83"/>
      <c r="F638" s="83"/>
      <c r="G638" s="83"/>
      <c r="H638" s="83"/>
      <c r="I638" s="83"/>
    </row>
    <row r="639" spans="2:9" ht="12.75">
      <c r="B639" s="83"/>
      <c r="C639" s="83"/>
      <c r="D639" s="83"/>
      <c r="E639" s="83"/>
      <c r="F639" s="83"/>
      <c r="G639" s="83"/>
      <c r="H639" s="83"/>
      <c r="I639" s="83"/>
    </row>
    <row r="640" spans="2:9" ht="12.75">
      <c r="B640" s="83"/>
      <c r="C640" s="83"/>
      <c r="D640" s="83"/>
      <c r="E640" s="83"/>
      <c r="F640" s="83"/>
      <c r="G640" s="83"/>
      <c r="H640" s="83"/>
      <c r="I640" s="83"/>
    </row>
    <row r="641" spans="2:9" ht="12.75">
      <c r="B641" s="83"/>
      <c r="C641" s="83"/>
      <c r="D641" s="83"/>
      <c r="E641" s="83"/>
      <c r="F641" s="83"/>
      <c r="G641" s="83"/>
      <c r="H641" s="83"/>
      <c r="I641" s="83"/>
    </row>
    <row r="642" spans="2:9" ht="12.75">
      <c r="B642" s="83"/>
      <c r="C642" s="83"/>
      <c r="D642" s="83"/>
      <c r="E642" s="83"/>
      <c r="F642" s="83"/>
      <c r="G642" s="83"/>
      <c r="H642" s="83"/>
      <c r="I642" s="83"/>
    </row>
    <row r="643" spans="2:9" ht="12.75">
      <c r="B643" s="83"/>
      <c r="C643" s="83"/>
      <c r="D643" s="83"/>
      <c r="E643" s="83"/>
      <c r="F643" s="83"/>
      <c r="G643" s="83"/>
      <c r="H643" s="83"/>
      <c r="I643" s="83"/>
    </row>
    <row r="644" spans="2:9" ht="12.75">
      <c r="B644" s="83"/>
      <c r="C644" s="83"/>
      <c r="D644" s="83"/>
      <c r="E644" s="83"/>
      <c r="F644" s="83"/>
      <c r="G644" s="83"/>
      <c r="H644" s="83"/>
      <c r="I644" s="83"/>
    </row>
    <row r="645" spans="2:9" ht="12.75">
      <c r="B645" s="83"/>
      <c r="C645" s="83"/>
      <c r="D645" s="83"/>
      <c r="E645" s="83"/>
      <c r="F645" s="83"/>
      <c r="G645" s="83"/>
      <c r="H645" s="83"/>
      <c r="I645" s="83"/>
    </row>
    <row r="646" spans="2:9" ht="12.75">
      <c r="B646" s="83"/>
      <c r="C646" s="83"/>
      <c r="D646" s="83"/>
      <c r="E646" s="83"/>
      <c r="F646" s="83"/>
      <c r="G646" s="83"/>
      <c r="H646" s="83"/>
      <c r="I646" s="83"/>
    </row>
    <row r="647" spans="2:9" ht="12.75">
      <c r="B647" s="83"/>
      <c r="C647" s="83"/>
      <c r="D647" s="83"/>
      <c r="E647" s="83"/>
      <c r="F647" s="83"/>
      <c r="G647" s="83"/>
      <c r="H647" s="83"/>
      <c r="I647" s="83"/>
    </row>
    <row r="648" spans="2:9" ht="12.75">
      <c r="B648" s="83"/>
      <c r="C648" s="83"/>
      <c r="D648" s="83"/>
      <c r="E648" s="83"/>
      <c r="F648" s="83"/>
      <c r="G648" s="83"/>
      <c r="H648" s="83"/>
      <c r="I648" s="83"/>
    </row>
    <row r="649" spans="2:9" ht="12.75">
      <c r="B649" s="83"/>
      <c r="C649" s="83"/>
      <c r="D649" s="83"/>
      <c r="E649" s="83"/>
      <c r="F649" s="83"/>
      <c r="G649" s="83"/>
      <c r="H649" s="83"/>
      <c r="I649" s="83"/>
    </row>
    <row r="650" spans="2:9" ht="12.75">
      <c r="B650" s="83"/>
      <c r="C650" s="83"/>
      <c r="D650" s="83"/>
      <c r="E650" s="83"/>
      <c r="F650" s="83"/>
      <c r="G650" s="83"/>
      <c r="H650" s="83"/>
      <c r="I650" s="83"/>
    </row>
    <row r="651" spans="2:9" ht="12.75">
      <c r="B651" s="83"/>
      <c r="C651" s="83"/>
      <c r="D651" s="83"/>
      <c r="E651" s="83"/>
      <c r="F651" s="83"/>
      <c r="G651" s="83"/>
      <c r="H651" s="83"/>
      <c r="I651" s="83"/>
    </row>
    <row r="652" spans="2:9" ht="12.75">
      <c r="B652" s="83"/>
      <c r="C652" s="83"/>
      <c r="D652" s="83"/>
      <c r="E652" s="83"/>
      <c r="F652" s="83"/>
      <c r="G652" s="83"/>
      <c r="H652" s="83"/>
      <c r="I652" s="83"/>
    </row>
    <row r="653" spans="2:9" ht="12.75">
      <c r="B653" s="83"/>
      <c r="C653" s="83"/>
      <c r="D653" s="83"/>
      <c r="E653" s="83"/>
      <c r="F653" s="83"/>
      <c r="G653" s="83"/>
      <c r="H653" s="83"/>
      <c r="I653" s="83"/>
    </row>
    <row r="654" spans="2:9" ht="12.75">
      <c r="B654" s="83"/>
      <c r="C654" s="83"/>
      <c r="D654" s="83"/>
      <c r="E654" s="83"/>
      <c r="F654" s="83"/>
      <c r="G654" s="83"/>
      <c r="H654" s="83"/>
      <c r="I654" s="83"/>
    </row>
    <row r="655" spans="2:9" ht="12.75">
      <c r="B655" s="83"/>
      <c r="C655" s="83"/>
      <c r="D655" s="83"/>
      <c r="E655" s="83"/>
      <c r="F655" s="83"/>
      <c r="G655" s="83"/>
      <c r="H655" s="83"/>
      <c r="I655" s="83"/>
    </row>
    <row r="656" spans="2:9" ht="12.75">
      <c r="B656" s="83"/>
      <c r="C656" s="83"/>
      <c r="D656" s="83"/>
      <c r="E656" s="83"/>
      <c r="F656" s="83"/>
      <c r="G656" s="83"/>
      <c r="H656" s="83"/>
      <c r="I656" s="83"/>
    </row>
    <row r="657" spans="2:9" ht="12.75">
      <c r="B657" s="83"/>
      <c r="C657" s="83"/>
      <c r="D657" s="83"/>
      <c r="E657" s="83"/>
      <c r="F657" s="83"/>
      <c r="G657" s="83"/>
      <c r="H657" s="83"/>
      <c r="I657" s="83"/>
    </row>
    <row r="658" spans="2:9" ht="12.75">
      <c r="B658" s="83"/>
      <c r="C658" s="83"/>
      <c r="D658" s="83"/>
      <c r="E658" s="83"/>
      <c r="F658" s="83"/>
      <c r="G658" s="83"/>
      <c r="H658" s="83"/>
      <c r="I658" s="83"/>
    </row>
    <row r="659" spans="2:9" ht="12.75">
      <c r="B659" s="83"/>
      <c r="C659" s="83"/>
      <c r="D659" s="83"/>
      <c r="E659" s="83"/>
      <c r="F659" s="83"/>
      <c r="G659" s="83"/>
      <c r="H659" s="83"/>
      <c r="I659" s="83"/>
    </row>
    <row r="660" spans="2:9" ht="12.75">
      <c r="B660" s="83"/>
      <c r="C660" s="83"/>
      <c r="D660" s="83"/>
      <c r="E660" s="83"/>
      <c r="F660" s="83"/>
      <c r="G660" s="83"/>
      <c r="H660" s="83"/>
      <c r="I660" s="83"/>
    </row>
    <row r="661" spans="2:9" ht="12.75">
      <c r="B661" s="83"/>
      <c r="C661" s="83"/>
      <c r="D661" s="83"/>
      <c r="E661" s="83"/>
      <c r="F661" s="83"/>
      <c r="G661" s="83"/>
      <c r="H661" s="83"/>
      <c r="I661" s="83"/>
    </row>
    <row r="662" spans="2:9" ht="12.75">
      <c r="B662" s="83"/>
      <c r="C662" s="83"/>
      <c r="D662" s="83"/>
      <c r="E662" s="83"/>
      <c r="F662" s="83"/>
      <c r="G662" s="83"/>
      <c r="H662" s="83"/>
      <c r="I662" s="83"/>
    </row>
    <row r="663" spans="2:9" ht="12.75">
      <c r="B663" s="83"/>
      <c r="C663" s="83"/>
      <c r="D663" s="83"/>
      <c r="E663" s="83"/>
      <c r="F663" s="83"/>
      <c r="G663" s="83"/>
      <c r="H663" s="83"/>
      <c r="I663" s="83"/>
    </row>
    <row r="664" spans="2:9" ht="12.75">
      <c r="B664" s="83"/>
      <c r="C664" s="83"/>
      <c r="D664" s="83"/>
      <c r="E664" s="83"/>
      <c r="F664" s="83"/>
      <c r="G664" s="83"/>
      <c r="H664" s="83"/>
      <c r="I664" s="83"/>
    </row>
    <row r="665" spans="2:9" ht="12.75">
      <c r="B665" s="83"/>
      <c r="C665" s="83"/>
      <c r="D665" s="83"/>
      <c r="E665" s="83"/>
      <c r="F665" s="83"/>
      <c r="G665" s="83"/>
      <c r="H665" s="83"/>
      <c r="I665" s="83"/>
    </row>
    <row r="666" spans="2:9" ht="12.75">
      <c r="B666" s="83"/>
      <c r="C666" s="83"/>
      <c r="D666" s="83"/>
      <c r="E666" s="83"/>
      <c r="F666" s="83"/>
      <c r="G666" s="83"/>
      <c r="H666" s="83"/>
      <c r="I666" s="83"/>
    </row>
    <row r="667" spans="2:9" ht="12.75">
      <c r="B667" s="83"/>
      <c r="C667" s="83"/>
      <c r="D667" s="83"/>
      <c r="E667" s="83"/>
      <c r="F667" s="83"/>
      <c r="G667" s="83"/>
      <c r="H667" s="83"/>
      <c r="I667" s="83"/>
    </row>
    <row r="668" spans="2:9" ht="12.75">
      <c r="B668" s="83"/>
      <c r="C668" s="83"/>
      <c r="D668" s="83"/>
      <c r="E668" s="83"/>
      <c r="F668" s="83"/>
      <c r="G668" s="83"/>
      <c r="H668" s="83"/>
      <c r="I668" s="83"/>
    </row>
    <row r="669" spans="2:9" ht="12.75">
      <c r="B669" s="83"/>
      <c r="C669" s="83"/>
      <c r="D669" s="83"/>
      <c r="E669" s="83"/>
      <c r="F669" s="83"/>
      <c r="G669" s="83"/>
      <c r="H669" s="83"/>
      <c r="I669" s="83"/>
    </row>
    <row r="670" spans="2:9" ht="12.75">
      <c r="B670" s="83"/>
      <c r="C670" s="83"/>
      <c r="D670" s="83"/>
      <c r="E670" s="83"/>
      <c r="F670" s="83"/>
      <c r="G670" s="83"/>
      <c r="H670" s="83"/>
      <c r="I670" s="83"/>
    </row>
    <row r="671" spans="2:9" ht="12.75">
      <c r="B671" s="83"/>
      <c r="C671" s="83"/>
      <c r="D671" s="83"/>
      <c r="E671" s="83"/>
      <c r="F671" s="83"/>
      <c r="G671" s="83"/>
      <c r="H671" s="83"/>
      <c r="I671" s="83"/>
    </row>
    <row r="672" spans="2:9" ht="12.75">
      <c r="B672" s="83"/>
      <c r="C672" s="83"/>
      <c r="D672" s="83"/>
      <c r="E672" s="83"/>
      <c r="F672" s="83"/>
      <c r="G672" s="83"/>
      <c r="H672" s="83"/>
      <c r="I672" s="83"/>
    </row>
    <row r="673" spans="2:9" ht="12.75">
      <c r="B673" s="83"/>
      <c r="C673" s="83"/>
      <c r="D673" s="83"/>
      <c r="E673" s="83"/>
      <c r="F673" s="83"/>
      <c r="G673" s="83"/>
      <c r="H673" s="83"/>
      <c r="I673" s="83"/>
    </row>
    <row r="674" spans="2:9" ht="12.75">
      <c r="B674" s="83"/>
      <c r="C674" s="83"/>
      <c r="D674" s="83"/>
      <c r="E674" s="83"/>
      <c r="F674" s="83"/>
      <c r="G674" s="83"/>
      <c r="H674" s="83"/>
      <c r="I674" s="83"/>
    </row>
    <row r="675" spans="2:9" ht="12.75">
      <c r="B675" s="83"/>
      <c r="C675" s="83"/>
      <c r="D675" s="83"/>
      <c r="E675" s="83"/>
      <c r="F675" s="83"/>
      <c r="G675" s="83"/>
      <c r="H675" s="83"/>
      <c r="I675" s="83"/>
    </row>
    <row r="676" spans="2:9" ht="12.75">
      <c r="B676" s="83"/>
      <c r="C676" s="83"/>
      <c r="D676" s="83"/>
      <c r="E676" s="83"/>
      <c r="F676" s="83"/>
      <c r="G676" s="83"/>
      <c r="H676" s="83"/>
      <c r="I676" s="83"/>
    </row>
    <row r="677" spans="2:9" ht="12.75">
      <c r="B677" s="83"/>
      <c r="C677" s="83"/>
      <c r="D677" s="83"/>
      <c r="E677" s="83"/>
      <c r="F677" s="83"/>
      <c r="G677" s="83"/>
      <c r="H677" s="83"/>
      <c r="I677" s="83"/>
    </row>
    <row r="678" spans="2:9" ht="12.75">
      <c r="B678" s="83"/>
      <c r="C678" s="83"/>
      <c r="D678" s="83"/>
      <c r="E678" s="83"/>
      <c r="F678" s="83"/>
      <c r="G678" s="83"/>
      <c r="H678" s="83"/>
      <c r="I678" s="83"/>
    </row>
    <row r="679" spans="2:9" ht="12.75">
      <c r="B679" s="83"/>
      <c r="C679" s="83"/>
      <c r="D679" s="83"/>
      <c r="E679" s="83"/>
      <c r="F679" s="83"/>
      <c r="G679" s="83"/>
      <c r="H679" s="83"/>
      <c r="I679" s="83"/>
    </row>
    <row r="680" spans="2:9" ht="12.75">
      <c r="B680" s="83"/>
      <c r="C680" s="83"/>
      <c r="D680" s="83"/>
      <c r="E680" s="83"/>
      <c r="F680" s="83"/>
      <c r="G680" s="83"/>
      <c r="H680" s="83"/>
      <c r="I680" s="83"/>
    </row>
    <row r="681" spans="2:9" ht="12.75">
      <c r="B681" s="83"/>
      <c r="C681" s="83"/>
      <c r="D681" s="83"/>
      <c r="E681" s="83"/>
      <c r="F681" s="83"/>
      <c r="G681" s="83"/>
      <c r="H681" s="83"/>
      <c r="I681" s="83"/>
    </row>
    <row r="682" spans="2:9" ht="12.75">
      <c r="B682" s="83"/>
      <c r="C682" s="83"/>
      <c r="D682" s="83"/>
      <c r="E682" s="83"/>
      <c r="F682" s="83"/>
      <c r="G682" s="83"/>
      <c r="H682" s="83"/>
      <c r="I682" s="83"/>
    </row>
    <row r="683" spans="2:9" ht="12.75">
      <c r="B683" s="83"/>
      <c r="C683" s="83"/>
      <c r="D683" s="83"/>
      <c r="E683" s="83"/>
      <c r="F683" s="83"/>
      <c r="G683" s="83"/>
      <c r="H683" s="83"/>
      <c r="I683" s="83"/>
    </row>
    <row r="684" spans="2:9" ht="12.75">
      <c r="B684" s="83"/>
      <c r="C684" s="83"/>
      <c r="D684" s="83"/>
      <c r="E684" s="83"/>
      <c r="F684" s="83"/>
      <c r="G684" s="83"/>
      <c r="H684" s="83"/>
      <c r="I684" s="83"/>
    </row>
    <row r="685" spans="2:9" ht="12.75">
      <c r="B685" s="83"/>
      <c r="C685" s="83"/>
      <c r="D685" s="83"/>
      <c r="E685" s="83"/>
      <c r="F685" s="83"/>
      <c r="G685" s="83"/>
      <c r="H685" s="83"/>
      <c r="I685" s="83"/>
    </row>
    <row r="686" spans="2:9" ht="12.75">
      <c r="B686" s="83"/>
      <c r="C686" s="83"/>
      <c r="D686" s="83"/>
      <c r="E686" s="83"/>
      <c r="F686" s="83"/>
      <c r="G686" s="83"/>
      <c r="H686" s="83"/>
      <c r="I686" s="83"/>
    </row>
    <row r="687" spans="2:9" ht="12.75">
      <c r="B687" s="83"/>
      <c r="C687" s="83"/>
      <c r="D687" s="83"/>
      <c r="E687" s="83"/>
      <c r="F687" s="83"/>
      <c r="G687" s="83"/>
      <c r="H687" s="83"/>
      <c r="I687" s="83"/>
    </row>
    <row r="688" spans="2:9" ht="12.75">
      <c r="B688" s="83"/>
      <c r="C688" s="83"/>
      <c r="D688" s="83"/>
      <c r="E688" s="83"/>
      <c r="F688" s="83"/>
      <c r="G688" s="83"/>
      <c r="H688" s="83"/>
      <c r="I688" s="83"/>
    </row>
    <row r="689" spans="2:9" ht="12.75">
      <c r="B689" s="83"/>
      <c r="C689" s="83"/>
      <c r="D689" s="83"/>
      <c r="E689" s="83"/>
      <c r="F689" s="83"/>
      <c r="G689" s="83"/>
      <c r="H689" s="83"/>
      <c r="I689" s="83"/>
    </row>
    <row r="690" spans="2:9" ht="12.75">
      <c r="B690" s="83"/>
      <c r="C690" s="83"/>
      <c r="D690" s="83"/>
      <c r="E690" s="83"/>
      <c r="F690" s="83"/>
      <c r="G690" s="83"/>
      <c r="H690" s="83"/>
      <c r="I690" s="83"/>
    </row>
    <row r="691" spans="2:9" ht="12.75">
      <c r="B691" s="83"/>
      <c r="C691" s="83"/>
      <c r="D691" s="83"/>
      <c r="E691" s="83"/>
      <c r="F691" s="83"/>
      <c r="G691" s="83"/>
      <c r="H691" s="83"/>
      <c r="I691" s="83"/>
    </row>
    <row r="692" spans="2:9" ht="12.75">
      <c r="B692" s="83"/>
      <c r="C692" s="83"/>
      <c r="D692" s="83"/>
      <c r="E692" s="83"/>
      <c r="F692" s="83"/>
      <c r="G692" s="83"/>
      <c r="H692" s="83"/>
      <c r="I692" s="83"/>
    </row>
    <row r="693" spans="2:9" ht="12.75">
      <c r="B693" s="83"/>
      <c r="C693" s="83"/>
      <c r="D693" s="83"/>
      <c r="E693" s="83"/>
      <c r="F693" s="83"/>
      <c r="G693" s="83"/>
      <c r="H693" s="83"/>
      <c r="I693" s="83"/>
    </row>
    <row r="694" spans="2:9" ht="12.75">
      <c r="B694" s="83"/>
      <c r="C694" s="83"/>
      <c r="D694" s="83"/>
      <c r="E694" s="83"/>
      <c r="F694" s="83"/>
      <c r="G694" s="83"/>
      <c r="H694" s="83"/>
      <c r="I694" s="83"/>
    </row>
    <row r="695" spans="2:9" ht="12.75">
      <c r="B695" s="83"/>
      <c r="C695" s="83"/>
      <c r="D695" s="83"/>
      <c r="E695" s="83"/>
      <c r="F695" s="83"/>
      <c r="G695" s="83"/>
      <c r="H695" s="83"/>
      <c r="I695" s="83"/>
    </row>
    <row r="696" spans="2:9" ht="12.75">
      <c r="B696" s="83"/>
      <c r="C696" s="83"/>
      <c r="D696" s="83"/>
      <c r="E696" s="83"/>
      <c r="F696" s="83"/>
      <c r="G696" s="83"/>
      <c r="H696" s="83"/>
      <c r="I696" s="83"/>
    </row>
    <row r="697" spans="2:9" ht="12.75">
      <c r="B697" s="83"/>
      <c r="C697" s="83"/>
      <c r="D697" s="83"/>
      <c r="E697" s="83"/>
      <c r="F697" s="83"/>
      <c r="G697" s="83"/>
      <c r="H697" s="83"/>
      <c r="I697" s="83"/>
    </row>
    <row r="698" spans="2:9" ht="12.75">
      <c r="B698" s="83"/>
      <c r="C698" s="83"/>
      <c r="D698" s="83"/>
      <c r="E698" s="83"/>
      <c r="F698" s="83"/>
      <c r="G698" s="83"/>
      <c r="H698" s="83"/>
      <c r="I698" s="83"/>
    </row>
    <row r="699" spans="2:9" ht="12.75">
      <c r="B699" s="83"/>
      <c r="C699" s="83"/>
      <c r="D699" s="83"/>
      <c r="E699" s="83"/>
      <c r="F699" s="83"/>
      <c r="G699" s="83"/>
      <c r="H699" s="83"/>
      <c r="I699" s="83"/>
    </row>
    <row r="700" spans="2:9" ht="12.75">
      <c r="B700" s="83"/>
      <c r="C700" s="83"/>
      <c r="D700" s="83"/>
      <c r="E700" s="83"/>
      <c r="F700" s="83"/>
      <c r="G700" s="83"/>
      <c r="H700" s="83"/>
      <c r="I700" s="83"/>
    </row>
    <row r="701" spans="2:9" ht="12.75">
      <c r="B701" s="83"/>
      <c r="C701" s="83"/>
      <c r="D701" s="83"/>
      <c r="E701" s="83"/>
      <c r="F701" s="83"/>
      <c r="G701" s="83"/>
      <c r="H701" s="83"/>
      <c r="I701" s="83"/>
    </row>
    <row r="702" spans="2:9" ht="12.75">
      <c r="B702" s="83"/>
      <c r="C702" s="83"/>
      <c r="D702" s="83"/>
      <c r="E702" s="83"/>
      <c r="F702" s="83"/>
      <c r="G702" s="83"/>
      <c r="H702" s="83"/>
      <c r="I702" s="83"/>
    </row>
    <row r="703" spans="2:9" ht="12.75">
      <c r="B703" s="83"/>
      <c r="C703" s="83"/>
      <c r="D703" s="83"/>
      <c r="E703" s="83"/>
      <c r="F703" s="83"/>
      <c r="G703" s="83"/>
      <c r="H703" s="83"/>
      <c r="I703" s="83"/>
    </row>
    <row r="704" spans="2:9" ht="12.75">
      <c r="B704" s="83"/>
      <c r="C704" s="83"/>
      <c r="D704" s="83"/>
      <c r="E704" s="83"/>
      <c r="F704" s="83"/>
      <c r="G704" s="83"/>
      <c r="H704" s="83"/>
      <c r="I704" s="83"/>
    </row>
    <row r="705" spans="2:9" ht="12.75">
      <c r="B705" s="83"/>
      <c r="C705" s="83"/>
      <c r="D705" s="83"/>
      <c r="E705" s="83"/>
      <c r="F705" s="83"/>
      <c r="G705" s="83"/>
      <c r="H705" s="83"/>
      <c r="I705" s="83"/>
    </row>
    <row r="706" spans="2:9" ht="12.75">
      <c r="B706" s="83"/>
      <c r="C706" s="83"/>
      <c r="D706" s="83"/>
      <c r="E706" s="83"/>
      <c r="F706" s="83"/>
      <c r="G706" s="83"/>
      <c r="H706" s="83"/>
      <c r="I706" s="83"/>
    </row>
    <row r="707" spans="2:9" ht="12.75">
      <c r="B707" s="83"/>
      <c r="C707" s="83"/>
      <c r="D707" s="83"/>
      <c r="E707" s="83"/>
      <c r="F707" s="83"/>
      <c r="G707" s="83"/>
      <c r="H707" s="83"/>
      <c r="I707" s="83"/>
    </row>
    <row r="708" spans="2:9" ht="12.75">
      <c r="B708" s="83"/>
      <c r="C708" s="83"/>
      <c r="D708" s="83"/>
      <c r="E708" s="83"/>
      <c r="F708" s="83"/>
      <c r="G708" s="83"/>
      <c r="H708" s="83"/>
      <c r="I708" s="83"/>
    </row>
    <row r="709" spans="2:9" ht="12.75">
      <c r="B709" s="83"/>
      <c r="C709" s="83"/>
      <c r="D709" s="83"/>
      <c r="E709" s="83"/>
      <c r="F709" s="83"/>
      <c r="G709" s="83"/>
      <c r="H709" s="83"/>
      <c r="I709" s="83"/>
    </row>
    <row r="710" spans="2:9" ht="12.75">
      <c r="B710" s="83"/>
      <c r="C710" s="83"/>
      <c r="D710" s="83"/>
      <c r="E710" s="83"/>
      <c r="F710" s="83"/>
      <c r="G710" s="83"/>
      <c r="H710" s="83"/>
      <c r="I710" s="83"/>
    </row>
    <row r="711" spans="2:9" ht="12.75">
      <c r="B711" s="83"/>
      <c r="C711" s="83"/>
      <c r="D711" s="83"/>
      <c r="E711" s="83"/>
      <c r="F711" s="83"/>
      <c r="G711" s="83"/>
      <c r="H711" s="83"/>
      <c r="I711" s="83"/>
    </row>
    <row r="712" spans="2:9" ht="12.75">
      <c r="B712" s="83"/>
      <c r="C712" s="83"/>
      <c r="D712" s="83"/>
      <c r="E712" s="83"/>
      <c r="F712" s="83"/>
      <c r="G712" s="83"/>
      <c r="H712" s="83"/>
      <c r="I712" s="83"/>
    </row>
    <row r="713" spans="2:9" ht="12.75">
      <c r="B713" s="83"/>
      <c r="C713" s="83"/>
      <c r="D713" s="83"/>
      <c r="E713" s="83"/>
      <c r="F713" s="83"/>
      <c r="G713" s="83"/>
      <c r="H713" s="83"/>
      <c r="I713" s="83"/>
    </row>
    <row r="714" spans="2:9" ht="12.75">
      <c r="B714" s="83"/>
      <c r="C714" s="83"/>
      <c r="D714" s="83"/>
      <c r="E714" s="83"/>
      <c r="F714" s="83"/>
      <c r="G714" s="83"/>
      <c r="H714" s="83"/>
      <c r="I714" s="83"/>
    </row>
    <row r="715" spans="2:9" ht="12.75">
      <c r="B715" s="83"/>
      <c r="C715" s="83"/>
      <c r="D715" s="83"/>
      <c r="E715" s="83"/>
      <c r="F715" s="83"/>
      <c r="G715" s="83"/>
      <c r="H715" s="83"/>
      <c r="I715" s="83"/>
    </row>
    <row r="716" spans="2:9" ht="12.75">
      <c r="B716" s="83"/>
      <c r="C716" s="83"/>
      <c r="D716" s="83"/>
      <c r="E716" s="83"/>
      <c r="F716" s="83"/>
      <c r="G716" s="83"/>
      <c r="H716" s="83"/>
      <c r="I716" s="83"/>
    </row>
    <row r="717" spans="2:9" ht="12.75">
      <c r="B717" s="83"/>
      <c r="C717" s="83"/>
      <c r="D717" s="83"/>
      <c r="E717" s="83"/>
      <c r="F717" s="83"/>
      <c r="G717" s="83"/>
      <c r="H717" s="83"/>
      <c r="I717" s="83"/>
    </row>
    <row r="718" spans="2:9" ht="12.75">
      <c r="B718" s="83"/>
      <c r="C718" s="83"/>
      <c r="D718" s="83"/>
      <c r="E718" s="83"/>
      <c r="F718" s="83"/>
      <c r="G718" s="83"/>
      <c r="H718" s="83"/>
      <c r="I718" s="83"/>
    </row>
    <row r="719" spans="2:9" ht="12.75">
      <c r="B719" s="83"/>
      <c r="C719" s="83"/>
      <c r="D719" s="83"/>
      <c r="E719" s="83"/>
      <c r="F719" s="83"/>
      <c r="G719" s="83"/>
      <c r="H719" s="83"/>
      <c r="I719" s="83"/>
    </row>
    <row r="720" spans="2:9" ht="12.75">
      <c r="B720" s="83"/>
      <c r="C720" s="83"/>
      <c r="D720" s="83"/>
      <c r="E720" s="83"/>
      <c r="F720" s="83"/>
      <c r="G720" s="83"/>
      <c r="H720" s="83"/>
      <c r="I720" s="83"/>
    </row>
    <row r="721" spans="2:9" ht="12.75">
      <c r="B721" s="83"/>
      <c r="C721" s="83"/>
      <c r="D721" s="83"/>
      <c r="E721" s="83"/>
      <c r="F721" s="83"/>
      <c r="G721" s="83"/>
      <c r="H721" s="83"/>
      <c r="I721" s="83"/>
    </row>
    <row r="722" spans="2:9" ht="12.75">
      <c r="B722" s="83"/>
      <c r="C722" s="83"/>
      <c r="D722" s="83"/>
      <c r="E722" s="83"/>
      <c r="F722" s="83"/>
      <c r="G722" s="83"/>
      <c r="H722" s="83"/>
      <c r="I722" s="83"/>
    </row>
    <row r="723" spans="2:9" ht="12.75">
      <c r="B723" s="83"/>
      <c r="C723" s="83"/>
      <c r="D723" s="83"/>
      <c r="E723" s="83"/>
      <c r="F723" s="83"/>
      <c r="G723" s="83"/>
      <c r="H723" s="83"/>
      <c r="I723" s="83"/>
    </row>
    <row r="724" spans="2:9" ht="12.75">
      <c r="B724" s="83"/>
      <c r="C724" s="83"/>
      <c r="D724" s="83"/>
      <c r="E724" s="83"/>
      <c r="F724" s="83"/>
      <c r="G724" s="83"/>
      <c r="H724" s="83"/>
      <c r="I724" s="83"/>
    </row>
    <row r="725" spans="2:9" ht="12.75">
      <c r="B725" s="83"/>
      <c r="C725" s="83"/>
      <c r="D725" s="83"/>
      <c r="E725" s="83"/>
      <c r="F725" s="83"/>
      <c r="G725" s="83"/>
      <c r="H725" s="83"/>
      <c r="I725" s="83"/>
    </row>
    <row r="726" spans="2:9" ht="12.75">
      <c r="B726" s="83"/>
      <c r="C726" s="83"/>
      <c r="D726" s="83"/>
      <c r="E726" s="83"/>
      <c r="F726" s="83"/>
      <c r="G726" s="83"/>
      <c r="H726" s="83"/>
      <c r="I726" s="83"/>
    </row>
    <row r="727" spans="2:9" ht="12.75">
      <c r="B727" s="83"/>
      <c r="C727" s="83"/>
      <c r="D727" s="83"/>
      <c r="E727" s="83"/>
      <c r="F727" s="83"/>
      <c r="G727" s="83"/>
      <c r="H727" s="83"/>
      <c r="I727" s="83"/>
    </row>
    <row r="728" spans="2:9" ht="12.75">
      <c r="B728" s="83"/>
      <c r="C728" s="83"/>
      <c r="D728" s="83"/>
      <c r="E728" s="83"/>
      <c r="F728" s="83"/>
      <c r="G728" s="83"/>
      <c r="H728" s="83"/>
      <c r="I728" s="83"/>
    </row>
    <row r="729" spans="2:9" ht="12.75">
      <c r="B729" s="83"/>
      <c r="C729" s="83"/>
      <c r="D729" s="83"/>
      <c r="E729" s="83"/>
      <c r="F729" s="83"/>
      <c r="G729" s="83"/>
      <c r="H729" s="83"/>
      <c r="I729" s="83"/>
    </row>
    <row r="730" spans="2:9" ht="12.75">
      <c r="B730" s="83"/>
      <c r="C730" s="83"/>
      <c r="D730" s="83"/>
      <c r="E730" s="83"/>
      <c r="F730" s="83"/>
      <c r="G730" s="83"/>
      <c r="H730" s="83"/>
      <c r="I730" s="83"/>
    </row>
    <row r="731" spans="2:9" ht="12.75">
      <c r="B731" s="83"/>
      <c r="C731" s="83"/>
      <c r="D731" s="83"/>
      <c r="E731" s="83"/>
      <c r="F731" s="83"/>
      <c r="G731" s="83"/>
      <c r="H731" s="83"/>
      <c r="I731" s="83"/>
    </row>
    <row r="732" spans="2:9" ht="12.75">
      <c r="B732" s="83"/>
      <c r="C732" s="83"/>
      <c r="D732" s="83"/>
      <c r="E732" s="83"/>
      <c r="F732" s="83"/>
      <c r="G732" s="83"/>
      <c r="H732" s="83"/>
      <c r="I732" s="83"/>
    </row>
    <row r="733" spans="2:9" ht="12.75">
      <c r="B733" s="83"/>
      <c r="C733" s="83"/>
      <c r="D733" s="83"/>
      <c r="E733" s="83"/>
      <c r="F733" s="83"/>
      <c r="G733" s="83"/>
      <c r="H733" s="83"/>
      <c r="I733" s="83"/>
    </row>
    <row r="734" spans="2:9" ht="12.75">
      <c r="B734" s="83"/>
      <c r="C734" s="83"/>
      <c r="D734" s="83"/>
      <c r="E734" s="83"/>
      <c r="F734" s="83"/>
      <c r="G734" s="83"/>
      <c r="H734" s="83"/>
      <c r="I734" s="83"/>
    </row>
    <row r="735" spans="2:9" ht="12.75">
      <c r="B735" s="83"/>
      <c r="C735" s="83"/>
      <c r="D735" s="83"/>
      <c r="E735" s="83"/>
      <c r="F735" s="83"/>
      <c r="G735" s="83"/>
      <c r="H735" s="83"/>
      <c r="I735" s="83"/>
    </row>
    <row r="736" spans="2:9" ht="12.75">
      <c r="B736" s="83"/>
      <c r="C736" s="83"/>
      <c r="D736" s="83"/>
      <c r="E736" s="83"/>
      <c r="F736" s="83"/>
      <c r="G736" s="83"/>
      <c r="H736" s="83"/>
      <c r="I736" s="83"/>
    </row>
    <row r="737" spans="2:9" ht="12.75">
      <c r="B737" s="83"/>
      <c r="C737" s="83"/>
      <c r="D737" s="83"/>
      <c r="E737" s="83"/>
      <c r="F737" s="83"/>
      <c r="G737" s="83"/>
      <c r="H737" s="83"/>
      <c r="I737" s="83"/>
    </row>
    <row r="738" spans="2:9" ht="12.75">
      <c r="B738" s="83"/>
      <c r="C738" s="83"/>
      <c r="D738" s="83"/>
      <c r="E738" s="83"/>
      <c r="F738" s="83"/>
      <c r="G738" s="83"/>
      <c r="H738" s="83"/>
      <c r="I738" s="83"/>
    </row>
    <row r="739" spans="2:9" ht="12.75">
      <c r="B739" s="83"/>
      <c r="C739" s="83"/>
      <c r="D739" s="83"/>
      <c r="E739" s="83"/>
      <c r="F739" s="83"/>
      <c r="G739" s="83"/>
      <c r="H739" s="83"/>
      <c r="I739" s="83"/>
    </row>
    <row r="740" spans="2:9" ht="12.75">
      <c r="B740" s="83"/>
      <c r="C740" s="83"/>
      <c r="D740" s="83"/>
      <c r="E740" s="83"/>
      <c r="F740" s="83"/>
      <c r="G740" s="83"/>
      <c r="H740" s="83"/>
      <c r="I740" s="83"/>
    </row>
    <row r="741" spans="2:9" ht="12.75">
      <c r="B741" s="83"/>
      <c r="C741" s="83"/>
      <c r="D741" s="83"/>
      <c r="E741" s="83"/>
      <c r="F741" s="83"/>
      <c r="G741" s="83"/>
      <c r="H741" s="83"/>
      <c r="I741" s="83"/>
    </row>
    <row r="742" spans="2:9" ht="12.75">
      <c r="B742" s="83"/>
      <c r="C742" s="83"/>
      <c r="D742" s="83"/>
      <c r="E742" s="83"/>
      <c r="F742" s="83"/>
      <c r="G742" s="83"/>
      <c r="H742" s="83"/>
      <c r="I742" s="83"/>
    </row>
    <row r="743" spans="2:9" ht="12.75">
      <c r="B743" s="83"/>
      <c r="C743" s="83"/>
      <c r="D743" s="83"/>
      <c r="E743" s="83"/>
      <c r="F743" s="83"/>
      <c r="G743" s="83"/>
      <c r="H743" s="83"/>
      <c r="I743" s="83"/>
    </row>
    <row r="744" spans="2:9" ht="12.75">
      <c r="B744" s="83"/>
      <c r="C744" s="83"/>
      <c r="D744" s="83"/>
      <c r="E744" s="83"/>
      <c r="F744" s="83"/>
      <c r="G744" s="83"/>
      <c r="H744" s="83"/>
      <c r="I744" s="83"/>
    </row>
    <row r="745" spans="2:9" ht="12.75">
      <c r="B745" s="83"/>
      <c r="C745" s="83"/>
      <c r="D745" s="83"/>
      <c r="E745" s="83"/>
      <c r="F745" s="83"/>
      <c r="G745" s="83"/>
      <c r="H745" s="83"/>
      <c r="I745" s="83"/>
    </row>
    <row r="746" spans="2:9" ht="12.75">
      <c r="B746" s="83"/>
      <c r="C746" s="83"/>
      <c r="D746" s="83"/>
      <c r="E746" s="83"/>
      <c r="F746" s="83"/>
      <c r="G746" s="83"/>
      <c r="H746" s="83"/>
      <c r="I746" s="83"/>
    </row>
    <row r="747" spans="2:9" ht="12.75">
      <c r="B747" s="83"/>
      <c r="C747" s="83"/>
      <c r="D747" s="83"/>
      <c r="E747" s="83"/>
      <c r="F747" s="83"/>
      <c r="G747" s="83"/>
      <c r="H747" s="83"/>
      <c r="I747" s="83"/>
    </row>
    <row r="748" spans="2:9" ht="12.75">
      <c r="B748" s="83"/>
      <c r="C748" s="83"/>
      <c r="D748" s="83"/>
      <c r="E748" s="83"/>
      <c r="F748" s="83"/>
      <c r="G748" s="83"/>
      <c r="H748" s="83"/>
      <c r="I748" s="83"/>
    </row>
    <row r="749" spans="2:9" ht="12.75">
      <c r="B749" s="83"/>
      <c r="C749" s="83"/>
      <c r="D749" s="83"/>
      <c r="E749" s="83"/>
      <c r="F749" s="83"/>
      <c r="G749" s="83"/>
      <c r="H749" s="83"/>
      <c r="I749" s="83"/>
    </row>
    <row r="750" spans="2:9" ht="12.75">
      <c r="B750" s="83"/>
      <c r="C750" s="83"/>
      <c r="D750" s="83"/>
      <c r="E750" s="83"/>
      <c r="F750" s="83"/>
      <c r="G750" s="83"/>
      <c r="H750" s="83"/>
      <c r="I750" s="83"/>
    </row>
    <row r="751" spans="2:9" ht="12.75">
      <c r="B751" s="83"/>
      <c r="C751" s="83"/>
      <c r="D751" s="83"/>
      <c r="E751" s="83"/>
      <c r="F751" s="83"/>
      <c r="G751" s="83"/>
      <c r="H751" s="83"/>
      <c r="I751" s="83"/>
    </row>
    <row r="752" spans="2:9" ht="12.75">
      <c r="B752" s="83"/>
      <c r="C752" s="83"/>
      <c r="D752" s="83"/>
      <c r="E752" s="83"/>
      <c r="F752" s="83"/>
      <c r="G752" s="83"/>
      <c r="H752" s="83"/>
      <c r="I752" s="83"/>
    </row>
    <row r="753" spans="2:9" ht="12.75">
      <c r="B753" s="83"/>
      <c r="C753" s="83"/>
      <c r="D753" s="83"/>
      <c r="E753" s="83"/>
      <c r="F753" s="83"/>
      <c r="G753" s="83"/>
      <c r="H753" s="83"/>
      <c r="I753" s="83"/>
    </row>
    <row r="754" spans="2:9" ht="12.75">
      <c r="B754" s="83"/>
      <c r="C754" s="83"/>
      <c r="D754" s="83"/>
      <c r="E754" s="83"/>
      <c r="F754" s="83"/>
      <c r="G754" s="83"/>
      <c r="H754" s="83"/>
      <c r="I754" s="83"/>
    </row>
    <row r="755" spans="2:9" ht="12.75">
      <c r="B755" s="83"/>
      <c r="C755" s="83"/>
      <c r="D755" s="83"/>
      <c r="E755" s="83"/>
      <c r="F755" s="83"/>
      <c r="G755" s="83"/>
      <c r="H755" s="83"/>
      <c r="I755" s="83"/>
    </row>
    <row r="756" spans="2:9" ht="12.75">
      <c r="B756" s="83"/>
      <c r="C756" s="83"/>
      <c r="D756" s="83"/>
      <c r="E756" s="83"/>
      <c r="F756" s="83"/>
      <c r="G756" s="83"/>
      <c r="H756" s="83"/>
      <c r="I756" s="83"/>
    </row>
    <row r="757" spans="2:9" ht="12.75">
      <c r="B757" s="83"/>
      <c r="C757" s="83"/>
      <c r="D757" s="83"/>
      <c r="E757" s="83"/>
      <c r="F757" s="83"/>
      <c r="G757" s="83"/>
      <c r="H757" s="83"/>
      <c r="I757" s="83"/>
    </row>
    <row r="758" spans="2:9" ht="12.75">
      <c r="B758" s="83"/>
      <c r="C758" s="83"/>
      <c r="D758" s="83"/>
      <c r="E758" s="83"/>
      <c r="F758" s="83"/>
      <c r="G758" s="83"/>
      <c r="H758" s="83"/>
      <c r="I758" s="83"/>
    </row>
    <row r="759" spans="2:9" ht="12.75">
      <c r="B759" s="83"/>
      <c r="C759" s="83"/>
      <c r="D759" s="83"/>
      <c r="E759" s="83"/>
      <c r="F759" s="83"/>
      <c r="G759" s="83"/>
      <c r="H759" s="83"/>
      <c r="I759" s="83"/>
    </row>
    <row r="760" spans="2:9" ht="12.75">
      <c r="B760" s="83"/>
      <c r="C760" s="83"/>
      <c r="D760" s="83"/>
      <c r="E760" s="83"/>
      <c r="F760" s="83"/>
      <c r="G760" s="83"/>
      <c r="H760" s="83"/>
      <c r="I760" s="83"/>
    </row>
    <row r="761" spans="2:9" ht="12.75">
      <c r="B761" s="83"/>
      <c r="C761" s="83"/>
      <c r="D761" s="83"/>
      <c r="E761" s="83"/>
      <c r="F761" s="83"/>
      <c r="G761" s="83"/>
      <c r="H761" s="83"/>
      <c r="I761" s="83"/>
    </row>
    <row r="762" spans="2:9" ht="12.75">
      <c r="B762" s="83"/>
      <c r="C762" s="83"/>
      <c r="D762" s="83"/>
      <c r="E762" s="83"/>
      <c r="F762" s="83"/>
      <c r="G762" s="83"/>
      <c r="H762" s="83"/>
      <c r="I762" s="83"/>
    </row>
    <row r="763" spans="2:9" ht="12.75">
      <c r="B763" s="83"/>
      <c r="C763" s="83"/>
      <c r="D763" s="83"/>
      <c r="E763" s="83"/>
      <c r="F763" s="83"/>
      <c r="G763" s="83"/>
      <c r="H763" s="83"/>
      <c r="I763" s="83"/>
    </row>
    <row r="764" spans="2:9" ht="12.75">
      <c r="B764" s="83"/>
      <c r="C764" s="83"/>
      <c r="D764" s="83"/>
      <c r="E764" s="83"/>
      <c r="F764" s="83"/>
      <c r="G764" s="83"/>
      <c r="H764" s="83"/>
      <c r="I764" s="83"/>
    </row>
    <row r="765" spans="2:9" ht="12.75">
      <c r="B765" s="83"/>
      <c r="C765" s="83"/>
      <c r="D765" s="83"/>
      <c r="E765" s="83"/>
      <c r="F765" s="83"/>
      <c r="G765" s="83"/>
      <c r="H765" s="83"/>
      <c r="I765" s="83"/>
    </row>
    <row r="766" spans="2:9" ht="12.75">
      <c r="B766" s="83"/>
      <c r="C766" s="83"/>
      <c r="D766" s="83"/>
      <c r="E766" s="83"/>
      <c r="F766" s="83"/>
      <c r="G766" s="83"/>
      <c r="H766" s="83"/>
      <c r="I766" s="83"/>
    </row>
    <row r="767" spans="2:9" ht="12.75">
      <c r="B767" s="83"/>
      <c r="C767" s="83"/>
      <c r="D767" s="83"/>
      <c r="E767" s="83"/>
      <c r="F767" s="83"/>
      <c r="G767" s="83"/>
      <c r="H767" s="83"/>
      <c r="I767" s="83"/>
    </row>
    <row r="768" spans="2:9" ht="12.75">
      <c r="B768" s="83"/>
      <c r="C768" s="83"/>
      <c r="D768" s="83"/>
      <c r="E768" s="83"/>
      <c r="F768" s="83"/>
      <c r="G768" s="83"/>
      <c r="H768" s="83"/>
      <c r="I768" s="83"/>
    </row>
    <row r="769" spans="2:9" ht="12.75">
      <c r="B769" s="83"/>
      <c r="C769" s="83"/>
      <c r="D769" s="83"/>
      <c r="E769" s="83"/>
      <c r="F769" s="83"/>
      <c r="G769" s="83"/>
      <c r="H769" s="83"/>
      <c r="I769" s="83"/>
    </row>
    <row r="770" spans="2:9" ht="12.75">
      <c r="B770" s="83"/>
      <c r="C770" s="83"/>
      <c r="D770" s="83"/>
      <c r="E770" s="83"/>
      <c r="F770" s="83"/>
      <c r="G770" s="83"/>
      <c r="H770" s="83"/>
      <c r="I770" s="83"/>
    </row>
    <row r="771" spans="2:9" ht="12.75">
      <c r="B771" s="83"/>
      <c r="C771" s="83"/>
      <c r="D771" s="83"/>
      <c r="E771" s="83"/>
      <c r="F771" s="83"/>
      <c r="G771" s="83"/>
      <c r="H771" s="83"/>
      <c r="I771" s="83"/>
    </row>
    <row r="772" spans="2:9" ht="12.75">
      <c r="B772" s="83"/>
      <c r="C772" s="83"/>
      <c r="D772" s="83"/>
      <c r="E772" s="83"/>
      <c r="F772" s="83"/>
      <c r="G772" s="83"/>
      <c r="H772" s="83"/>
      <c r="I772" s="83"/>
    </row>
    <row r="773" spans="2:9" ht="12.75">
      <c r="B773" s="83"/>
      <c r="C773" s="83"/>
      <c r="D773" s="83"/>
      <c r="E773" s="83"/>
      <c r="F773" s="83"/>
      <c r="G773" s="83"/>
      <c r="H773" s="83"/>
      <c r="I773" s="83"/>
    </row>
    <row r="774" spans="2:9" ht="12.75">
      <c r="B774" s="83"/>
      <c r="C774" s="83"/>
      <c r="D774" s="83"/>
      <c r="E774" s="83"/>
      <c r="F774" s="83"/>
      <c r="G774" s="83"/>
      <c r="H774" s="83"/>
      <c r="I774" s="83"/>
    </row>
    <row r="775" spans="2:9" ht="12.75">
      <c r="B775" s="83"/>
      <c r="C775" s="83"/>
      <c r="D775" s="83"/>
      <c r="E775" s="83"/>
      <c r="F775" s="83"/>
      <c r="G775" s="83"/>
      <c r="H775" s="83"/>
      <c r="I775" s="83"/>
    </row>
    <row r="776" spans="2:9" ht="12.75">
      <c r="B776" s="83"/>
      <c r="C776" s="83"/>
      <c r="D776" s="83"/>
      <c r="E776" s="83"/>
      <c r="F776" s="83"/>
      <c r="G776" s="83"/>
      <c r="H776" s="83"/>
      <c r="I776" s="83"/>
    </row>
    <row r="777" spans="2:9" ht="12.75">
      <c r="B777" s="83"/>
      <c r="C777" s="83"/>
      <c r="D777" s="83"/>
      <c r="E777" s="83"/>
      <c r="F777" s="83"/>
      <c r="G777" s="83"/>
      <c r="H777" s="83"/>
      <c r="I777" s="83"/>
    </row>
    <row r="778" spans="2:9" ht="12.75">
      <c r="B778" s="83"/>
      <c r="C778" s="83"/>
      <c r="D778" s="83"/>
      <c r="E778" s="83"/>
      <c r="F778" s="83"/>
      <c r="G778" s="83"/>
      <c r="H778" s="83"/>
      <c r="I778" s="83"/>
    </row>
    <row r="779" spans="2:9" ht="12.75">
      <c r="B779" s="83"/>
      <c r="C779" s="83"/>
      <c r="D779" s="83"/>
      <c r="E779" s="83"/>
      <c r="F779" s="83"/>
      <c r="G779" s="83"/>
      <c r="H779" s="83"/>
      <c r="I779" s="83"/>
    </row>
    <row r="780" spans="2:9" ht="12.75">
      <c r="B780" s="83"/>
      <c r="C780" s="83"/>
      <c r="D780" s="83"/>
      <c r="E780" s="83"/>
      <c r="F780" s="83"/>
      <c r="G780" s="83"/>
      <c r="H780" s="83"/>
      <c r="I780" s="83"/>
    </row>
    <row r="781" spans="2:9" ht="12.75">
      <c r="B781" s="83"/>
      <c r="C781" s="83"/>
      <c r="D781" s="83"/>
      <c r="E781" s="83"/>
      <c r="F781" s="83"/>
      <c r="G781" s="83"/>
      <c r="H781" s="83"/>
      <c r="I781" s="83"/>
    </row>
    <row r="782" spans="2:9" ht="12.75">
      <c r="B782" s="83"/>
      <c r="C782" s="83"/>
      <c r="D782" s="83"/>
      <c r="E782" s="83"/>
      <c r="F782" s="83"/>
      <c r="G782" s="83"/>
      <c r="H782" s="83"/>
      <c r="I782" s="83"/>
    </row>
    <row r="783" spans="2:9" ht="12.75">
      <c r="B783" s="83"/>
      <c r="C783" s="83"/>
      <c r="D783" s="83"/>
      <c r="E783" s="83"/>
      <c r="F783" s="83"/>
      <c r="G783" s="83"/>
      <c r="H783" s="83"/>
      <c r="I783" s="83"/>
    </row>
    <row r="784" spans="2:9" ht="12.75">
      <c r="B784" s="83"/>
      <c r="C784" s="83"/>
      <c r="D784" s="83"/>
      <c r="E784" s="83"/>
      <c r="F784" s="83"/>
      <c r="G784" s="83"/>
      <c r="H784" s="83"/>
      <c r="I784" s="83"/>
    </row>
    <row r="785" spans="2:9" ht="12.75">
      <c r="B785" s="83"/>
      <c r="C785" s="83"/>
      <c r="D785" s="83"/>
      <c r="E785" s="83"/>
      <c r="F785" s="83"/>
      <c r="G785" s="83"/>
      <c r="H785" s="83"/>
      <c r="I785" s="83"/>
    </row>
    <row r="786" spans="2:9" ht="12.75">
      <c r="B786" s="83"/>
      <c r="C786" s="83"/>
      <c r="D786" s="83"/>
      <c r="E786" s="83"/>
      <c r="F786" s="83"/>
      <c r="G786" s="83"/>
      <c r="H786" s="83"/>
      <c r="I786" s="83"/>
    </row>
    <row r="787" spans="2:9" ht="12.75">
      <c r="B787" s="83"/>
      <c r="C787" s="83"/>
      <c r="D787" s="83"/>
      <c r="E787" s="83"/>
      <c r="F787" s="83"/>
      <c r="G787" s="83"/>
      <c r="H787" s="83"/>
      <c r="I787" s="83"/>
    </row>
    <row r="788" spans="2:9" ht="12.75">
      <c r="B788" s="83"/>
      <c r="C788" s="83"/>
      <c r="D788" s="83"/>
      <c r="E788" s="83"/>
      <c r="F788" s="83"/>
      <c r="G788" s="83"/>
      <c r="H788" s="83"/>
      <c r="I788" s="83"/>
    </row>
    <row r="789" spans="2:9" ht="12.75">
      <c r="B789" s="83"/>
      <c r="C789" s="83"/>
      <c r="D789" s="83"/>
      <c r="E789" s="83"/>
      <c r="F789" s="83"/>
      <c r="G789" s="83"/>
      <c r="H789" s="83"/>
      <c r="I789" s="83"/>
    </row>
    <row r="790" spans="2:9" ht="12.75">
      <c r="B790" s="83"/>
      <c r="C790" s="83"/>
      <c r="D790" s="83"/>
      <c r="E790" s="83"/>
      <c r="F790" s="83"/>
      <c r="G790" s="83"/>
      <c r="H790" s="83"/>
      <c r="I790" s="83"/>
    </row>
    <row r="791" spans="2:9" ht="12.75">
      <c r="B791" s="83"/>
      <c r="C791" s="83"/>
      <c r="D791" s="83"/>
      <c r="E791" s="83"/>
      <c r="F791" s="83"/>
      <c r="G791" s="83"/>
      <c r="H791" s="83"/>
      <c r="I791" s="83"/>
    </row>
    <row r="792" spans="2:9" ht="12.75">
      <c r="B792" s="83"/>
      <c r="C792" s="83"/>
      <c r="D792" s="83"/>
      <c r="E792" s="83"/>
      <c r="F792" s="83"/>
      <c r="G792" s="83"/>
      <c r="H792" s="83"/>
      <c r="I792" s="83"/>
    </row>
    <row r="793" spans="2:9" ht="12.75">
      <c r="B793" s="83"/>
      <c r="C793" s="83"/>
      <c r="D793" s="83"/>
      <c r="E793" s="83"/>
      <c r="F793" s="83"/>
      <c r="G793" s="83"/>
      <c r="H793" s="83"/>
      <c r="I793" s="83"/>
    </row>
    <row r="794" spans="2:9" ht="12.75">
      <c r="B794" s="83"/>
      <c r="C794" s="83"/>
      <c r="D794" s="83"/>
      <c r="E794" s="83"/>
      <c r="F794" s="83"/>
      <c r="G794" s="83"/>
      <c r="H794" s="83"/>
      <c r="I794" s="83"/>
    </row>
    <row r="795" spans="2:9" ht="12.75">
      <c r="B795" s="83"/>
      <c r="C795" s="83"/>
      <c r="D795" s="83"/>
      <c r="E795" s="83"/>
      <c r="F795" s="83"/>
      <c r="G795" s="83"/>
      <c r="H795" s="83"/>
      <c r="I795" s="83"/>
    </row>
    <row r="796" spans="2:9" ht="12.75">
      <c r="B796" s="83"/>
      <c r="C796" s="83"/>
      <c r="D796" s="83"/>
      <c r="E796" s="83"/>
      <c r="F796" s="83"/>
      <c r="G796" s="83"/>
      <c r="H796" s="83"/>
      <c r="I796" s="83"/>
    </row>
    <row r="797" spans="2:9" ht="12.75">
      <c r="B797" s="83"/>
      <c r="C797" s="83"/>
      <c r="D797" s="83"/>
      <c r="E797" s="83"/>
      <c r="F797" s="83"/>
      <c r="G797" s="83"/>
      <c r="H797" s="83"/>
      <c r="I797" s="83"/>
    </row>
    <row r="798" spans="2:9" ht="12.75">
      <c r="B798" s="83"/>
      <c r="C798" s="83"/>
      <c r="D798" s="83"/>
      <c r="E798" s="83"/>
      <c r="F798" s="83"/>
      <c r="G798" s="83"/>
      <c r="H798" s="83"/>
      <c r="I798" s="83"/>
    </row>
    <row r="799" spans="2:9" ht="12.75">
      <c r="B799" s="83"/>
      <c r="C799" s="83"/>
      <c r="D799" s="83"/>
      <c r="E799" s="83"/>
      <c r="F799" s="83"/>
      <c r="G799" s="83"/>
      <c r="H799" s="83"/>
      <c r="I799" s="83"/>
    </row>
    <row r="800" spans="2:9" ht="12.75">
      <c r="B800" s="83"/>
      <c r="C800" s="83"/>
      <c r="D800" s="83"/>
      <c r="E800" s="83"/>
      <c r="F800" s="83"/>
      <c r="G800" s="83"/>
      <c r="H800" s="83"/>
      <c r="I800" s="83"/>
    </row>
    <row r="801" spans="2:9" ht="12.75">
      <c r="B801" s="83"/>
      <c r="C801" s="83"/>
      <c r="D801" s="83"/>
      <c r="E801" s="83"/>
      <c r="F801" s="83"/>
      <c r="G801" s="83"/>
      <c r="H801" s="83"/>
      <c r="I801" s="83"/>
    </row>
    <row r="802" spans="2:9" ht="12.75">
      <c r="B802" s="83"/>
      <c r="C802" s="83"/>
      <c r="D802" s="83"/>
      <c r="E802" s="83"/>
      <c r="F802" s="83"/>
      <c r="G802" s="83"/>
      <c r="H802" s="83"/>
      <c r="I802" s="83"/>
    </row>
    <row r="803" spans="2:9" ht="12.75">
      <c r="B803" s="83"/>
      <c r="C803" s="83"/>
      <c r="D803" s="83"/>
      <c r="E803" s="83"/>
      <c r="F803" s="83"/>
      <c r="G803" s="83"/>
      <c r="H803" s="83"/>
      <c r="I803" s="83"/>
    </row>
    <row r="804" spans="2:9" ht="12.75">
      <c r="B804" s="83"/>
      <c r="C804" s="83"/>
      <c r="D804" s="83"/>
      <c r="E804" s="83"/>
      <c r="F804" s="83"/>
      <c r="G804" s="83"/>
      <c r="H804" s="83"/>
      <c r="I804" s="83"/>
    </row>
    <row r="805" spans="2:9" ht="12.75">
      <c r="B805" s="83"/>
      <c r="C805" s="83"/>
      <c r="D805" s="83"/>
      <c r="E805" s="83"/>
      <c r="F805" s="83"/>
      <c r="G805" s="83"/>
      <c r="H805" s="83"/>
      <c r="I805" s="83"/>
    </row>
    <row r="806" spans="2:9" ht="12.75">
      <c r="B806" s="83"/>
      <c r="C806" s="83"/>
      <c r="D806" s="83"/>
      <c r="E806" s="83"/>
      <c r="F806" s="83"/>
      <c r="G806" s="83"/>
      <c r="H806" s="83"/>
      <c r="I806" s="83"/>
    </row>
    <row r="807" spans="2:9" ht="12.75">
      <c r="B807" s="83"/>
      <c r="C807" s="83"/>
      <c r="D807" s="83"/>
      <c r="E807" s="83"/>
      <c r="F807" s="83"/>
      <c r="G807" s="83"/>
      <c r="H807" s="83"/>
      <c r="I807" s="83"/>
    </row>
    <row r="808" spans="2:9" ht="12.75">
      <c r="B808" s="83"/>
      <c r="C808" s="83"/>
      <c r="D808" s="83"/>
      <c r="E808" s="83"/>
      <c r="F808" s="83"/>
      <c r="G808" s="83"/>
      <c r="H808" s="83"/>
      <c r="I808" s="83"/>
    </row>
    <row r="809" spans="2:9" ht="12.75">
      <c r="B809" s="83"/>
      <c r="C809" s="83"/>
      <c r="D809" s="83"/>
      <c r="E809" s="83"/>
      <c r="F809" s="83"/>
      <c r="G809" s="83"/>
      <c r="H809" s="83"/>
      <c r="I809" s="83"/>
    </row>
    <row r="810" spans="2:9" ht="12.75">
      <c r="B810" s="83"/>
      <c r="C810" s="83"/>
      <c r="D810" s="83"/>
      <c r="E810" s="83"/>
      <c r="F810" s="83"/>
      <c r="G810" s="83"/>
      <c r="H810" s="83"/>
      <c r="I810" s="83"/>
    </row>
    <row r="811" spans="2:9" ht="12.75">
      <c r="B811" s="83"/>
      <c r="C811" s="83"/>
      <c r="D811" s="83"/>
      <c r="E811" s="83"/>
      <c r="F811" s="83"/>
      <c r="G811" s="83"/>
      <c r="H811" s="83"/>
      <c r="I811" s="83"/>
    </row>
    <row r="812" spans="2:9" ht="12.75">
      <c r="B812" s="83"/>
      <c r="C812" s="83"/>
      <c r="D812" s="83"/>
      <c r="E812" s="83"/>
      <c r="F812" s="83"/>
      <c r="G812" s="83"/>
      <c r="H812" s="83"/>
      <c r="I812" s="83"/>
    </row>
    <row r="813" spans="2:9" ht="12.75">
      <c r="B813" s="83"/>
      <c r="C813" s="83"/>
      <c r="D813" s="83"/>
      <c r="E813" s="83"/>
      <c r="F813" s="83"/>
      <c r="G813" s="83"/>
      <c r="H813" s="83"/>
      <c r="I813" s="83"/>
    </row>
    <row r="814" spans="2:9" ht="12.75">
      <c r="B814" s="83"/>
      <c r="C814" s="83"/>
      <c r="D814" s="83"/>
      <c r="E814" s="83"/>
      <c r="F814" s="83"/>
      <c r="G814" s="83"/>
      <c r="H814" s="83"/>
      <c r="I814" s="83"/>
    </row>
    <row r="815" spans="2:9" ht="12.75">
      <c r="B815" s="83"/>
      <c r="C815" s="83"/>
      <c r="D815" s="83"/>
      <c r="E815" s="83"/>
      <c r="F815" s="83"/>
      <c r="G815" s="83"/>
      <c r="H815" s="83"/>
      <c r="I815" s="83"/>
    </row>
    <row r="816" spans="2:9" ht="12.75">
      <c r="B816" s="83"/>
      <c r="C816" s="83"/>
      <c r="D816" s="83"/>
      <c r="E816" s="83"/>
      <c r="F816" s="83"/>
      <c r="G816" s="83"/>
      <c r="H816" s="83"/>
      <c r="I816" s="83"/>
    </row>
    <row r="817" spans="2:9" ht="12.75">
      <c r="B817" s="83"/>
      <c r="C817" s="83"/>
      <c r="D817" s="83"/>
      <c r="E817" s="83"/>
      <c r="F817" s="83"/>
      <c r="G817" s="83"/>
      <c r="H817" s="83"/>
      <c r="I817" s="83"/>
    </row>
    <row r="818" spans="2:9" ht="12.75">
      <c r="B818" s="83"/>
      <c r="C818" s="83"/>
      <c r="D818" s="83"/>
      <c r="E818" s="83"/>
      <c r="F818" s="83"/>
      <c r="G818" s="83"/>
      <c r="H818" s="83"/>
      <c r="I818" s="83"/>
    </row>
    <row r="819" spans="2:9" ht="12.75">
      <c r="B819" s="83"/>
      <c r="C819" s="83"/>
      <c r="D819" s="83"/>
      <c r="E819" s="83"/>
      <c r="F819" s="83"/>
      <c r="G819" s="83"/>
      <c r="H819" s="83"/>
      <c r="I819" s="83"/>
    </row>
    <row r="820" spans="2:9" ht="12.75">
      <c r="B820" s="83"/>
      <c r="C820" s="83"/>
      <c r="D820" s="83"/>
      <c r="E820" s="83"/>
      <c r="F820" s="83"/>
      <c r="G820" s="83"/>
      <c r="H820" s="83"/>
      <c r="I820" s="83"/>
    </row>
    <row r="821" spans="2:9" ht="12.75">
      <c r="B821" s="83"/>
      <c r="C821" s="83"/>
      <c r="D821" s="83"/>
      <c r="E821" s="83"/>
      <c r="F821" s="83"/>
      <c r="G821" s="83"/>
      <c r="H821" s="83"/>
      <c r="I821" s="83"/>
    </row>
    <row r="822" spans="2:9" ht="12.75">
      <c r="B822" s="83"/>
      <c r="C822" s="83"/>
      <c r="D822" s="83"/>
      <c r="E822" s="83"/>
      <c r="F822" s="83"/>
      <c r="G822" s="83"/>
      <c r="H822" s="83"/>
      <c r="I822" s="83"/>
    </row>
    <row r="823" spans="2:9" ht="12.75">
      <c r="B823" s="83"/>
      <c r="C823" s="83"/>
      <c r="D823" s="83"/>
      <c r="E823" s="83"/>
      <c r="F823" s="83"/>
      <c r="G823" s="83"/>
      <c r="H823" s="83"/>
      <c r="I823" s="83"/>
    </row>
    <row r="824" spans="2:9" ht="12.75">
      <c r="B824" s="83"/>
      <c r="C824" s="83"/>
      <c r="D824" s="83"/>
      <c r="E824" s="83"/>
      <c r="F824" s="83"/>
      <c r="G824" s="83"/>
      <c r="H824" s="83"/>
      <c r="I824" s="83"/>
    </row>
    <row r="825" spans="2:9" ht="12.75">
      <c r="B825" s="83"/>
      <c r="C825" s="83"/>
      <c r="D825" s="83"/>
      <c r="E825" s="83"/>
      <c r="F825" s="83"/>
      <c r="G825" s="83"/>
      <c r="H825" s="83"/>
      <c r="I825" s="83"/>
    </row>
    <row r="826" spans="2:9" ht="12.75">
      <c r="B826" s="83"/>
      <c r="C826" s="83"/>
      <c r="D826" s="83"/>
      <c r="E826" s="83"/>
      <c r="F826" s="83"/>
      <c r="G826" s="83"/>
      <c r="H826" s="83"/>
      <c r="I826" s="83"/>
    </row>
    <row r="827" spans="2:9" ht="12.75">
      <c r="B827" s="83"/>
      <c r="C827" s="83"/>
      <c r="D827" s="83"/>
      <c r="E827" s="83"/>
      <c r="F827" s="83"/>
      <c r="G827" s="83"/>
      <c r="H827" s="83"/>
      <c r="I827" s="83"/>
    </row>
    <row r="828" spans="2:9" ht="12.75">
      <c r="B828" s="83"/>
      <c r="C828" s="83"/>
      <c r="D828" s="83"/>
      <c r="E828" s="83"/>
      <c r="F828" s="83"/>
      <c r="G828" s="83"/>
      <c r="H828" s="83"/>
      <c r="I828" s="83"/>
    </row>
    <row r="829" spans="2:9" ht="12.75">
      <c r="B829" s="83"/>
      <c r="C829" s="83"/>
      <c r="D829" s="83"/>
      <c r="E829" s="83"/>
      <c r="F829" s="83"/>
      <c r="G829" s="83"/>
      <c r="H829" s="83"/>
      <c r="I829" s="83"/>
    </row>
    <row r="830" spans="2:9" ht="12.75">
      <c r="B830" s="83"/>
      <c r="C830" s="83"/>
      <c r="D830" s="83"/>
      <c r="E830" s="83"/>
      <c r="F830" s="83"/>
      <c r="G830" s="83"/>
      <c r="H830" s="83"/>
      <c r="I830" s="83"/>
    </row>
    <row r="831" spans="2:9" ht="12.75">
      <c r="B831" s="83"/>
      <c r="C831" s="83"/>
      <c r="D831" s="83"/>
      <c r="E831" s="83"/>
      <c r="F831" s="83"/>
      <c r="G831" s="83"/>
      <c r="H831" s="83"/>
      <c r="I831" s="83"/>
    </row>
    <row r="832" spans="2:9" ht="12.75">
      <c r="B832" s="83"/>
      <c r="C832" s="83"/>
      <c r="D832" s="83"/>
      <c r="E832" s="83"/>
      <c r="F832" s="83"/>
      <c r="G832" s="83"/>
      <c r="H832" s="83"/>
      <c r="I832" s="83"/>
    </row>
    <row r="833" spans="2:9" ht="12.75">
      <c r="B833" s="83"/>
      <c r="C833" s="83"/>
      <c r="D833" s="83"/>
      <c r="E833" s="83"/>
      <c r="F833" s="83"/>
      <c r="G833" s="83"/>
      <c r="H833" s="83"/>
      <c r="I833" s="83"/>
    </row>
    <row r="834" spans="2:9" ht="12.75">
      <c r="B834" s="83"/>
      <c r="C834" s="83"/>
      <c r="D834" s="83"/>
      <c r="E834" s="83"/>
      <c r="F834" s="83"/>
      <c r="G834" s="83"/>
      <c r="H834" s="83"/>
      <c r="I834" s="83"/>
    </row>
    <row r="835" spans="2:9" ht="12.75">
      <c r="B835" s="83"/>
      <c r="C835" s="83"/>
      <c r="D835" s="83"/>
      <c r="E835" s="83"/>
      <c r="F835" s="83"/>
      <c r="G835" s="83"/>
      <c r="H835" s="83"/>
      <c r="I835" s="83"/>
    </row>
    <row r="836" spans="2:9" ht="12.75">
      <c r="B836" s="83"/>
      <c r="C836" s="83"/>
      <c r="D836" s="83"/>
      <c r="E836" s="83"/>
      <c r="F836" s="83"/>
      <c r="G836" s="83"/>
      <c r="H836" s="83"/>
      <c r="I836" s="83"/>
    </row>
    <row r="837" spans="2:9" ht="12.75">
      <c r="B837" s="83"/>
      <c r="C837" s="83"/>
      <c r="D837" s="83"/>
      <c r="E837" s="83"/>
      <c r="F837" s="83"/>
      <c r="G837" s="83"/>
      <c r="H837" s="83"/>
      <c r="I837" s="83"/>
    </row>
    <row r="838" spans="2:9" ht="12.75">
      <c r="B838" s="83"/>
      <c r="C838" s="83"/>
      <c r="D838" s="83"/>
      <c r="E838" s="83"/>
      <c r="F838" s="83"/>
      <c r="G838" s="83"/>
      <c r="H838" s="83"/>
      <c r="I838" s="83"/>
    </row>
    <row r="839" spans="2:9" ht="12.75">
      <c r="B839" s="83"/>
      <c r="C839" s="83"/>
      <c r="D839" s="83"/>
      <c r="E839" s="83"/>
      <c r="F839" s="83"/>
      <c r="G839" s="83"/>
      <c r="H839" s="83"/>
      <c r="I839" s="83"/>
    </row>
    <row r="840" spans="2:9" ht="12.75">
      <c r="B840" s="83"/>
      <c r="C840" s="83"/>
      <c r="D840" s="83"/>
      <c r="E840" s="83"/>
      <c r="F840" s="83"/>
      <c r="G840" s="83"/>
      <c r="H840" s="83"/>
      <c r="I840" s="83"/>
    </row>
    <row r="841" spans="2:9" ht="12.75">
      <c r="B841" s="83"/>
      <c r="C841" s="83"/>
      <c r="D841" s="83"/>
      <c r="E841" s="83"/>
      <c r="F841" s="83"/>
      <c r="G841" s="83"/>
      <c r="H841" s="83"/>
      <c r="I841" s="83"/>
    </row>
    <row r="842" spans="2:9" ht="12.75">
      <c r="B842" s="83"/>
      <c r="C842" s="83"/>
      <c r="D842" s="83"/>
      <c r="E842" s="83"/>
      <c r="F842" s="83"/>
      <c r="G842" s="83"/>
      <c r="H842" s="83"/>
      <c r="I842" s="83"/>
    </row>
    <row r="843" spans="2:9" ht="12.75">
      <c r="B843" s="83"/>
      <c r="C843" s="83"/>
      <c r="D843" s="83"/>
      <c r="E843" s="83"/>
      <c r="F843" s="83"/>
      <c r="G843" s="83"/>
      <c r="H843" s="83"/>
      <c r="I843" s="83"/>
    </row>
    <row r="844" spans="2:9" ht="12.75">
      <c r="B844" s="83"/>
      <c r="C844" s="83"/>
      <c r="D844" s="83"/>
      <c r="E844" s="83"/>
      <c r="F844" s="83"/>
      <c r="G844" s="83"/>
      <c r="H844" s="83"/>
      <c r="I844" s="83"/>
    </row>
    <row r="845" spans="2:9" ht="12.75">
      <c r="B845" s="83"/>
      <c r="C845" s="83"/>
      <c r="D845" s="83"/>
      <c r="E845" s="83"/>
      <c r="F845" s="83"/>
      <c r="G845" s="83"/>
      <c r="H845" s="83"/>
      <c r="I845" s="83"/>
    </row>
    <row r="846" spans="2:9" ht="12.75">
      <c r="B846" s="83"/>
      <c r="C846" s="83"/>
      <c r="D846" s="83"/>
      <c r="E846" s="83"/>
      <c r="F846" s="83"/>
      <c r="G846" s="83"/>
      <c r="H846" s="83"/>
      <c r="I846" s="83"/>
    </row>
    <row r="847" spans="2:9" ht="12.75">
      <c r="B847" s="83"/>
      <c r="C847" s="83"/>
      <c r="D847" s="83"/>
      <c r="E847" s="83"/>
      <c r="F847" s="83"/>
      <c r="G847" s="83"/>
      <c r="H847" s="83"/>
      <c r="I847" s="83"/>
    </row>
    <row r="848" spans="2:9" ht="12.75">
      <c r="B848" s="83"/>
      <c r="C848" s="83"/>
      <c r="D848" s="83"/>
      <c r="E848" s="83"/>
      <c r="F848" s="83"/>
      <c r="G848" s="83"/>
      <c r="H848" s="83"/>
      <c r="I848" s="83"/>
    </row>
    <row r="849" spans="2:9" ht="12.75">
      <c r="B849" s="83"/>
      <c r="C849" s="83"/>
      <c r="D849" s="83"/>
      <c r="E849" s="83"/>
      <c r="F849" s="83"/>
      <c r="G849" s="83"/>
      <c r="H849" s="83"/>
      <c r="I849" s="83"/>
    </row>
    <row r="850" spans="2:9" ht="12.75">
      <c r="B850" s="83"/>
      <c r="C850" s="83"/>
      <c r="D850" s="83"/>
      <c r="E850" s="83"/>
      <c r="F850" s="83"/>
      <c r="G850" s="83"/>
      <c r="H850" s="83"/>
      <c r="I850" s="83"/>
    </row>
    <row r="851" spans="2:9" ht="12.75">
      <c r="B851" s="83"/>
      <c r="C851" s="83"/>
      <c r="D851" s="83"/>
      <c r="E851" s="83"/>
      <c r="F851" s="83"/>
      <c r="G851" s="83"/>
      <c r="H851" s="83"/>
      <c r="I851" s="83"/>
    </row>
    <row r="852" spans="2:9" ht="12.75">
      <c r="B852" s="83"/>
      <c r="C852" s="83"/>
      <c r="D852" s="83"/>
      <c r="E852" s="83"/>
      <c r="F852" s="83"/>
      <c r="G852" s="83"/>
      <c r="H852" s="83"/>
      <c r="I852" s="83"/>
    </row>
    <row r="853" spans="2:9" ht="12.75">
      <c r="B853" s="83"/>
      <c r="C853" s="83"/>
      <c r="D853" s="83"/>
      <c r="E853" s="83"/>
      <c r="F853" s="83"/>
      <c r="G853" s="83"/>
      <c r="H853" s="83"/>
      <c r="I853" s="83"/>
    </row>
    <row r="854" spans="2:9" ht="12.75">
      <c r="B854" s="83"/>
      <c r="C854" s="83"/>
      <c r="D854" s="83"/>
      <c r="E854" s="83"/>
      <c r="F854" s="83"/>
      <c r="G854" s="83"/>
      <c r="H854" s="83"/>
      <c r="I854" s="83"/>
    </row>
    <row r="855" spans="2:9" ht="12.75">
      <c r="B855" s="83"/>
      <c r="C855" s="83"/>
      <c r="D855" s="83"/>
      <c r="E855" s="83"/>
      <c r="F855" s="83"/>
      <c r="G855" s="83"/>
      <c r="H855" s="83"/>
      <c r="I855" s="83"/>
    </row>
    <row r="856" spans="2:9" ht="12.75">
      <c r="B856" s="83"/>
      <c r="C856" s="83"/>
      <c r="D856" s="83"/>
      <c r="E856" s="83"/>
      <c r="F856" s="83"/>
      <c r="G856" s="83"/>
      <c r="H856" s="83"/>
      <c r="I856" s="83"/>
    </row>
    <row r="857" spans="2:9" ht="12.75">
      <c r="B857" s="83"/>
      <c r="C857" s="83"/>
      <c r="D857" s="83"/>
      <c r="E857" s="83"/>
      <c r="F857" s="83"/>
      <c r="G857" s="83"/>
      <c r="H857" s="83"/>
      <c r="I857" s="83"/>
    </row>
    <row r="858" spans="2:9" ht="12.75">
      <c r="B858" s="83"/>
      <c r="C858" s="83"/>
      <c r="D858" s="83"/>
      <c r="E858" s="83"/>
      <c r="F858" s="83"/>
      <c r="G858" s="83"/>
      <c r="H858" s="83"/>
      <c r="I858" s="83"/>
    </row>
    <row r="859" spans="2:9" ht="12.75">
      <c r="B859" s="83"/>
      <c r="C859" s="83"/>
      <c r="D859" s="83"/>
      <c r="E859" s="83"/>
      <c r="F859" s="83"/>
      <c r="G859" s="83"/>
      <c r="H859" s="83"/>
      <c r="I859" s="83"/>
    </row>
    <row r="860" spans="2:9" ht="12.75">
      <c r="B860" s="83"/>
      <c r="C860" s="83"/>
      <c r="D860" s="83"/>
      <c r="E860" s="83"/>
      <c r="F860" s="83"/>
      <c r="G860" s="83"/>
      <c r="H860" s="83"/>
      <c r="I860" s="83"/>
    </row>
    <row r="861" spans="2:9" ht="12.75">
      <c r="B861" s="83"/>
      <c r="C861" s="83"/>
      <c r="D861" s="83"/>
      <c r="E861" s="83"/>
      <c r="F861" s="83"/>
      <c r="G861" s="83"/>
      <c r="H861" s="83"/>
      <c r="I861" s="83"/>
    </row>
    <row r="862" spans="2:9" ht="12.75">
      <c r="B862" s="83"/>
      <c r="C862" s="83"/>
      <c r="D862" s="83"/>
      <c r="E862" s="83"/>
      <c r="F862" s="83"/>
      <c r="G862" s="83"/>
      <c r="H862" s="83"/>
      <c r="I862" s="83"/>
    </row>
    <row r="863" spans="2:9" ht="12.75">
      <c r="B863" s="83"/>
      <c r="C863" s="83"/>
      <c r="D863" s="83"/>
      <c r="E863" s="83"/>
      <c r="F863" s="83"/>
      <c r="G863" s="83"/>
      <c r="H863" s="83"/>
      <c r="I863" s="83"/>
    </row>
    <row r="864" spans="2:9" ht="12.75">
      <c r="B864" s="83"/>
      <c r="C864" s="83"/>
      <c r="D864" s="83"/>
      <c r="E864" s="83"/>
      <c r="F864" s="83"/>
      <c r="G864" s="83"/>
      <c r="H864" s="83"/>
      <c r="I864" s="83"/>
    </row>
    <row r="865" spans="2:9" ht="12.75">
      <c r="B865" s="83"/>
      <c r="C865" s="83"/>
      <c r="D865" s="83"/>
      <c r="E865" s="83"/>
      <c r="F865" s="83"/>
      <c r="G865" s="83"/>
      <c r="H865" s="83"/>
      <c r="I865" s="83"/>
    </row>
    <row r="866" spans="2:9" ht="12.75">
      <c r="B866" s="83"/>
      <c r="C866" s="83"/>
      <c r="D866" s="83"/>
      <c r="E866" s="83"/>
      <c r="F866" s="83"/>
      <c r="G866" s="83"/>
      <c r="H866" s="83"/>
      <c r="I866" s="83"/>
    </row>
    <row r="867" spans="2:9" ht="12.75">
      <c r="B867" s="83"/>
      <c r="C867" s="83"/>
      <c r="D867" s="83"/>
      <c r="E867" s="83"/>
      <c r="F867" s="83"/>
      <c r="G867" s="83"/>
      <c r="H867" s="83"/>
      <c r="I867" s="83"/>
    </row>
    <row r="868" spans="2:9" ht="12.75">
      <c r="B868" s="83"/>
      <c r="C868" s="83"/>
      <c r="D868" s="83"/>
      <c r="E868" s="83"/>
      <c r="F868" s="83"/>
      <c r="G868" s="83"/>
      <c r="H868" s="83"/>
      <c r="I868" s="83"/>
    </row>
    <row r="869" spans="2:9" ht="12.75">
      <c r="B869" s="83"/>
      <c r="C869" s="83"/>
      <c r="D869" s="83"/>
      <c r="E869" s="83"/>
      <c r="F869" s="83"/>
      <c r="G869" s="83"/>
      <c r="H869" s="83"/>
      <c r="I869" s="83"/>
    </row>
    <row r="870" spans="2:9" ht="12.75">
      <c r="B870" s="83"/>
      <c r="C870" s="83"/>
      <c r="D870" s="83"/>
      <c r="E870" s="83"/>
      <c r="F870" s="83"/>
      <c r="G870" s="83"/>
      <c r="H870" s="83"/>
      <c r="I870" s="83"/>
    </row>
    <row r="871" spans="2:9" ht="12.75">
      <c r="B871" s="83"/>
      <c r="C871" s="83"/>
      <c r="D871" s="83"/>
      <c r="E871" s="83"/>
      <c r="F871" s="83"/>
      <c r="G871" s="83"/>
      <c r="H871" s="83"/>
      <c r="I871" s="83"/>
    </row>
    <row r="872" spans="2:9" ht="12.75">
      <c r="B872" s="83"/>
      <c r="C872" s="83"/>
      <c r="D872" s="83"/>
      <c r="E872" s="83"/>
      <c r="F872" s="83"/>
      <c r="G872" s="83"/>
      <c r="H872" s="83"/>
      <c r="I872" s="83"/>
    </row>
    <row r="873" spans="2:9" ht="12.75">
      <c r="B873" s="83"/>
      <c r="C873" s="83"/>
      <c r="D873" s="83"/>
      <c r="E873" s="83"/>
      <c r="F873" s="83"/>
      <c r="G873" s="83"/>
      <c r="H873" s="83"/>
      <c r="I873" s="83"/>
    </row>
    <row r="874" spans="2:9" ht="12.75">
      <c r="B874" s="83"/>
      <c r="C874" s="83"/>
      <c r="D874" s="83"/>
      <c r="E874" s="83"/>
      <c r="F874" s="83"/>
      <c r="G874" s="83"/>
      <c r="H874" s="83"/>
      <c r="I874" s="83"/>
    </row>
    <row r="875" spans="2:9" ht="12.75">
      <c r="B875" s="83"/>
      <c r="C875" s="83"/>
      <c r="D875" s="83"/>
      <c r="E875" s="83"/>
      <c r="F875" s="83"/>
      <c r="G875" s="83"/>
      <c r="H875" s="83"/>
      <c r="I875" s="83"/>
    </row>
    <row r="876" spans="2:9" ht="12.75">
      <c r="B876" s="83"/>
      <c r="C876" s="83"/>
      <c r="D876" s="83"/>
      <c r="E876" s="83"/>
      <c r="F876" s="83"/>
      <c r="G876" s="83"/>
      <c r="H876" s="83"/>
      <c r="I876" s="83"/>
    </row>
    <row r="877" spans="2:9" ht="12.75">
      <c r="B877" s="83"/>
      <c r="C877" s="83"/>
      <c r="D877" s="83"/>
      <c r="E877" s="83"/>
      <c r="F877" s="83"/>
      <c r="G877" s="83"/>
      <c r="H877" s="83"/>
      <c r="I877" s="83"/>
    </row>
    <row r="878" spans="2:9" ht="12.75">
      <c r="B878" s="83"/>
      <c r="C878" s="83"/>
      <c r="D878" s="83"/>
      <c r="E878" s="83"/>
      <c r="F878" s="83"/>
      <c r="G878" s="83"/>
      <c r="H878" s="83"/>
      <c r="I878" s="83"/>
    </row>
    <row r="879" spans="2:9" ht="12.75">
      <c r="B879" s="83"/>
      <c r="C879" s="83"/>
      <c r="D879" s="83"/>
      <c r="E879" s="83"/>
      <c r="F879" s="83"/>
      <c r="G879" s="83"/>
      <c r="H879" s="83"/>
      <c r="I879" s="83"/>
    </row>
    <row r="880" spans="2:9" ht="12.75">
      <c r="B880" s="83"/>
      <c r="C880" s="83"/>
      <c r="D880" s="83"/>
      <c r="E880" s="83"/>
      <c r="F880" s="83"/>
      <c r="G880" s="83"/>
      <c r="H880" s="83"/>
      <c r="I880" s="83"/>
    </row>
    <row r="881" spans="2:9" ht="12.75">
      <c r="B881" s="83"/>
      <c r="C881" s="83"/>
      <c r="D881" s="83"/>
      <c r="E881" s="83"/>
      <c r="F881" s="83"/>
      <c r="G881" s="83"/>
      <c r="H881" s="83"/>
      <c r="I881" s="83"/>
    </row>
    <row r="882" spans="2:9" ht="12.75">
      <c r="B882" s="83"/>
      <c r="C882" s="83"/>
      <c r="D882" s="83"/>
      <c r="E882" s="83"/>
      <c r="F882" s="83"/>
      <c r="G882" s="83"/>
      <c r="H882" s="83"/>
      <c r="I882" s="83"/>
    </row>
    <row r="883" spans="2:9" ht="12.75">
      <c r="B883" s="83"/>
      <c r="C883" s="83"/>
      <c r="D883" s="83"/>
      <c r="E883" s="83"/>
      <c r="F883" s="83"/>
      <c r="G883" s="83"/>
      <c r="H883" s="83"/>
      <c r="I883" s="83"/>
    </row>
    <row r="884" spans="2:9" ht="12.75">
      <c r="B884" s="83"/>
      <c r="C884" s="83"/>
      <c r="D884" s="83"/>
      <c r="E884" s="83"/>
      <c r="F884" s="83"/>
      <c r="G884" s="83"/>
      <c r="H884" s="83"/>
      <c r="I884" s="83"/>
    </row>
    <row r="885" spans="2:9" ht="12.75">
      <c r="B885" s="83"/>
      <c r="C885" s="83"/>
      <c r="D885" s="83"/>
      <c r="E885" s="83"/>
      <c r="F885" s="83"/>
      <c r="G885" s="83"/>
      <c r="H885" s="83"/>
      <c r="I885" s="83"/>
    </row>
    <row r="886" spans="2:9" ht="12.75">
      <c r="B886" s="83"/>
      <c r="C886" s="83"/>
      <c r="D886" s="83"/>
      <c r="E886" s="83"/>
      <c r="F886" s="83"/>
      <c r="G886" s="83"/>
      <c r="H886" s="83"/>
      <c r="I886" s="83"/>
    </row>
    <row r="887" spans="2:9" ht="12.75">
      <c r="B887" s="83"/>
      <c r="C887" s="83"/>
      <c r="D887" s="83"/>
      <c r="E887" s="83"/>
      <c r="F887" s="83"/>
      <c r="G887" s="83"/>
      <c r="H887" s="83"/>
      <c r="I887" s="83"/>
    </row>
    <row r="888" spans="2:9" ht="12.75">
      <c r="B888" s="83"/>
      <c r="C888" s="83"/>
      <c r="D888" s="83"/>
      <c r="E888" s="83"/>
      <c r="F888" s="83"/>
      <c r="G888" s="83"/>
      <c r="H888" s="83"/>
      <c r="I888" s="83"/>
    </row>
    <row r="889" spans="2:9" ht="12.75">
      <c r="B889" s="83"/>
      <c r="C889" s="83"/>
      <c r="D889" s="83"/>
      <c r="E889" s="83"/>
      <c r="F889" s="83"/>
      <c r="G889" s="83"/>
      <c r="H889" s="83"/>
      <c r="I889" s="83"/>
    </row>
    <row r="890" spans="2:9" ht="12.75">
      <c r="B890" s="83"/>
      <c r="C890" s="83"/>
      <c r="D890" s="83"/>
      <c r="E890" s="83"/>
      <c r="F890" s="83"/>
      <c r="G890" s="83"/>
      <c r="H890" s="83"/>
      <c r="I890" s="83"/>
    </row>
    <row r="891" spans="2:9" ht="12.75">
      <c r="B891" s="83"/>
      <c r="C891" s="83"/>
      <c r="D891" s="83"/>
      <c r="E891" s="83"/>
      <c r="F891" s="83"/>
      <c r="G891" s="83"/>
      <c r="H891" s="83"/>
      <c r="I891" s="83"/>
    </row>
    <row r="892" spans="2:9" ht="12.75">
      <c r="B892" s="83"/>
      <c r="C892" s="83"/>
      <c r="D892" s="83"/>
      <c r="E892" s="83"/>
      <c r="F892" s="83"/>
      <c r="G892" s="83"/>
      <c r="H892" s="83"/>
      <c r="I892" s="83"/>
    </row>
    <row r="893" spans="2:9" ht="12.75">
      <c r="B893" s="83"/>
      <c r="C893" s="83"/>
      <c r="D893" s="83"/>
      <c r="E893" s="83"/>
      <c r="F893" s="83"/>
      <c r="G893" s="83"/>
      <c r="H893" s="83"/>
      <c r="I893" s="83"/>
    </row>
    <row r="894" spans="2:9" ht="12.75">
      <c r="B894" s="83"/>
      <c r="C894" s="83"/>
      <c r="D894" s="83"/>
      <c r="E894" s="83"/>
      <c r="F894" s="83"/>
      <c r="G894" s="83"/>
      <c r="H894" s="83"/>
      <c r="I894" s="83"/>
    </row>
    <row r="895" spans="2:9" ht="12.75">
      <c r="B895" s="83"/>
      <c r="C895" s="83"/>
      <c r="D895" s="83"/>
      <c r="E895" s="83"/>
      <c r="F895" s="83"/>
      <c r="G895" s="83"/>
      <c r="H895" s="83"/>
      <c r="I895" s="83"/>
    </row>
    <row r="896" spans="2:9" ht="12.75">
      <c r="B896" s="83"/>
      <c r="C896" s="83"/>
      <c r="D896" s="83"/>
      <c r="E896" s="83"/>
      <c r="F896" s="83"/>
      <c r="G896" s="83"/>
      <c r="H896" s="83"/>
      <c r="I896" s="83"/>
    </row>
    <row r="897" spans="2:9" ht="12.75">
      <c r="B897" s="83"/>
      <c r="C897" s="83"/>
      <c r="D897" s="83"/>
      <c r="E897" s="83"/>
      <c r="F897" s="83"/>
      <c r="G897" s="83"/>
      <c r="H897" s="83"/>
      <c r="I897" s="83"/>
    </row>
    <row r="898" spans="2:9" ht="12.75">
      <c r="B898" s="83"/>
      <c r="C898" s="83"/>
      <c r="D898" s="83"/>
      <c r="E898" s="83"/>
      <c r="F898" s="83"/>
      <c r="G898" s="83"/>
      <c r="H898" s="83"/>
      <c r="I898" s="83"/>
    </row>
    <row r="899" spans="2:9" ht="12.75">
      <c r="B899" s="83"/>
      <c r="C899" s="83"/>
      <c r="D899" s="83"/>
      <c r="E899" s="83"/>
      <c r="F899" s="83"/>
      <c r="G899" s="83"/>
      <c r="H899" s="83"/>
      <c r="I899" s="83"/>
    </row>
    <row r="900" spans="2:9" ht="12.75">
      <c r="B900" s="83"/>
      <c r="C900" s="83"/>
      <c r="D900" s="83"/>
      <c r="E900" s="83"/>
      <c r="F900" s="83"/>
      <c r="G900" s="83"/>
      <c r="H900" s="83"/>
      <c r="I900" s="83"/>
    </row>
    <row r="901" spans="2:9" ht="12.75">
      <c r="B901" s="83"/>
      <c r="C901" s="83"/>
      <c r="D901" s="83"/>
      <c r="E901" s="83"/>
      <c r="F901" s="83"/>
      <c r="G901" s="83"/>
      <c r="H901" s="83"/>
      <c r="I901" s="83"/>
    </row>
    <row r="902" spans="2:9" ht="12.75">
      <c r="B902" s="83"/>
      <c r="C902" s="83"/>
      <c r="D902" s="83"/>
      <c r="E902" s="83"/>
      <c r="F902" s="83"/>
      <c r="G902" s="83"/>
      <c r="H902" s="83"/>
      <c r="I902" s="83"/>
    </row>
    <row r="903" spans="2:9" ht="12.75">
      <c r="B903" s="83"/>
      <c r="C903" s="83"/>
      <c r="D903" s="83"/>
      <c r="E903" s="83"/>
      <c r="F903" s="83"/>
      <c r="G903" s="83"/>
      <c r="H903" s="83"/>
      <c r="I903" s="83"/>
    </row>
    <row r="904" spans="2:9" ht="12.75">
      <c r="B904" s="83"/>
      <c r="C904" s="83"/>
      <c r="D904" s="83"/>
      <c r="E904" s="83"/>
      <c r="F904" s="83"/>
      <c r="G904" s="83"/>
      <c r="H904" s="83"/>
      <c r="I904" s="83"/>
    </row>
    <row r="905" spans="2:9" ht="12.75">
      <c r="B905" s="83"/>
      <c r="C905" s="83"/>
      <c r="D905" s="83"/>
      <c r="E905" s="83"/>
      <c r="F905" s="83"/>
      <c r="G905" s="83"/>
      <c r="H905" s="83"/>
      <c r="I905" s="83"/>
    </row>
    <row r="906" spans="2:9" ht="12.75">
      <c r="B906" s="83"/>
      <c r="C906" s="83"/>
      <c r="D906" s="83"/>
      <c r="E906" s="83"/>
      <c r="F906" s="83"/>
      <c r="G906" s="83"/>
      <c r="H906" s="83"/>
      <c r="I906" s="83"/>
    </row>
    <row r="907" spans="2:9" ht="12.75">
      <c r="B907" s="83"/>
      <c r="C907" s="83"/>
      <c r="D907" s="83"/>
      <c r="E907" s="83"/>
      <c r="F907" s="83"/>
      <c r="G907" s="83"/>
      <c r="H907" s="83"/>
      <c r="I907" s="83"/>
    </row>
    <row r="908" spans="2:9" ht="12.75">
      <c r="B908" s="83"/>
      <c r="C908" s="83"/>
      <c r="D908" s="83"/>
      <c r="E908" s="83"/>
      <c r="F908" s="83"/>
      <c r="G908" s="83"/>
      <c r="H908" s="83"/>
      <c r="I908" s="83"/>
    </row>
    <row r="909" spans="2:9" ht="12.75">
      <c r="B909" s="83"/>
      <c r="C909" s="83"/>
      <c r="D909" s="83"/>
      <c r="E909" s="83"/>
      <c r="F909" s="83"/>
      <c r="G909" s="83"/>
      <c r="H909" s="83"/>
      <c r="I909" s="83"/>
    </row>
    <row r="910" spans="2:9" ht="12.75">
      <c r="B910" s="83"/>
      <c r="C910" s="83"/>
      <c r="D910" s="83"/>
      <c r="E910" s="83"/>
      <c r="F910" s="83"/>
      <c r="G910" s="83"/>
      <c r="H910" s="83"/>
      <c r="I910" s="83"/>
    </row>
    <row r="911" spans="2:9" ht="12.75">
      <c r="B911" s="83"/>
      <c r="C911" s="83"/>
      <c r="D911" s="83"/>
      <c r="E911" s="83"/>
      <c r="F911" s="83"/>
      <c r="G911" s="83"/>
      <c r="H911" s="83"/>
      <c r="I911" s="83"/>
    </row>
    <row r="912" spans="2:9" ht="12.75">
      <c r="B912" s="83"/>
      <c r="C912" s="83"/>
      <c r="D912" s="83"/>
      <c r="E912" s="83"/>
      <c r="F912" s="83"/>
      <c r="G912" s="83"/>
      <c r="H912" s="83"/>
      <c r="I912" s="83"/>
    </row>
    <row r="913" spans="2:9" ht="12.75">
      <c r="B913" s="83"/>
      <c r="C913" s="83"/>
      <c r="D913" s="83"/>
      <c r="E913" s="83"/>
      <c r="F913" s="83"/>
      <c r="G913" s="83"/>
      <c r="H913" s="83"/>
      <c r="I913" s="83"/>
    </row>
    <row r="914" spans="2:9" ht="12.75">
      <c r="B914" s="83"/>
      <c r="C914" s="83"/>
      <c r="D914" s="83"/>
      <c r="E914" s="83"/>
      <c r="F914" s="83"/>
      <c r="G914" s="83"/>
      <c r="H914" s="83"/>
      <c r="I914" s="83"/>
    </row>
    <row r="915" spans="2:9" ht="12.75">
      <c r="B915" s="83"/>
      <c r="C915" s="83"/>
      <c r="D915" s="83"/>
      <c r="E915" s="83"/>
      <c r="F915" s="83"/>
      <c r="G915" s="83"/>
      <c r="H915" s="83"/>
      <c r="I915" s="83"/>
    </row>
    <row r="916" spans="2:9" ht="12.75">
      <c r="B916" s="83"/>
      <c r="C916" s="83"/>
      <c r="D916" s="83"/>
      <c r="E916" s="83"/>
      <c r="F916" s="83"/>
      <c r="G916" s="83"/>
      <c r="H916" s="83"/>
      <c r="I916" s="83"/>
    </row>
    <row r="917" spans="2:9" ht="12.75">
      <c r="B917" s="83"/>
      <c r="C917" s="83"/>
      <c r="D917" s="83"/>
      <c r="E917" s="83"/>
      <c r="F917" s="83"/>
      <c r="G917" s="83"/>
      <c r="H917" s="83"/>
      <c r="I917" s="83"/>
    </row>
    <row r="918" spans="2:9" ht="12.75">
      <c r="B918" s="83"/>
      <c r="C918" s="83"/>
      <c r="D918" s="83"/>
      <c r="E918" s="83"/>
      <c r="F918" s="83"/>
      <c r="G918" s="83"/>
      <c r="H918" s="83"/>
      <c r="I918" s="83"/>
    </row>
    <row r="919" spans="2:9" ht="12.75">
      <c r="B919" s="83"/>
      <c r="C919" s="83"/>
      <c r="D919" s="83"/>
      <c r="E919" s="83"/>
      <c r="F919" s="83"/>
      <c r="G919" s="83"/>
      <c r="H919" s="83"/>
      <c r="I919" s="83"/>
    </row>
    <row r="920" spans="2:9" ht="12.75">
      <c r="B920" s="83"/>
      <c r="C920" s="83"/>
      <c r="D920" s="83"/>
      <c r="E920" s="83"/>
      <c r="F920" s="83"/>
      <c r="G920" s="83"/>
      <c r="H920" s="83"/>
      <c r="I920" s="83"/>
    </row>
    <row r="921" spans="2:9" ht="12.75">
      <c r="B921" s="83"/>
      <c r="C921" s="83"/>
      <c r="D921" s="83"/>
      <c r="E921" s="83"/>
      <c r="F921" s="83"/>
      <c r="G921" s="83"/>
      <c r="H921" s="83"/>
      <c r="I921" s="83"/>
    </row>
    <row r="922" spans="2:9" ht="12.75">
      <c r="B922" s="83"/>
      <c r="C922" s="83"/>
      <c r="D922" s="83"/>
      <c r="E922" s="83"/>
      <c r="F922" s="83"/>
      <c r="G922" s="83"/>
      <c r="H922" s="83"/>
      <c r="I922" s="83"/>
    </row>
    <row r="923" spans="2:9" ht="12.75">
      <c r="B923" s="83"/>
      <c r="C923" s="83"/>
      <c r="D923" s="83"/>
      <c r="E923" s="83"/>
      <c r="F923" s="83"/>
      <c r="G923" s="83"/>
      <c r="H923" s="83"/>
      <c r="I923" s="83"/>
    </row>
    <row r="924" spans="2:9" ht="12.75">
      <c r="B924" s="83"/>
      <c r="C924" s="83"/>
      <c r="D924" s="83"/>
      <c r="E924" s="83"/>
      <c r="F924" s="83"/>
      <c r="G924" s="83"/>
      <c r="H924" s="83"/>
      <c r="I924" s="83"/>
    </row>
    <row r="925" spans="2:9" ht="12.75">
      <c r="B925" s="83"/>
      <c r="C925" s="83"/>
      <c r="D925" s="83"/>
      <c r="E925" s="83"/>
      <c r="F925" s="83"/>
      <c r="G925" s="83"/>
      <c r="H925" s="83"/>
      <c r="I925" s="83"/>
    </row>
    <row r="926" spans="2:9" ht="12.75">
      <c r="B926" s="83"/>
      <c r="C926" s="83"/>
      <c r="D926" s="83"/>
      <c r="E926" s="83"/>
      <c r="F926" s="83"/>
      <c r="G926" s="83"/>
      <c r="H926" s="83"/>
      <c r="I926" s="83"/>
    </row>
    <row r="927" spans="2:9" ht="12.75">
      <c r="B927" s="83"/>
      <c r="C927" s="83"/>
      <c r="D927" s="83"/>
      <c r="E927" s="83"/>
      <c r="F927" s="83"/>
      <c r="G927" s="83"/>
      <c r="H927" s="83"/>
      <c r="I927" s="83"/>
    </row>
    <row r="928" spans="2:9" ht="12.75">
      <c r="B928" s="83"/>
      <c r="C928" s="83"/>
      <c r="D928" s="83"/>
      <c r="E928" s="83"/>
      <c r="F928" s="83"/>
      <c r="G928" s="83"/>
      <c r="H928" s="83"/>
      <c r="I928" s="83"/>
    </row>
    <row r="929" spans="2:9" ht="12.75">
      <c r="B929" s="83"/>
      <c r="C929" s="83"/>
      <c r="D929" s="83"/>
      <c r="E929" s="83"/>
      <c r="F929" s="83"/>
      <c r="G929" s="83"/>
      <c r="H929" s="83"/>
      <c r="I929" s="83"/>
    </row>
    <row r="930" spans="2:9" ht="12.75">
      <c r="B930" s="83"/>
      <c r="C930" s="83"/>
      <c r="D930" s="83"/>
      <c r="E930" s="83"/>
      <c r="F930" s="83"/>
      <c r="G930" s="83"/>
      <c r="H930" s="83"/>
      <c r="I930" s="83"/>
    </row>
    <row r="931" spans="2:9" ht="12.75">
      <c r="B931" s="83"/>
      <c r="C931" s="83"/>
      <c r="D931" s="83"/>
      <c r="E931" s="83"/>
      <c r="F931" s="83"/>
      <c r="G931" s="83"/>
      <c r="H931" s="83"/>
      <c r="I931" s="83"/>
    </row>
    <row r="932" spans="2:9" ht="12.75">
      <c r="B932" s="83"/>
      <c r="C932" s="83"/>
      <c r="D932" s="83"/>
      <c r="E932" s="83"/>
      <c r="F932" s="83"/>
      <c r="G932" s="83"/>
      <c r="H932" s="83"/>
      <c r="I932" s="83"/>
    </row>
    <row r="933" spans="2:9" ht="12.75">
      <c r="B933" s="83"/>
      <c r="C933" s="83"/>
      <c r="D933" s="83"/>
      <c r="E933" s="83"/>
      <c r="F933" s="83"/>
      <c r="G933" s="83"/>
      <c r="H933" s="83"/>
      <c r="I933" s="83"/>
    </row>
    <row r="934" spans="2:9" ht="12.75">
      <c r="B934" s="83"/>
      <c r="C934" s="83"/>
      <c r="D934" s="83"/>
      <c r="E934" s="83"/>
      <c r="F934" s="83"/>
      <c r="G934" s="83"/>
      <c r="H934" s="83"/>
      <c r="I934" s="83"/>
    </row>
    <row r="935" spans="2:9" ht="12.75">
      <c r="B935" s="83"/>
      <c r="C935" s="83"/>
      <c r="D935" s="83"/>
      <c r="E935" s="83"/>
      <c r="F935" s="83"/>
      <c r="G935" s="83"/>
      <c r="H935" s="83"/>
      <c r="I935" s="83"/>
    </row>
    <row r="936" spans="2:9" ht="12.75">
      <c r="B936" s="83"/>
      <c r="C936" s="83"/>
      <c r="D936" s="83"/>
      <c r="E936" s="83"/>
      <c r="F936" s="83"/>
      <c r="G936" s="83"/>
      <c r="H936" s="83"/>
      <c r="I936" s="83"/>
    </row>
    <row r="937" spans="2:9" ht="12.75">
      <c r="B937" s="83"/>
      <c r="C937" s="83"/>
      <c r="D937" s="83"/>
      <c r="E937" s="83"/>
      <c r="F937" s="83"/>
      <c r="G937" s="83"/>
      <c r="H937" s="83"/>
      <c r="I937" s="83"/>
    </row>
    <row r="938" spans="2:9" ht="12.75">
      <c r="B938" s="83"/>
      <c r="C938" s="83"/>
      <c r="D938" s="83"/>
      <c r="E938" s="83"/>
      <c r="F938" s="83"/>
      <c r="G938" s="83"/>
      <c r="H938" s="83"/>
      <c r="I938" s="83"/>
    </row>
    <row r="939" spans="2:9" ht="12.75">
      <c r="B939" s="83"/>
      <c r="C939" s="83"/>
      <c r="D939" s="83"/>
      <c r="E939" s="83"/>
      <c r="F939" s="83"/>
      <c r="G939" s="83"/>
      <c r="H939" s="83"/>
      <c r="I939" s="83"/>
    </row>
    <row r="940" spans="2:9" ht="12.75">
      <c r="B940" s="83"/>
      <c r="C940" s="83"/>
      <c r="D940" s="83"/>
      <c r="E940" s="83"/>
      <c r="F940" s="83"/>
      <c r="G940" s="83"/>
      <c r="H940" s="83"/>
      <c r="I940" s="83"/>
    </row>
    <row r="941" spans="2:9" ht="12.75">
      <c r="B941" s="83"/>
      <c r="C941" s="83"/>
      <c r="D941" s="83"/>
      <c r="E941" s="83"/>
      <c r="F941" s="83"/>
      <c r="G941" s="83"/>
      <c r="H941" s="83"/>
      <c r="I941" s="83"/>
    </row>
    <row r="942" spans="2:9" ht="12.75">
      <c r="B942" s="83"/>
      <c r="C942" s="83"/>
      <c r="D942" s="83"/>
      <c r="E942" s="83"/>
      <c r="F942" s="83"/>
      <c r="G942" s="83"/>
      <c r="H942" s="83"/>
      <c r="I942" s="83"/>
    </row>
    <row r="943" spans="2:9" ht="12.75">
      <c r="B943" s="83"/>
      <c r="C943" s="83"/>
      <c r="D943" s="83"/>
      <c r="E943" s="83"/>
      <c r="F943" s="83"/>
      <c r="G943" s="83"/>
      <c r="H943" s="83"/>
      <c r="I943" s="83"/>
    </row>
    <row r="944" spans="2:9" ht="12.75">
      <c r="B944" s="83"/>
      <c r="C944" s="83"/>
      <c r="D944" s="83"/>
      <c r="E944" s="83"/>
      <c r="F944" s="83"/>
      <c r="G944" s="83"/>
      <c r="H944" s="83"/>
      <c r="I944" s="83"/>
    </row>
    <row r="945" spans="2:9" ht="12.75">
      <c r="B945" s="83"/>
      <c r="C945" s="83"/>
      <c r="D945" s="83"/>
      <c r="E945" s="83"/>
      <c r="F945" s="83"/>
      <c r="G945" s="83"/>
      <c r="H945" s="83"/>
      <c r="I945" s="83"/>
    </row>
    <row r="946" spans="2:9" ht="12.75">
      <c r="B946" s="83"/>
      <c r="C946" s="83"/>
      <c r="D946" s="83"/>
      <c r="E946" s="83"/>
      <c r="F946" s="83"/>
      <c r="G946" s="83"/>
      <c r="H946" s="83"/>
      <c r="I946" s="83"/>
    </row>
    <row r="947" spans="2:9" ht="12.75">
      <c r="B947" s="83"/>
      <c r="C947" s="83"/>
      <c r="D947" s="83"/>
      <c r="E947" s="83"/>
      <c r="F947" s="83"/>
      <c r="G947" s="83"/>
      <c r="H947" s="83"/>
      <c r="I947" s="83"/>
    </row>
    <row r="948" spans="2:9" ht="12.75">
      <c r="B948" s="83"/>
      <c r="C948" s="83"/>
      <c r="D948" s="83"/>
      <c r="E948" s="83"/>
      <c r="F948" s="83"/>
      <c r="G948" s="83"/>
      <c r="H948" s="83"/>
      <c r="I948" s="83"/>
    </row>
    <row r="949" spans="2:9" ht="12.75">
      <c r="B949" s="83"/>
      <c r="C949" s="83"/>
      <c r="D949" s="83"/>
      <c r="E949" s="83"/>
      <c r="F949" s="83"/>
      <c r="G949" s="83"/>
      <c r="H949" s="83"/>
      <c r="I949" s="83"/>
    </row>
    <row r="950" spans="2:9" ht="12.75">
      <c r="B950" s="83"/>
      <c r="C950" s="83"/>
      <c r="D950" s="83"/>
      <c r="E950" s="83"/>
      <c r="F950" s="83"/>
      <c r="G950" s="83"/>
      <c r="H950" s="83"/>
      <c r="I950" s="83"/>
    </row>
    <row r="951" spans="2:9" ht="12.75">
      <c r="B951" s="83"/>
      <c r="C951" s="83"/>
      <c r="D951" s="83"/>
      <c r="E951" s="83"/>
      <c r="F951" s="83"/>
      <c r="G951" s="83"/>
      <c r="H951" s="83"/>
      <c r="I951" s="83"/>
    </row>
    <row r="952" spans="2:9" ht="12.75">
      <c r="B952" s="83"/>
      <c r="C952" s="83"/>
      <c r="D952" s="83"/>
      <c r="E952" s="83"/>
      <c r="F952" s="83"/>
      <c r="G952" s="83"/>
      <c r="H952" s="83"/>
      <c r="I952" s="83"/>
    </row>
    <row r="953" spans="2:9" ht="12.75">
      <c r="B953" s="83"/>
      <c r="C953" s="83"/>
      <c r="D953" s="83"/>
      <c r="E953" s="83"/>
      <c r="F953" s="83"/>
      <c r="G953" s="83"/>
      <c r="H953" s="83"/>
      <c r="I953" s="83"/>
    </row>
    <row r="954" spans="2:9" ht="12.75">
      <c r="B954" s="83"/>
      <c r="C954" s="83"/>
      <c r="D954" s="83"/>
      <c r="E954" s="83"/>
      <c r="F954" s="83"/>
      <c r="G954" s="83"/>
      <c r="H954" s="83"/>
      <c r="I954" s="83"/>
    </row>
    <row r="955" spans="2:9" ht="12.75">
      <c r="B955" s="83"/>
      <c r="C955" s="83"/>
      <c r="D955" s="83"/>
      <c r="E955" s="83"/>
      <c r="F955" s="83"/>
      <c r="G955" s="83"/>
      <c r="H955" s="83"/>
      <c r="I955" s="83"/>
    </row>
    <row r="956" spans="2:9" ht="12.75">
      <c r="B956" s="83"/>
      <c r="C956" s="83"/>
      <c r="D956" s="83"/>
      <c r="E956" s="83"/>
      <c r="F956" s="83"/>
      <c r="G956" s="83"/>
      <c r="H956" s="83"/>
      <c r="I956" s="83"/>
    </row>
    <row r="957" spans="2:9" ht="12.75">
      <c r="B957" s="83"/>
      <c r="C957" s="83"/>
      <c r="D957" s="83"/>
      <c r="E957" s="83"/>
      <c r="F957" s="83"/>
      <c r="G957" s="83"/>
      <c r="H957" s="83"/>
      <c r="I957" s="83"/>
    </row>
    <row r="958" spans="2:9" ht="12.75">
      <c r="B958" s="83"/>
      <c r="C958" s="83"/>
      <c r="D958" s="83"/>
      <c r="E958" s="83"/>
      <c r="F958" s="83"/>
      <c r="G958" s="83"/>
      <c r="H958" s="83"/>
      <c r="I958" s="83"/>
    </row>
    <row r="959" spans="2:9" ht="12.75">
      <c r="B959" s="83"/>
      <c r="C959" s="83"/>
      <c r="D959" s="83"/>
      <c r="E959" s="83"/>
      <c r="F959" s="83"/>
      <c r="G959" s="83"/>
      <c r="H959" s="83"/>
      <c r="I959" s="83"/>
    </row>
    <row r="960" spans="2:9" ht="12.75">
      <c r="B960" s="83"/>
      <c r="C960" s="83"/>
      <c r="D960" s="83"/>
      <c r="E960" s="83"/>
      <c r="F960" s="83"/>
      <c r="G960" s="83"/>
      <c r="H960" s="83"/>
      <c r="I960" s="83"/>
    </row>
    <row r="961" spans="2:9" ht="12.75">
      <c r="B961" s="83"/>
      <c r="C961" s="83"/>
      <c r="D961" s="83"/>
      <c r="E961" s="83"/>
      <c r="F961" s="83"/>
      <c r="G961" s="83"/>
      <c r="H961" s="83"/>
      <c r="I961" s="83"/>
    </row>
    <row r="962" spans="2:9" ht="12.75">
      <c r="B962" s="83"/>
      <c r="C962" s="83"/>
      <c r="D962" s="83"/>
      <c r="E962" s="83"/>
      <c r="F962" s="83"/>
      <c r="G962" s="83"/>
      <c r="H962" s="83"/>
      <c r="I962" s="83"/>
    </row>
    <row r="963" spans="2:9" ht="12.75">
      <c r="B963" s="83"/>
      <c r="C963" s="83"/>
      <c r="D963" s="83"/>
      <c r="E963" s="83"/>
      <c r="F963" s="83"/>
      <c r="G963" s="83"/>
      <c r="H963" s="83"/>
      <c r="I963" s="83"/>
    </row>
    <row r="964" spans="2:9" ht="12.75">
      <c r="B964" s="83"/>
      <c r="C964" s="83"/>
      <c r="D964" s="83"/>
      <c r="E964" s="83"/>
      <c r="F964" s="83"/>
      <c r="G964" s="83"/>
      <c r="H964" s="83"/>
      <c r="I964" s="83"/>
    </row>
    <row r="965" spans="2:9" ht="12.75">
      <c r="B965" s="83"/>
      <c r="C965" s="83"/>
      <c r="D965" s="83"/>
      <c r="E965" s="83"/>
      <c r="F965" s="83"/>
      <c r="G965" s="83"/>
      <c r="H965" s="83"/>
      <c r="I965" s="83"/>
    </row>
    <row r="966" spans="2:9" ht="12.75">
      <c r="B966" s="83"/>
      <c r="C966" s="83"/>
      <c r="D966" s="83"/>
      <c r="E966" s="83"/>
      <c r="F966" s="83"/>
      <c r="G966" s="83"/>
      <c r="H966" s="83"/>
      <c r="I966" s="83"/>
    </row>
    <row r="967" spans="2:9" ht="12.75">
      <c r="B967" s="83"/>
      <c r="C967" s="83"/>
      <c r="D967" s="83"/>
      <c r="E967" s="83"/>
      <c r="F967" s="83"/>
      <c r="G967" s="83"/>
      <c r="H967" s="83"/>
      <c r="I967" s="83"/>
    </row>
    <row r="968" spans="2:9" ht="12.75">
      <c r="B968" s="83"/>
      <c r="C968" s="83"/>
      <c r="D968" s="83"/>
      <c r="E968" s="83"/>
      <c r="F968" s="83"/>
      <c r="G968" s="83"/>
      <c r="H968" s="83"/>
      <c r="I968" s="83"/>
    </row>
    <row r="969" spans="2:9" ht="12.75">
      <c r="B969" s="83"/>
      <c r="C969" s="83"/>
      <c r="D969" s="83"/>
      <c r="E969" s="83"/>
      <c r="F969" s="83"/>
      <c r="G969" s="83"/>
      <c r="H969" s="83"/>
      <c r="I969" s="83"/>
    </row>
    <row r="970" spans="2:9" ht="12.75">
      <c r="B970" s="83"/>
      <c r="C970" s="83"/>
      <c r="D970" s="83"/>
      <c r="E970" s="83"/>
      <c r="F970" s="83"/>
      <c r="G970" s="83"/>
      <c r="H970" s="83"/>
      <c r="I970" s="83"/>
    </row>
    <row r="971" spans="2:9" ht="12.75">
      <c r="B971" s="83"/>
      <c r="C971" s="83"/>
      <c r="D971" s="83"/>
      <c r="E971" s="83"/>
      <c r="F971" s="83"/>
      <c r="G971" s="83"/>
      <c r="H971" s="83"/>
      <c r="I971" s="83"/>
    </row>
    <row r="972" spans="2:9" ht="12.75">
      <c r="B972" s="83"/>
      <c r="C972" s="83"/>
      <c r="D972" s="83"/>
      <c r="E972" s="83"/>
      <c r="F972" s="83"/>
      <c r="G972" s="83"/>
      <c r="H972" s="83"/>
      <c r="I972" s="83"/>
    </row>
    <row r="973" spans="2:9" ht="12.75">
      <c r="B973" s="83"/>
      <c r="C973" s="83"/>
      <c r="D973" s="83"/>
      <c r="E973" s="83"/>
      <c r="F973" s="83"/>
      <c r="G973" s="83"/>
      <c r="H973" s="83"/>
      <c r="I973" s="83"/>
    </row>
    <row r="974" spans="2:9" ht="12.75">
      <c r="B974" s="83"/>
      <c r="C974" s="83"/>
      <c r="D974" s="83"/>
      <c r="E974" s="83"/>
      <c r="F974" s="83"/>
      <c r="G974" s="83"/>
      <c r="H974" s="83"/>
      <c r="I974" s="83"/>
    </row>
    <row r="975" spans="2:9" ht="12.75">
      <c r="B975" s="83"/>
      <c r="C975" s="83"/>
      <c r="D975" s="83"/>
      <c r="E975" s="83"/>
      <c r="F975" s="83"/>
      <c r="G975" s="83"/>
      <c r="H975" s="83"/>
      <c r="I975" s="83"/>
    </row>
    <row r="976" spans="2:9" ht="12.75">
      <c r="B976" s="83"/>
      <c r="C976" s="83"/>
      <c r="D976" s="83"/>
      <c r="E976" s="83"/>
      <c r="F976" s="83"/>
      <c r="G976" s="83"/>
      <c r="H976" s="83"/>
      <c r="I976" s="83"/>
    </row>
    <row r="977" spans="2:9" ht="12.75">
      <c r="B977" s="83"/>
      <c r="C977" s="83"/>
      <c r="D977" s="83"/>
      <c r="E977" s="83"/>
      <c r="F977" s="83"/>
      <c r="G977" s="83"/>
      <c r="H977" s="83"/>
      <c r="I977" s="83"/>
    </row>
    <row r="978" spans="2:9" ht="12.75">
      <c r="B978" s="83"/>
      <c r="C978" s="83"/>
      <c r="D978" s="83"/>
      <c r="E978" s="83"/>
      <c r="F978" s="83"/>
      <c r="G978" s="83"/>
      <c r="H978" s="83"/>
      <c r="I978" s="83"/>
    </row>
    <row r="979" spans="2:9" ht="12.75">
      <c r="B979" s="83"/>
      <c r="C979" s="83"/>
      <c r="D979" s="83"/>
      <c r="E979" s="83"/>
      <c r="F979" s="83"/>
      <c r="G979" s="83"/>
      <c r="H979" s="83"/>
      <c r="I979" s="83"/>
    </row>
    <row r="980" spans="2:9" ht="12.75">
      <c r="B980" s="83"/>
      <c r="C980" s="83"/>
      <c r="D980" s="83"/>
      <c r="E980" s="83"/>
      <c r="F980" s="83"/>
      <c r="G980" s="83"/>
      <c r="H980" s="83"/>
      <c r="I980" s="83"/>
    </row>
    <row r="981" spans="2:9" ht="12.75">
      <c r="B981" s="83"/>
      <c r="C981" s="83"/>
      <c r="D981" s="83"/>
      <c r="E981" s="83"/>
      <c r="F981" s="83"/>
      <c r="G981" s="83"/>
      <c r="H981" s="83"/>
      <c r="I981" s="83"/>
    </row>
    <row r="982" spans="2:9" ht="12.75">
      <c r="B982" s="83"/>
      <c r="C982" s="83"/>
      <c r="D982" s="83"/>
      <c r="E982" s="83"/>
      <c r="F982" s="83"/>
      <c r="G982" s="83"/>
      <c r="H982" s="83"/>
      <c r="I982" s="83"/>
    </row>
    <row r="983" spans="2:9" ht="12.75">
      <c r="B983" s="83"/>
      <c r="C983" s="83"/>
      <c r="D983" s="83"/>
      <c r="E983" s="83"/>
      <c r="F983" s="83"/>
      <c r="G983" s="83"/>
      <c r="H983" s="83"/>
      <c r="I983" s="83"/>
    </row>
    <row r="984" spans="2:9" ht="12.75">
      <c r="B984" s="83"/>
      <c r="C984" s="83"/>
      <c r="D984" s="83"/>
      <c r="E984" s="83"/>
      <c r="F984" s="83"/>
      <c r="G984" s="83"/>
      <c r="H984" s="83"/>
      <c r="I984" s="83"/>
    </row>
    <row r="985" spans="2:9" ht="12.75">
      <c r="B985" s="83"/>
      <c r="C985" s="83"/>
      <c r="D985" s="83"/>
      <c r="E985" s="83"/>
      <c r="F985" s="83"/>
      <c r="G985" s="83"/>
      <c r="H985" s="83"/>
      <c r="I985" s="83"/>
    </row>
    <row r="986" spans="2:9" ht="12.75">
      <c r="B986" s="83"/>
      <c r="C986" s="83"/>
      <c r="D986" s="83"/>
      <c r="E986" s="83"/>
      <c r="F986" s="83"/>
      <c r="G986" s="83"/>
      <c r="H986" s="83"/>
      <c r="I986" s="83"/>
    </row>
    <row r="987" spans="2:9" ht="12.75">
      <c r="B987" s="83"/>
      <c r="C987" s="83"/>
      <c r="D987" s="83"/>
      <c r="E987" s="83"/>
      <c r="F987" s="83"/>
      <c r="G987" s="83"/>
      <c r="H987" s="83"/>
      <c r="I987" s="83"/>
    </row>
    <row r="988" spans="2:9" ht="12.75">
      <c r="B988" s="83"/>
      <c r="C988" s="83"/>
      <c r="D988" s="83"/>
      <c r="E988" s="83"/>
      <c r="F988" s="83"/>
      <c r="G988" s="83"/>
      <c r="H988" s="83"/>
      <c r="I988" s="83"/>
    </row>
    <row r="989" spans="2:9" ht="12.75">
      <c r="B989" s="83"/>
      <c r="C989" s="83"/>
      <c r="D989" s="83"/>
      <c r="E989" s="83"/>
      <c r="F989" s="83"/>
      <c r="G989" s="83"/>
      <c r="H989" s="83"/>
      <c r="I989" s="83"/>
    </row>
  </sheetData>
  <mergeCells count="19">
    <mergeCell ref="B23:H23"/>
    <mergeCell ref="B27:H27"/>
    <mergeCell ref="B30:B31"/>
    <mergeCell ref="C30:C31"/>
    <mergeCell ref="B17:H17"/>
    <mergeCell ref="B20:B21"/>
    <mergeCell ref="C20:C21"/>
    <mergeCell ref="B7:H7"/>
    <mergeCell ref="B11:B12"/>
    <mergeCell ref="C11:C12"/>
    <mergeCell ref="B13:H13"/>
    <mergeCell ref="B1:H1"/>
    <mergeCell ref="B2:H2"/>
    <mergeCell ref="B46:H46"/>
    <mergeCell ref="B32:H32"/>
    <mergeCell ref="B36:H36"/>
    <mergeCell ref="B40:B41"/>
    <mergeCell ref="C40:C41"/>
    <mergeCell ref="B42:H42"/>
  </mergeCells>
  <hyperlinks>
    <hyperlink ref="G14" r:id="rId1"/>
    <hyperlink ref="G20" r:id="rId2"/>
    <hyperlink ref="G28" r:id="rId3"/>
    <hyperlink ref="G37" r:id="rId4"/>
    <hyperlink ref="G47" r:id="rId5"/>
  </hyperlinks>
  <printOptions horizontalCentered="1" gridLines="1"/>
  <pageMargins left="0.7" right="0.7" top="0.75" bottom="0.75" header="0" footer="0"/>
  <pageSetup paperSize="9" pageOrder="overThenDown" orientation="portrait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76"/>
  <sheetViews>
    <sheetView topLeftCell="H1" workbookViewId="0">
      <selection activeCell="J3" sqref="J1:X1048576"/>
    </sheetView>
  </sheetViews>
  <sheetFormatPr defaultColWidth="14.42578125" defaultRowHeight="15.75" customHeight="1" outlineLevelRow="1"/>
  <cols>
    <col min="1" max="1" width="6.5703125" customWidth="1"/>
    <col min="2" max="2" width="11.42578125" customWidth="1"/>
    <col min="3" max="3" width="17.5703125" customWidth="1"/>
    <col min="4" max="4" width="19.140625" customWidth="1"/>
    <col min="5" max="5" width="21.85546875" customWidth="1"/>
    <col min="6" max="6" width="32.85546875" customWidth="1"/>
    <col min="7" max="7" width="55" customWidth="1"/>
    <col min="8" max="8" width="28.140625" customWidth="1"/>
    <col min="9" max="9" width="22" customWidth="1"/>
  </cols>
  <sheetData>
    <row r="1" spans="1:8" ht="32.25" customHeight="1">
      <c r="A1" s="63"/>
      <c r="B1" s="878" t="s">
        <v>703</v>
      </c>
      <c r="C1" s="864"/>
      <c r="D1" s="864"/>
      <c r="E1" s="864"/>
      <c r="F1" s="864"/>
      <c r="G1" s="864"/>
      <c r="H1" s="865"/>
    </row>
    <row r="2" spans="1:8" ht="18" customHeight="1">
      <c r="A2" s="63"/>
      <c r="B2" s="879" t="s">
        <v>37</v>
      </c>
      <c r="C2" s="864"/>
      <c r="D2" s="864"/>
      <c r="E2" s="864"/>
      <c r="F2" s="864"/>
      <c r="G2" s="864"/>
      <c r="H2" s="865"/>
    </row>
    <row r="3" spans="1:8" ht="25.5">
      <c r="A3" s="63"/>
      <c r="B3" s="5" t="s">
        <v>61</v>
      </c>
      <c r="C3" s="5" t="s">
        <v>65</v>
      </c>
      <c r="D3" s="5" t="s">
        <v>67</v>
      </c>
      <c r="E3" s="5" t="s">
        <v>68</v>
      </c>
      <c r="F3" s="5" t="s">
        <v>72</v>
      </c>
      <c r="G3" s="5" t="s">
        <v>704</v>
      </c>
      <c r="H3" s="5" t="s">
        <v>75</v>
      </c>
    </row>
    <row r="4" spans="1:8" ht="38.25">
      <c r="A4" s="206"/>
      <c r="B4" s="5" t="s">
        <v>16</v>
      </c>
      <c r="C4" s="5" t="s">
        <v>17</v>
      </c>
      <c r="D4" s="207" t="s">
        <v>705</v>
      </c>
      <c r="E4" s="38" t="s">
        <v>706</v>
      </c>
      <c r="F4" s="18" t="s">
        <v>707</v>
      </c>
      <c r="G4" s="19" t="s">
        <v>708</v>
      </c>
      <c r="H4" s="18" t="s">
        <v>97</v>
      </c>
    </row>
    <row r="5" spans="1:8" ht="38.25">
      <c r="A5" s="206"/>
      <c r="B5" s="5" t="s">
        <v>31</v>
      </c>
      <c r="C5" s="5" t="s">
        <v>34</v>
      </c>
      <c r="D5" s="18" t="s">
        <v>709</v>
      </c>
      <c r="E5" s="38" t="s">
        <v>710</v>
      </c>
      <c r="F5" s="18" t="s">
        <v>707</v>
      </c>
      <c r="G5" s="208" t="s">
        <v>711</v>
      </c>
      <c r="H5" s="18" t="s">
        <v>97</v>
      </c>
    </row>
    <row r="6" spans="1:8" ht="38.25">
      <c r="A6" s="206"/>
      <c r="B6" s="5" t="s">
        <v>146</v>
      </c>
      <c r="C6" s="5" t="s">
        <v>148</v>
      </c>
      <c r="D6" s="18" t="s">
        <v>709</v>
      </c>
      <c r="E6" s="38" t="s">
        <v>712</v>
      </c>
      <c r="F6" s="18" t="s">
        <v>707</v>
      </c>
      <c r="G6" s="208" t="s">
        <v>711</v>
      </c>
      <c r="H6" s="18" t="s">
        <v>97</v>
      </c>
    </row>
    <row r="7" spans="1:8" ht="12.75" customHeight="1">
      <c r="A7" s="63"/>
      <c r="B7" s="874" t="s">
        <v>160</v>
      </c>
      <c r="C7" s="864"/>
      <c r="D7" s="864"/>
      <c r="E7" s="864"/>
      <c r="F7" s="864"/>
      <c r="G7" s="864"/>
      <c r="H7" s="865"/>
    </row>
    <row r="8" spans="1:8" ht="38.25">
      <c r="A8" s="206"/>
      <c r="B8" s="5" t="s">
        <v>170</v>
      </c>
      <c r="C8" s="5" t="s">
        <v>173</v>
      </c>
      <c r="D8" s="18" t="s">
        <v>714</v>
      </c>
      <c r="E8" s="42" t="s">
        <v>715</v>
      </c>
      <c r="F8" s="18" t="s">
        <v>716</v>
      </c>
      <c r="G8" s="19" t="s">
        <v>717</v>
      </c>
      <c r="H8" s="19" t="s">
        <v>97</v>
      </c>
    </row>
    <row r="9" spans="1:8" ht="38.25">
      <c r="A9" s="63"/>
      <c r="B9" s="5" t="s">
        <v>202</v>
      </c>
      <c r="C9" s="5" t="s">
        <v>203</v>
      </c>
      <c r="D9" s="18" t="s">
        <v>719</v>
      </c>
      <c r="E9" s="43" t="s">
        <v>720</v>
      </c>
      <c r="F9" s="10" t="s">
        <v>721</v>
      </c>
      <c r="G9" s="15" t="s">
        <v>722</v>
      </c>
      <c r="H9" s="10" t="s">
        <v>97</v>
      </c>
    </row>
    <row r="10" spans="1:8" ht="25.5">
      <c r="A10" s="63"/>
      <c r="B10" s="867" t="s">
        <v>214</v>
      </c>
      <c r="C10" s="867" t="s">
        <v>215</v>
      </c>
      <c r="D10" s="18" t="s">
        <v>241</v>
      </c>
      <c r="E10" s="210" t="s">
        <v>723</v>
      </c>
      <c r="F10" s="10" t="s">
        <v>724</v>
      </c>
      <c r="G10" s="188" t="str">
        <f>HYPERLINK("https://www.youtube.com/watch?v=q7QzTJgLw_U","Пройти по ссылке. Выполнить урок хореографии.
https://www.youtube.com/watch?v=q7QzTJgLw_U")</f>
        <v>Пройти по ссылке. Выполнить урок хореографии.
https://www.youtube.com/watch?v=q7QzTJgLw_U</v>
      </c>
      <c r="H10" s="10" t="s">
        <v>584</v>
      </c>
    </row>
    <row r="11" spans="1:8" ht="38.25">
      <c r="A11" s="63"/>
      <c r="B11" s="868"/>
      <c r="C11" s="868"/>
      <c r="D11" s="18" t="s">
        <v>255</v>
      </c>
      <c r="E11" s="82" t="s">
        <v>726</v>
      </c>
      <c r="F11" s="10" t="s">
        <v>545</v>
      </c>
      <c r="G11" s="10" t="s">
        <v>609</v>
      </c>
      <c r="H11" s="10" t="s">
        <v>584</v>
      </c>
    </row>
    <row r="12" spans="1:8" ht="38.25">
      <c r="A12" s="63"/>
      <c r="B12" s="891" t="s">
        <v>239</v>
      </c>
      <c r="C12" s="891" t="s">
        <v>240</v>
      </c>
      <c r="D12" s="18" t="s">
        <v>255</v>
      </c>
      <c r="E12" s="82" t="s">
        <v>727</v>
      </c>
      <c r="F12" s="10" t="s">
        <v>545</v>
      </c>
      <c r="G12" s="15" t="s">
        <v>617</v>
      </c>
      <c r="H12" s="10" t="s">
        <v>584</v>
      </c>
    </row>
    <row r="13" spans="1:8" ht="38.25">
      <c r="A13" s="207"/>
      <c r="B13" s="868"/>
      <c r="C13" s="868"/>
      <c r="D13" s="18"/>
      <c r="E13" s="77" t="s">
        <v>728</v>
      </c>
      <c r="F13" s="67" t="s">
        <v>729</v>
      </c>
      <c r="G13" s="67" t="s">
        <v>730</v>
      </c>
      <c r="H13" s="67" t="s">
        <v>584</v>
      </c>
    </row>
    <row r="14" spans="1:8" ht="13.5">
      <c r="A14" s="207"/>
      <c r="B14" s="876" t="s">
        <v>245</v>
      </c>
      <c r="C14" s="864"/>
      <c r="D14" s="864"/>
      <c r="E14" s="864"/>
      <c r="F14" s="864"/>
      <c r="G14" s="864"/>
      <c r="H14" s="865"/>
    </row>
    <row r="15" spans="1:8" ht="25.5">
      <c r="A15" s="207"/>
      <c r="B15" s="5" t="s">
        <v>16</v>
      </c>
      <c r="C15" s="5" t="s">
        <v>17</v>
      </c>
      <c r="D15" s="38" t="s">
        <v>731</v>
      </c>
      <c r="E15" s="215" t="s">
        <v>732</v>
      </c>
      <c r="F15" s="18" t="s">
        <v>733</v>
      </c>
      <c r="G15" s="46" t="s">
        <v>734</v>
      </c>
      <c r="H15" s="19" t="s">
        <v>97</v>
      </c>
    </row>
    <row r="16" spans="1:8" ht="38.25">
      <c r="A16" s="63"/>
      <c r="B16" s="5" t="s">
        <v>31</v>
      </c>
      <c r="C16" s="5" t="s">
        <v>34</v>
      </c>
      <c r="D16" s="18" t="s">
        <v>731</v>
      </c>
      <c r="E16" s="38" t="s">
        <v>735</v>
      </c>
      <c r="F16" s="18" t="s">
        <v>736</v>
      </c>
      <c r="G16" s="84" t="str">
        <f>HYPERLINK("https://resh.edu.ru/subject/lesson/5066/main/144644/","Просмотр видео урока РЭШ; выполнить тренировочные задания
Если нет возможности, работать по учебнику стр. 172-173")</f>
        <v>Просмотр видео урока РЭШ; выполнить тренировочные задания
Если нет возможности, работать по учебнику стр. 172-173</v>
      </c>
      <c r="H16" s="10" t="s">
        <v>97</v>
      </c>
    </row>
    <row r="17" spans="1:8" ht="42" customHeight="1">
      <c r="A17" s="63"/>
      <c r="B17" s="5" t="s">
        <v>146</v>
      </c>
      <c r="C17" s="5" t="s">
        <v>148</v>
      </c>
      <c r="D17" s="18" t="s">
        <v>713</v>
      </c>
      <c r="E17" s="216" t="s">
        <v>737</v>
      </c>
      <c r="F17" s="18" t="s">
        <v>738</v>
      </c>
      <c r="G17" s="46" t="s">
        <v>739</v>
      </c>
      <c r="H17" s="10" t="s">
        <v>740</v>
      </c>
    </row>
    <row r="18" spans="1:8" ht="12.75">
      <c r="A18" s="207"/>
      <c r="B18" s="874" t="s">
        <v>160</v>
      </c>
      <c r="C18" s="864"/>
      <c r="D18" s="864"/>
      <c r="E18" s="864"/>
      <c r="F18" s="864"/>
      <c r="G18" s="864"/>
      <c r="H18" s="865"/>
    </row>
    <row r="19" spans="1:8" ht="51">
      <c r="A19" s="63"/>
      <c r="B19" s="5" t="s">
        <v>170</v>
      </c>
      <c r="C19" s="5" t="s">
        <v>173</v>
      </c>
      <c r="D19" s="18" t="s">
        <v>718</v>
      </c>
      <c r="E19" s="38" t="s">
        <v>741</v>
      </c>
      <c r="F19" s="18" t="s">
        <v>742</v>
      </c>
      <c r="G19" s="189" t="str">
        <f>HYPERLINK("https://resh.edu.ru/subject/lesson/4242/main/220866/","Посмотреть видео урок в РЭШ. 
Выполнить тренировочные задания.
Если нет возможности, работать 
по учебнику стр. 109 № 185+ правило")</f>
        <v>Посмотреть видео урок в РЭШ. 
Выполнить тренировочные задания.
Если нет возможности, работать 
по учебнику стр. 109 № 185+ правило</v>
      </c>
      <c r="H19" s="10" t="s">
        <v>743</v>
      </c>
    </row>
    <row r="20" spans="1:8" ht="38.25">
      <c r="A20" s="63"/>
      <c r="B20" s="5" t="s">
        <v>202</v>
      </c>
      <c r="C20" s="5" t="s">
        <v>203</v>
      </c>
      <c r="D20" s="18" t="s">
        <v>499</v>
      </c>
      <c r="E20" s="218" t="s">
        <v>744</v>
      </c>
      <c r="F20" s="133" t="s">
        <v>589</v>
      </c>
      <c r="G20" s="173" t="str">
        <f>HYPERLINK("https://drive.google.com/drive/u/0/folders/1b8bRAzzkbEnB-ewt5FXUJn9PXrAr0dKr","Работа по учебнику: № 1,3,4 стр .78-79 (аудио запись 
прилагается)
Связь с учителем аудио сообщениями при необходимости")</f>
        <v>Работа по учебнику: № 1,3,4 стр .78-79 (аудио запись 
прилагается)
Связь с учителем аудио сообщениями при необходимости</v>
      </c>
      <c r="H20" s="10" t="s">
        <v>502</v>
      </c>
    </row>
    <row r="21" spans="1:8" ht="51">
      <c r="A21" s="63"/>
      <c r="B21" s="867" t="s">
        <v>214</v>
      </c>
      <c r="C21" s="867" t="s">
        <v>215</v>
      </c>
      <c r="D21" s="18" t="s">
        <v>174</v>
      </c>
      <c r="E21" s="191" t="s">
        <v>745</v>
      </c>
      <c r="F21" s="133" t="s">
        <v>680</v>
      </c>
      <c r="G21" s="219" t="str">
        <f>HYPERLINK("https://yandex.ru/video/preview/?filmId=4293500082246782487&amp;text=тренировка%20зрительной%20памяти%202%20класс&amp;path=wizard&amp;parent-reqid=1589117549436439-1082914892271878096500133-production-app-host-vla-web-yp-41&amp;redircnt=1589117558.1","Работа по презентации ")</f>
        <v xml:space="preserve">Работа по презентации </v>
      </c>
      <c r="H21" s="10" t="s">
        <v>746</v>
      </c>
    </row>
    <row r="22" spans="1:8" ht="28.5" customHeight="1">
      <c r="A22" s="63"/>
      <c r="B22" s="868"/>
      <c r="C22" s="868"/>
      <c r="D22" s="18" t="s">
        <v>747</v>
      </c>
      <c r="E22" s="218" t="s">
        <v>748</v>
      </c>
      <c r="F22" s="133" t="s">
        <v>308</v>
      </c>
      <c r="G22" s="220" t="str">
        <f>HYPERLINK("https://www.youtube.com/watch?v=zOhRcob-HBs","Выполнить партерную классическую гимнастику
https://www.youtube.com/watch?v=zOhRcob-HBs")</f>
        <v>Выполнить партерную классическую гимнастику
https://www.youtube.com/watch?v=zOhRcob-HBs</v>
      </c>
      <c r="H22" s="10" t="s">
        <v>746</v>
      </c>
    </row>
    <row r="23" spans="1:8" ht="28.5" customHeight="1">
      <c r="A23" s="63"/>
      <c r="B23" s="876" t="s">
        <v>273</v>
      </c>
      <c r="C23" s="864"/>
      <c r="D23" s="864"/>
      <c r="E23" s="864"/>
      <c r="F23" s="864"/>
      <c r="G23" s="864"/>
      <c r="H23" s="865"/>
    </row>
    <row r="24" spans="1:8" ht="25.5">
      <c r="A24" s="207"/>
      <c r="B24" s="5" t="s">
        <v>16</v>
      </c>
      <c r="C24" s="5" t="s">
        <v>17</v>
      </c>
      <c r="D24" s="18" t="s">
        <v>174</v>
      </c>
      <c r="E24" s="38" t="s">
        <v>749</v>
      </c>
      <c r="F24" s="18" t="s">
        <v>750</v>
      </c>
      <c r="G24" s="41" t="s">
        <v>751</v>
      </c>
      <c r="H24" s="19" t="s">
        <v>97</v>
      </c>
    </row>
    <row r="25" spans="1:8" ht="38.25">
      <c r="A25" s="207"/>
      <c r="B25" s="5" t="s">
        <v>31</v>
      </c>
      <c r="C25" s="5" t="s">
        <v>34</v>
      </c>
      <c r="D25" s="18" t="s">
        <v>752</v>
      </c>
      <c r="E25" s="38" t="s">
        <v>753</v>
      </c>
      <c r="F25" s="18" t="s">
        <v>754</v>
      </c>
      <c r="G25" s="46" t="s">
        <v>755</v>
      </c>
      <c r="H25" s="10" t="s">
        <v>756</v>
      </c>
    </row>
    <row r="26" spans="1:8" ht="38.25">
      <c r="A26" s="63"/>
      <c r="B26" s="5" t="s">
        <v>146</v>
      </c>
      <c r="C26" s="5" t="s">
        <v>148</v>
      </c>
      <c r="D26" s="18" t="s">
        <v>752</v>
      </c>
      <c r="E26" s="38" t="s">
        <v>757</v>
      </c>
      <c r="F26" s="18" t="s">
        <v>758</v>
      </c>
      <c r="G26" s="46" t="s">
        <v>759</v>
      </c>
      <c r="H26" s="10" t="s">
        <v>97</v>
      </c>
    </row>
    <row r="27" spans="1:8" ht="12.75">
      <c r="A27" s="207"/>
      <c r="B27" s="874" t="s">
        <v>160</v>
      </c>
      <c r="C27" s="864"/>
      <c r="D27" s="864"/>
      <c r="E27" s="864"/>
      <c r="F27" s="864"/>
      <c r="G27" s="864"/>
      <c r="H27" s="865"/>
    </row>
    <row r="28" spans="1:8" ht="38.25">
      <c r="A28" s="207"/>
      <c r="B28" s="5" t="s">
        <v>170</v>
      </c>
      <c r="C28" s="5" t="s">
        <v>173</v>
      </c>
      <c r="D28" s="18" t="s">
        <v>255</v>
      </c>
      <c r="E28" s="38" t="s">
        <v>760</v>
      </c>
      <c r="F28" s="18" t="s">
        <v>736</v>
      </c>
      <c r="G28" s="46" t="s">
        <v>761</v>
      </c>
      <c r="H28" s="118" t="s">
        <v>762</v>
      </c>
    </row>
    <row r="29" spans="1:8" ht="38.25">
      <c r="A29" s="207"/>
      <c r="B29" s="5" t="s">
        <v>202</v>
      </c>
      <c r="C29" s="5" t="s">
        <v>203</v>
      </c>
      <c r="D29" s="18" t="s">
        <v>684</v>
      </c>
      <c r="E29" s="38" t="s">
        <v>763</v>
      </c>
      <c r="F29" s="18" t="s">
        <v>501</v>
      </c>
      <c r="G29" s="212" t="s">
        <v>648</v>
      </c>
      <c r="H29" s="10" t="s">
        <v>97</v>
      </c>
    </row>
    <row r="30" spans="1:8" ht="51" collapsed="1">
      <c r="A30" s="207"/>
      <c r="B30" s="5" t="s">
        <v>214</v>
      </c>
      <c r="C30" s="5" t="s">
        <v>215</v>
      </c>
      <c r="D30" s="18" t="s">
        <v>684</v>
      </c>
      <c r="E30" s="171" t="s">
        <v>764</v>
      </c>
      <c r="F30" s="18" t="s">
        <v>765</v>
      </c>
      <c r="G30" s="19" t="s">
        <v>766</v>
      </c>
      <c r="H30" s="18" t="s">
        <v>104</v>
      </c>
    </row>
    <row r="31" spans="1:8" ht="59.25" hidden="1" customHeight="1" outlineLevel="1">
      <c r="A31" s="207"/>
      <c r="B31" s="5" t="s">
        <v>239</v>
      </c>
      <c r="C31" s="5" t="s">
        <v>240</v>
      </c>
      <c r="D31" s="18" t="s">
        <v>255</v>
      </c>
      <c r="E31" s="171" t="s">
        <v>767</v>
      </c>
      <c r="F31" s="18"/>
      <c r="G31" s="18"/>
      <c r="H31" s="18" t="s">
        <v>104</v>
      </c>
    </row>
    <row r="32" spans="1:8" ht="40.5" hidden="1" customHeight="1" outlineLevel="1">
      <c r="A32" s="63"/>
      <c r="B32" s="876" t="s">
        <v>441</v>
      </c>
      <c r="C32" s="864"/>
      <c r="D32" s="864"/>
      <c r="E32" s="864"/>
      <c r="F32" s="864"/>
      <c r="G32" s="864"/>
      <c r="H32" s="865"/>
    </row>
    <row r="33" spans="1:8" ht="18" customHeight="1">
      <c r="A33" s="63"/>
      <c r="B33" s="876" t="s">
        <v>312</v>
      </c>
      <c r="C33" s="864"/>
      <c r="D33" s="864"/>
      <c r="E33" s="864"/>
      <c r="F33" s="864"/>
      <c r="G33" s="864"/>
      <c r="H33" s="865"/>
    </row>
    <row r="34" spans="1:8" ht="38.25">
      <c r="A34" s="63"/>
      <c r="B34" s="5" t="s">
        <v>16</v>
      </c>
      <c r="C34" s="5" t="s">
        <v>17</v>
      </c>
      <c r="D34" s="18" t="s">
        <v>684</v>
      </c>
      <c r="E34" s="38" t="s">
        <v>768</v>
      </c>
      <c r="F34" s="18" t="s">
        <v>769</v>
      </c>
      <c r="G34" s="41" t="s">
        <v>770</v>
      </c>
      <c r="H34" s="18" t="s">
        <v>97</v>
      </c>
    </row>
    <row r="35" spans="1:8" ht="38.25">
      <c r="A35" s="63"/>
      <c r="B35" s="5" t="s">
        <v>31</v>
      </c>
      <c r="C35" s="5" t="s">
        <v>34</v>
      </c>
      <c r="D35" s="18" t="s">
        <v>771</v>
      </c>
      <c r="E35" s="38" t="s">
        <v>772</v>
      </c>
      <c r="F35" s="18" t="s">
        <v>773</v>
      </c>
      <c r="G35" s="46" t="s">
        <v>774</v>
      </c>
      <c r="H35" s="10" t="s">
        <v>775</v>
      </c>
    </row>
    <row r="36" spans="1:8" ht="38.25">
      <c r="A36" s="207"/>
      <c r="B36" s="5" t="s">
        <v>146</v>
      </c>
      <c r="C36" s="5" t="s">
        <v>148</v>
      </c>
      <c r="D36" s="18" t="s">
        <v>776</v>
      </c>
      <c r="E36" s="38" t="s">
        <v>777</v>
      </c>
      <c r="F36" s="18" t="s">
        <v>778</v>
      </c>
      <c r="G36" s="84" t="str">
        <f>HYPERLINK("https://yandex.ru/video/preview/?autoplay=1&amp;filmId=15346953741094276359&amp;parent-reqid=1589122249686930-1485803187230188890200287-production-app-host-vla-web-yp-286&amp;path=wizard&amp;text=город+на+неве+2+класс+видеоурок","Посмотреть видео урок. Если нет возможности, работать по учебнику на стр. 108-113")</f>
        <v>Посмотреть видео урок. Если нет возможности, работать по учебнику на стр. 108-113</v>
      </c>
      <c r="H36" s="10" t="s">
        <v>779</v>
      </c>
    </row>
    <row r="37" spans="1:8" ht="12.75" customHeight="1">
      <c r="A37" s="206" t="s">
        <v>780</v>
      </c>
      <c r="B37" s="874" t="s">
        <v>160</v>
      </c>
      <c r="C37" s="864"/>
      <c r="D37" s="864"/>
      <c r="E37" s="864"/>
      <c r="F37" s="864"/>
      <c r="G37" s="864"/>
      <c r="H37" s="865"/>
    </row>
    <row r="38" spans="1:8" ht="38.25">
      <c r="A38" s="63"/>
      <c r="B38" s="5" t="s">
        <v>170</v>
      </c>
      <c r="C38" s="5" t="s">
        <v>173</v>
      </c>
      <c r="D38" s="18" t="s">
        <v>781</v>
      </c>
      <c r="E38" s="38" t="s">
        <v>782</v>
      </c>
      <c r="F38" s="18" t="s">
        <v>783</v>
      </c>
      <c r="G38" s="84" t="e">
        <f>HYPERLINK("https://yandex.ru/video/preview/?filmId=14409439373431384114&amp;text=ритм%20пятен%20как%20средство%20выражения%202%20класс%20презентация&amp;path=wizard&amp;parent-reqid=1588920090127856-25433498617797871800133-production-app-host-vla-web-yp-117&amp;redircnt=1588920093."&amp;"1","Работа по видео уроку. Если нет возможности, нарисовать картину сирени с помощью пятна ,созданного губкой")</f>
        <v>#VALUE!</v>
      </c>
      <c r="H38" s="10" t="s">
        <v>97</v>
      </c>
    </row>
    <row r="39" spans="1:8" ht="51">
      <c r="A39" s="206"/>
      <c r="B39" s="5" t="s">
        <v>202</v>
      </c>
      <c r="C39" s="5" t="s">
        <v>203</v>
      </c>
      <c r="D39" s="18" t="s">
        <v>781</v>
      </c>
      <c r="E39" s="191" t="s">
        <v>784</v>
      </c>
      <c r="F39" s="18" t="s">
        <v>785</v>
      </c>
      <c r="G39" s="222" t="str">
        <f>HYPERLINK("https://yandex.ru/video/preview/?filmId=5450032379239775166&amp;text=музей+чайковского+экскурсия&amp;path=wizard&amp;parent-reqid=1589121708574247-825181423767566000000293-production-app-host-man-web-yp-281&amp;redircnt=1589121721.1","Посмотреть видео экскурсию в дом-музей П. Чайковского, пройдя по ссылке. Если нет возможности, вспомнить и записать все известные произведения Чайковского и Прокофьева")</f>
        <v>Посмотреть видео экскурсию в дом-музей П. Чайковского, пройдя по ссылке. Если нет возможности, вспомнить и записать все известные произведения Чайковского и Прокофьева</v>
      </c>
      <c r="H39" s="188" t="str">
        <f>HYPERLINK("https://yandex.ru/video/preview/?filmId=9838454674699928483&amp;parent-reqid=1589121873619766-207795512696722911500239-production-app-host-vla-web-yp-324&amp;path=wizard&amp;text=музей+прокофьева+экскурсия","Посмотреть видео экскурсию дома-музея С. Прокофьева")</f>
        <v>Посмотреть видео экскурсию дома-музея С. Прокофьева</v>
      </c>
    </row>
    <row r="40" spans="1:8" ht="51">
      <c r="A40" s="207"/>
      <c r="B40" s="867" t="s">
        <v>214</v>
      </c>
      <c r="C40" s="867" t="s">
        <v>215</v>
      </c>
      <c r="D40" s="18" t="s">
        <v>786</v>
      </c>
      <c r="E40" s="171" t="s">
        <v>787</v>
      </c>
      <c r="F40" s="18" t="s">
        <v>786</v>
      </c>
      <c r="G40" s="18" t="s">
        <v>786</v>
      </c>
      <c r="H40" s="18" t="s">
        <v>786</v>
      </c>
    </row>
    <row r="41" spans="1:8" ht="52.5" customHeight="1">
      <c r="A41" s="206"/>
      <c r="B41" s="868"/>
      <c r="C41" s="868"/>
      <c r="D41" s="18" t="s">
        <v>781</v>
      </c>
      <c r="E41" s="171" t="s">
        <v>788</v>
      </c>
      <c r="F41" s="18" t="s">
        <v>789</v>
      </c>
      <c r="G41" s="223" t="str">
        <f>HYPERLINK("https://yandex.ru/video/preview/?filmId=16367318333504345869&amp;parent-reqid=1589116914784138-16159640511350968800299-prestable-app-host-sas-web-yp-49&amp;path=wizard&amp;text=онлайн+экскурсия+по+музеям+самары","Посетить виртуальную экскурсию по усадьбе А. Толстого, пройдя по ссылке")</f>
        <v>Посетить виртуальную экскурсию по усадьбе А. Толстого, пройдя по ссылке</v>
      </c>
      <c r="H41" s="18" t="s">
        <v>97</v>
      </c>
    </row>
    <row r="42" spans="1:8" ht="52.5" customHeight="1">
      <c r="A42" s="206"/>
      <c r="B42" s="5" t="s">
        <v>239</v>
      </c>
      <c r="C42" s="5" t="s">
        <v>240</v>
      </c>
      <c r="D42" s="18"/>
      <c r="E42" s="162" t="s">
        <v>790</v>
      </c>
      <c r="F42" s="18" t="s">
        <v>586</v>
      </c>
      <c r="G42" s="19" t="s">
        <v>791</v>
      </c>
      <c r="H42" s="18" t="s">
        <v>104</v>
      </c>
    </row>
    <row r="43" spans="1:8" ht="39.75" customHeight="1">
      <c r="A43" s="206"/>
      <c r="B43" s="876" t="s">
        <v>590</v>
      </c>
      <c r="C43" s="864"/>
      <c r="D43" s="864"/>
      <c r="E43" s="864"/>
      <c r="F43" s="864"/>
      <c r="G43" s="864"/>
      <c r="H43" s="865"/>
    </row>
    <row r="44" spans="1:8" ht="25.5">
      <c r="A44" s="63"/>
      <c r="B44" s="129" t="s">
        <v>16</v>
      </c>
      <c r="C44" s="129" t="s">
        <v>17</v>
      </c>
      <c r="D44" s="207" t="s">
        <v>792</v>
      </c>
      <c r="E44" s="38" t="s">
        <v>793</v>
      </c>
      <c r="F44" s="18" t="s">
        <v>794</v>
      </c>
      <c r="G44" s="41" t="s">
        <v>795</v>
      </c>
      <c r="H44" s="18" t="s">
        <v>97</v>
      </c>
    </row>
    <row r="45" spans="1:8" ht="38.25">
      <c r="A45" s="206"/>
      <c r="B45" s="129" t="s">
        <v>31</v>
      </c>
      <c r="C45" s="129" t="s">
        <v>34</v>
      </c>
      <c r="D45" s="207" t="s">
        <v>792</v>
      </c>
      <c r="E45" s="38" t="s">
        <v>796</v>
      </c>
      <c r="F45" s="18" t="s">
        <v>797</v>
      </c>
      <c r="G45" s="46" t="s">
        <v>798</v>
      </c>
      <c r="H45" s="10" t="s">
        <v>799</v>
      </c>
    </row>
    <row r="46" spans="1:8" ht="51">
      <c r="A46" s="207"/>
      <c r="B46" s="129" t="s">
        <v>146</v>
      </c>
      <c r="C46" s="129" t="s">
        <v>148</v>
      </c>
      <c r="D46" s="18" t="s">
        <v>800</v>
      </c>
      <c r="E46" s="38" t="s">
        <v>801</v>
      </c>
      <c r="F46" s="18" t="s">
        <v>660</v>
      </c>
      <c r="G46" s="46" t="s">
        <v>802</v>
      </c>
      <c r="H46" s="10" t="s">
        <v>97</v>
      </c>
    </row>
    <row r="47" spans="1:8" ht="12.75" customHeight="1">
      <c r="A47" s="207"/>
      <c r="B47" s="874" t="s">
        <v>160</v>
      </c>
      <c r="C47" s="864"/>
      <c r="D47" s="864"/>
      <c r="E47" s="864"/>
      <c r="F47" s="864"/>
      <c r="G47" s="864"/>
      <c r="H47" s="865"/>
    </row>
    <row r="48" spans="1:8" ht="38.25">
      <c r="A48" s="63"/>
      <c r="B48" s="129" t="s">
        <v>170</v>
      </c>
      <c r="C48" s="129" t="s">
        <v>173</v>
      </c>
      <c r="D48" s="18" t="s">
        <v>684</v>
      </c>
      <c r="E48" s="38" t="s">
        <v>803</v>
      </c>
      <c r="F48" s="18" t="s">
        <v>769</v>
      </c>
      <c r="G48" s="46" t="s">
        <v>804</v>
      </c>
      <c r="H48" s="15" t="s">
        <v>805</v>
      </c>
    </row>
    <row r="49" spans="1:9" ht="38.25">
      <c r="A49" s="206"/>
      <c r="B49" s="37" t="s">
        <v>202</v>
      </c>
      <c r="C49" s="37" t="s">
        <v>203</v>
      </c>
      <c r="D49" s="10" t="s">
        <v>771</v>
      </c>
      <c r="E49" s="38" t="s">
        <v>806</v>
      </c>
      <c r="F49" s="10" t="s">
        <v>671</v>
      </c>
      <c r="G49" s="15" t="s">
        <v>686</v>
      </c>
      <c r="H49" s="10" t="s">
        <v>97</v>
      </c>
    </row>
    <row r="50" spans="1:9" ht="38.25">
      <c r="A50" s="206"/>
      <c r="B50" s="5" t="s">
        <v>214</v>
      </c>
      <c r="C50" s="5" t="s">
        <v>215</v>
      </c>
      <c r="D50" s="18" t="s">
        <v>255</v>
      </c>
      <c r="E50" s="224" t="s">
        <v>807</v>
      </c>
      <c r="F50" s="66" t="s">
        <v>808</v>
      </c>
      <c r="G50" s="66" t="s">
        <v>809</v>
      </c>
      <c r="H50" s="66" t="s">
        <v>104</v>
      </c>
    </row>
    <row r="51" spans="1:9" ht="39.75" customHeight="1">
      <c r="A51" s="206"/>
      <c r="B51" s="63"/>
      <c r="C51" s="63"/>
      <c r="D51" s="63"/>
      <c r="E51" s="63"/>
      <c r="F51" s="63"/>
      <c r="G51" s="63"/>
      <c r="H51" s="63"/>
    </row>
    <row r="52" spans="1:9" ht="42" customHeight="1">
      <c r="A52" s="206"/>
    </row>
    <row r="53" spans="1:9" ht="12.75">
      <c r="A53" s="63"/>
    </row>
    <row r="54" spans="1:9" ht="12.75">
      <c r="A54" s="63"/>
    </row>
    <row r="55" spans="1:9" ht="12.75">
      <c r="A55" s="63"/>
    </row>
    <row r="56" spans="1:9" ht="12.75" customHeight="1">
      <c r="A56" s="63"/>
      <c r="B56" s="25"/>
    </row>
    <row r="57" spans="1:9" ht="12.75">
      <c r="A57" s="63"/>
      <c r="B57" s="142"/>
    </row>
    <row r="58" spans="1:9" ht="12.75">
      <c r="A58" s="63"/>
      <c r="B58" s="168"/>
    </row>
    <row r="59" spans="1:9" ht="12.75">
      <c r="A59" s="63"/>
      <c r="B59" s="25"/>
    </row>
    <row r="60" spans="1:9" ht="12.75">
      <c r="A60" s="63"/>
      <c r="B60" s="83"/>
      <c r="C60" s="63"/>
      <c r="D60" s="63"/>
      <c r="E60" s="63"/>
      <c r="F60" s="63"/>
      <c r="G60" s="63"/>
      <c r="H60" s="63"/>
      <c r="I60" s="63"/>
    </row>
    <row r="61" spans="1:9" ht="12.75">
      <c r="A61" s="63"/>
      <c r="I61" s="63"/>
    </row>
    <row r="62" spans="1:9" ht="12.75">
      <c r="A62" s="63"/>
      <c r="I62" s="63"/>
    </row>
    <row r="63" spans="1:9" ht="12.75">
      <c r="A63" s="63"/>
      <c r="I63" s="63"/>
    </row>
    <row r="64" spans="1:9" ht="12.75">
      <c r="A64" s="63"/>
    </row>
    <row r="65" spans="1:1" ht="12.75">
      <c r="A65" s="63"/>
    </row>
    <row r="66" spans="1:1" ht="12.75">
      <c r="A66" s="63"/>
    </row>
    <row r="67" spans="1:1" ht="12.75">
      <c r="A67" s="63"/>
    </row>
    <row r="68" spans="1:1" ht="12.75">
      <c r="A68" s="63"/>
    </row>
    <row r="69" spans="1:1" ht="12.75">
      <c r="A69" s="63"/>
    </row>
    <row r="70" spans="1:1" ht="12.75">
      <c r="A70" s="63"/>
    </row>
    <row r="71" spans="1:1" ht="12.75">
      <c r="A71" s="63"/>
    </row>
    <row r="72" spans="1:1" ht="12.75">
      <c r="A72" s="63"/>
    </row>
    <row r="73" spans="1:1" ht="12.75">
      <c r="A73" s="63"/>
    </row>
    <row r="74" spans="1:1" ht="12.75">
      <c r="A74" s="63"/>
    </row>
    <row r="75" spans="1:1" ht="12.75">
      <c r="A75" s="63"/>
    </row>
    <row r="76" spans="1:1" ht="12.75">
      <c r="A76" s="63"/>
    </row>
    <row r="77" spans="1:1" ht="12.75">
      <c r="A77" s="63"/>
    </row>
    <row r="78" spans="1:1" ht="12.75">
      <c r="A78" s="63"/>
    </row>
    <row r="79" spans="1:1" ht="12.75">
      <c r="A79" s="63"/>
    </row>
    <row r="80" spans="1:1" ht="12.75">
      <c r="A80" s="63"/>
    </row>
    <row r="81" spans="1:1" ht="12.75">
      <c r="A81" s="63"/>
    </row>
    <row r="82" spans="1:1" ht="12.75">
      <c r="A82" s="63"/>
    </row>
    <row r="83" spans="1:1" ht="12.75">
      <c r="A83" s="63"/>
    </row>
    <row r="84" spans="1:1" ht="12.75">
      <c r="A84" s="63"/>
    </row>
    <row r="85" spans="1:1" ht="12.75">
      <c r="A85" s="63"/>
    </row>
    <row r="86" spans="1:1" ht="12.75">
      <c r="A86" s="63"/>
    </row>
    <row r="87" spans="1:1" ht="12.75">
      <c r="A87" s="63"/>
    </row>
    <row r="88" spans="1:1" ht="12.75">
      <c r="A88" s="63"/>
    </row>
    <row r="89" spans="1:1" ht="12.75">
      <c r="A89" s="63"/>
    </row>
    <row r="90" spans="1:1" ht="12.75">
      <c r="A90" s="63"/>
    </row>
    <row r="91" spans="1:1" ht="12.75">
      <c r="A91" s="63"/>
    </row>
    <row r="92" spans="1:1" ht="12.75">
      <c r="A92" s="63"/>
    </row>
    <row r="93" spans="1:1" ht="12.75">
      <c r="A93" s="63"/>
    </row>
    <row r="94" spans="1:1" ht="12.75">
      <c r="A94" s="63"/>
    </row>
    <row r="95" spans="1:1" ht="12.75">
      <c r="A95" s="63"/>
    </row>
    <row r="96" spans="1:1" ht="12.75">
      <c r="A96" s="63"/>
    </row>
    <row r="97" spans="1:2" ht="12.75">
      <c r="A97" s="63"/>
    </row>
    <row r="98" spans="1:2" ht="12.75">
      <c r="A98" s="63"/>
    </row>
    <row r="99" spans="1:2" ht="12.75">
      <c r="A99" s="63"/>
    </row>
    <row r="100" spans="1:2" ht="12.75">
      <c r="A100" s="63"/>
    </row>
    <row r="101" spans="1:2" ht="12.75">
      <c r="A101" s="63"/>
    </row>
    <row r="102" spans="1:2" ht="12.75">
      <c r="A102" s="63"/>
    </row>
    <row r="103" spans="1:2" ht="12.75">
      <c r="A103" s="63"/>
    </row>
    <row r="104" spans="1:2" ht="12.75">
      <c r="A104" s="63"/>
    </row>
    <row r="105" spans="1:2" ht="12.75">
      <c r="A105" s="63"/>
    </row>
    <row r="106" spans="1:2" ht="12.75">
      <c r="A106" s="63"/>
    </row>
    <row r="107" spans="1:2" ht="12.75">
      <c r="A107" s="63"/>
    </row>
    <row r="108" spans="1:2" ht="12.75">
      <c r="A108" s="63"/>
    </row>
    <row r="109" spans="1:2" ht="12.75">
      <c r="A109" s="63"/>
    </row>
    <row r="110" spans="1:2" ht="12.75">
      <c r="A110" s="63"/>
    </row>
    <row r="111" spans="1:2" ht="12.75">
      <c r="A111" s="63"/>
      <c r="B111" s="86"/>
    </row>
    <row r="112" spans="1:2" ht="18">
      <c r="A112" s="63"/>
      <c r="B112" s="16"/>
    </row>
    <row r="113" spans="1:9" ht="12.75">
      <c r="A113" s="63"/>
      <c r="B113" s="86"/>
    </row>
    <row r="114" spans="1:9" ht="12.75">
      <c r="A114" s="63"/>
      <c r="B114" s="25"/>
      <c r="I114" s="63"/>
    </row>
    <row r="115" spans="1:9" ht="12.75">
      <c r="A115" s="63"/>
      <c r="B115" s="83"/>
      <c r="C115" s="63"/>
      <c r="D115" s="63"/>
      <c r="E115" s="63"/>
      <c r="F115" s="63"/>
      <c r="G115" s="63"/>
      <c r="H115" s="63"/>
      <c r="I115" s="63"/>
    </row>
    <row r="116" spans="1:9" ht="12.75">
      <c r="A116" s="63"/>
      <c r="B116" s="83"/>
      <c r="C116" s="63"/>
      <c r="D116" s="63"/>
      <c r="E116" s="63"/>
      <c r="F116" s="63"/>
      <c r="G116" s="63"/>
      <c r="H116" s="63"/>
      <c r="I116" s="63"/>
    </row>
    <row r="117" spans="1:9" ht="12.75">
      <c r="A117" s="63"/>
      <c r="B117" s="83"/>
      <c r="C117" s="63"/>
      <c r="D117" s="63"/>
      <c r="E117" s="63"/>
      <c r="F117" s="63"/>
      <c r="G117" s="63"/>
      <c r="H117" s="63"/>
      <c r="I117" s="63"/>
    </row>
    <row r="118" spans="1:9" ht="12.75">
      <c r="A118" s="63"/>
      <c r="B118" s="83"/>
      <c r="C118" s="63"/>
      <c r="D118" s="63"/>
      <c r="E118" s="63"/>
      <c r="F118" s="63"/>
      <c r="G118" s="63"/>
      <c r="H118" s="63"/>
      <c r="I118" s="63"/>
    </row>
    <row r="119" spans="1:9" ht="12.75">
      <c r="A119" s="63"/>
      <c r="B119" s="83"/>
      <c r="C119" s="63"/>
      <c r="D119" s="63"/>
      <c r="E119" s="63"/>
      <c r="F119" s="63"/>
      <c r="G119" s="63"/>
      <c r="H119" s="63"/>
      <c r="I119" s="63"/>
    </row>
    <row r="120" spans="1:9" ht="12.75">
      <c r="A120" s="63"/>
      <c r="B120" s="83"/>
      <c r="C120" s="63"/>
      <c r="D120" s="63"/>
      <c r="E120" s="63"/>
      <c r="F120" s="63"/>
      <c r="G120" s="63"/>
      <c r="H120" s="63"/>
      <c r="I120" s="63"/>
    </row>
    <row r="121" spans="1:9" ht="12.75">
      <c r="A121" s="63"/>
      <c r="B121" s="83"/>
      <c r="C121" s="63"/>
      <c r="D121" s="63"/>
      <c r="E121" s="63"/>
      <c r="F121" s="63"/>
      <c r="G121" s="63"/>
      <c r="H121" s="63"/>
      <c r="I121" s="63"/>
    </row>
    <row r="122" spans="1:9" ht="12.75">
      <c r="A122" s="63"/>
      <c r="B122" s="83"/>
      <c r="C122" s="63"/>
      <c r="D122" s="63"/>
      <c r="E122" s="63"/>
      <c r="F122" s="63"/>
      <c r="G122" s="63"/>
      <c r="H122" s="63"/>
      <c r="I122" s="63"/>
    </row>
    <row r="123" spans="1:9" ht="12.75">
      <c r="A123" s="63"/>
      <c r="B123" s="83"/>
      <c r="C123" s="63"/>
      <c r="D123" s="63"/>
      <c r="E123" s="63"/>
      <c r="F123" s="63"/>
      <c r="G123" s="63"/>
      <c r="H123" s="63"/>
      <c r="I123" s="63"/>
    </row>
    <row r="124" spans="1:9" ht="12.75">
      <c r="A124" s="63"/>
      <c r="B124" s="83"/>
      <c r="C124" s="63"/>
      <c r="D124" s="63"/>
      <c r="E124" s="63"/>
      <c r="F124" s="63"/>
      <c r="G124" s="63"/>
      <c r="H124" s="63"/>
      <c r="I124" s="63"/>
    </row>
    <row r="125" spans="1:9" ht="12.75">
      <c r="A125" s="63"/>
      <c r="B125" s="83"/>
      <c r="C125" s="63"/>
      <c r="D125" s="63"/>
      <c r="E125" s="63"/>
      <c r="F125" s="63"/>
      <c r="G125" s="63"/>
      <c r="H125" s="63"/>
      <c r="I125" s="63"/>
    </row>
    <row r="126" spans="1:9" ht="12.75">
      <c r="A126" s="63"/>
      <c r="B126" s="83"/>
      <c r="C126" s="63"/>
      <c r="D126" s="63"/>
      <c r="E126" s="63"/>
      <c r="F126" s="63"/>
      <c r="G126" s="63"/>
      <c r="H126" s="63"/>
      <c r="I126" s="63"/>
    </row>
    <row r="127" spans="1:9" ht="12.75">
      <c r="A127" s="63"/>
      <c r="B127" s="83"/>
      <c r="C127" s="63"/>
      <c r="D127" s="63"/>
      <c r="E127" s="63"/>
      <c r="F127" s="63"/>
      <c r="G127" s="63"/>
      <c r="H127" s="63"/>
      <c r="I127" s="63"/>
    </row>
    <row r="128" spans="1:9" ht="12.75">
      <c r="A128" s="63"/>
      <c r="B128" s="83"/>
      <c r="C128" s="63"/>
      <c r="D128" s="63"/>
      <c r="E128" s="63"/>
      <c r="F128" s="63"/>
      <c r="G128" s="63"/>
      <c r="H128" s="63"/>
      <c r="I128" s="63"/>
    </row>
    <row r="129" spans="1:9" ht="12.75">
      <c r="A129" s="63"/>
      <c r="B129" s="83"/>
      <c r="C129" s="63"/>
      <c r="D129" s="63"/>
      <c r="E129" s="63"/>
      <c r="F129" s="63"/>
      <c r="G129" s="63"/>
      <c r="H129" s="63"/>
      <c r="I129" s="63"/>
    </row>
    <row r="130" spans="1:9" ht="12.75">
      <c r="A130" s="63"/>
      <c r="B130" s="83"/>
      <c r="C130" s="63"/>
      <c r="D130" s="63"/>
      <c r="E130" s="63"/>
      <c r="F130" s="63"/>
      <c r="G130" s="63"/>
      <c r="H130" s="63"/>
      <c r="I130" s="63"/>
    </row>
    <row r="131" spans="1:9" ht="12.75">
      <c r="A131" s="63"/>
      <c r="B131" s="83"/>
      <c r="C131" s="63"/>
      <c r="D131" s="63"/>
      <c r="E131" s="63"/>
      <c r="F131" s="63"/>
      <c r="G131" s="63"/>
      <c r="H131" s="63"/>
      <c r="I131" s="63"/>
    </row>
    <row r="132" spans="1:9" ht="12.75">
      <c r="A132" s="63"/>
      <c r="B132" s="83"/>
      <c r="C132" s="63"/>
      <c r="D132" s="63"/>
      <c r="E132" s="63"/>
      <c r="F132" s="63"/>
      <c r="G132" s="63"/>
      <c r="H132" s="63"/>
      <c r="I132" s="63"/>
    </row>
    <row r="133" spans="1:9" ht="12.75">
      <c r="A133" s="63"/>
      <c r="B133" s="83"/>
      <c r="C133" s="63"/>
      <c r="D133" s="63"/>
      <c r="E133" s="63"/>
      <c r="F133" s="63"/>
      <c r="G133" s="63"/>
      <c r="H133" s="63"/>
      <c r="I133" s="63"/>
    </row>
    <row r="134" spans="1:9" ht="12.75">
      <c r="A134" s="63"/>
      <c r="B134" s="83"/>
      <c r="C134" s="63"/>
      <c r="D134" s="63"/>
      <c r="E134" s="63"/>
      <c r="F134" s="63"/>
      <c r="G134" s="63"/>
      <c r="H134" s="63"/>
      <c r="I134" s="63"/>
    </row>
    <row r="135" spans="1:9" ht="12.75">
      <c r="A135" s="63"/>
      <c r="B135" s="83"/>
      <c r="C135" s="63"/>
      <c r="D135" s="63"/>
      <c r="E135" s="63"/>
      <c r="F135" s="63"/>
      <c r="G135" s="63"/>
      <c r="H135" s="63"/>
      <c r="I135" s="63"/>
    </row>
    <row r="136" spans="1:9" ht="12.75">
      <c r="A136" s="63"/>
      <c r="B136" s="83"/>
      <c r="C136" s="63"/>
      <c r="D136" s="63"/>
      <c r="E136" s="63"/>
      <c r="F136" s="63"/>
      <c r="G136" s="63"/>
      <c r="H136" s="63"/>
      <c r="I136" s="63"/>
    </row>
    <row r="137" spans="1:9" ht="12.75">
      <c r="A137" s="63"/>
      <c r="B137" s="83"/>
      <c r="C137" s="63"/>
      <c r="D137" s="63"/>
      <c r="E137" s="63"/>
      <c r="F137" s="63"/>
      <c r="G137" s="63"/>
      <c r="H137" s="63"/>
      <c r="I137" s="63"/>
    </row>
    <row r="138" spans="1:9" ht="12.75">
      <c r="A138" s="63"/>
      <c r="B138" s="83"/>
      <c r="C138" s="63"/>
      <c r="D138" s="63"/>
      <c r="E138" s="63"/>
      <c r="F138" s="63"/>
      <c r="G138" s="63"/>
      <c r="H138" s="63"/>
      <c r="I138" s="63"/>
    </row>
    <row r="139" spans="1:9" ht="12.75">
      <c r="A139" s="63"/>
      <c r="B139" s="83"/>
      <c r="C139" s="63"/>
      <c r="D139" s="63"/>
      <c r="E139" s="63"/>
      <c r="F139" s="63"/>
      <c r="G139" s="63"/>
      <c r="H139" s="63"/>
      <c r="I139" s="63"/>
    </row>
    <row r="140" spans="1:9" ht="12.75">
      <c r="A140" s="63"/>
      <c r="B140" s="83"/>
      <c r="C140" s="63"/>
      <c r="D140" s="63"/>
      <c r="E140" s="63"/>
      <c r="F140" s="63"/>
      <c r="G140" s="63"/>
      <c r="H140" s="63"/>
      <c r="I140" s="63"/>
    </row>
    <row r="141" spans="1:9" ht="12.75">
      <c r="A141" s="63"/>
      <c r="B141" s="83"/>
      <c r="C141" s="63"/>
      <c r="D141" s="63"/>
      <c r="E141" s="63"/>
      <c r="F141" s="63"/>
      <c r="G141" s="63"/>
      <c r="H141" s="63"/>
      <c r="I141" s="63"/>
    </row>
    <row r="142" spans="1:9" ht="12.75">
      <c r="A142" s="63"/>
      <c r="B142" s="83"/>
      <c r="C142" s="63"/>
      <c r="D142" s="63"/>
      <c r="E142" s="63"/>
      <c r="F142" s="63"/>
      <c r="G142" s="63"/>
      <c r="H142" s="63"/>
      <c r="I142" s="63"/>
    </row>
    <row r="143" spans="1:9" ht="12.75">
      <c r="A143" s="63"/>
      <c r="B143" s="83"/>
      <c r="C143" s="63"/>
      <c r="D143" s="63"/>
      <c r="E143" s="63"/>
      <c r="F143" s="63"/>
      <c r="G143" s="63"/>
      <c r="H143" s="63"/>
      <c r="I143" s="63"/>
    </row>
    <row r="144" spans="1:9" ht="12.75">
      <c r="A144" s="63"/>
      <c r="B144" s="83"/>
      <c r="C144" s="63"/>
      <c r="D144" s="63"/>
      <c r="E144" s="63"/>
      <c r="F144" s="63"/>
      <c r="G144" s="63"/>
      <c r="H144" s="63"/>
      <c r="I144" s="63"/>
    </row>
    <row r="145" spans="1:9" ht="12.75">
      <c r="A145" s="63"/>
      <c r="B145" s="83"/>
      <c r="C145" s="63"/>
      <c r="D145" s="63"/>
      <c r="E145" s="63"/>
      <c r="F145" s="63"/>
      <c r="G145" s="63"/>
      <c r="H145" s="63"/>
      <c r="I145" s="63"/>
    </row>
    <row r="146" spans="1:9" ht="12.75">
      <c r="A146" s="63"/>
      <c r="B146" s="83"/>
      <c r="C146" s="63"/>
      <c r="D146" s="63"/>
      <c r="E146" s="63"/>
      <c r="F146" s="63"/>
      <c r="G146" s="63"/>
      <c r="H146" s="63"/>
      <c r="I146" s="63"/>
    </row>
    <row r="147" spans="1:9" ht="12.75">
      <c r="A147" s="63"/>
      <c r="B147" s="83"/>
      <c r="C147" s="63"/>
      <c r="D147" s="63"/>
      <c r="E147" s="63"/>
      <c r="F147" s="63"/>
      <c r="G147" s="63"/>
      <c r="H147" s="63"/>
      <c r="I147" s="63"/>
    </row>
    <row r="148" spans="1:9" ht="12.75">
      <c r="A148" s="63"/>
      <c r="B148" s="83"/>
      <c r="C148" s="63"/>
      <c r="D148" s="63"/>
      <c r="E148" s="63"/>
      <c r="F148" s="63"/>
      <c r="G148" s="63"/>
      <c r="H148" s="63"/>
      <c r="I148" s="63"/>
    </row>
    <row r="149" spans="1:9" ht="12.75">
      <c r="A149" s="63"/>
      <c r="B149" s="83"/>
      <c r="C149" s="63"/>
      <c r="D149" s="63"/>
      <c r="E149" s="63"/>
      <c r="F149" s="63"/>
      <c r="G149" s="63"/>
      <c r="H149" s="63"/>
      <c r="I149" s="63"/>
    </row>
    <row r="150" spans="1:9" ht="12.75">
      <c r="A150" s="63"/>
      <c r="B150" s="83"/>
      <c r="C150" s="63"/>
      <c r="D150" s="63"/>
      <c r="E150" s="63"/>
      <c r="F150" s="63"/>
      <c r="G150" s="63"/>
      <c r="H150" s="63"/>
      <c r="I150" s="63"/>
    </row>
    <row r="151" spans="1:9" ht="12.75">
      <c r="A151" s="63"/>
      <c r="B151" s="83"/>
      <c r="C151" s="63"/>
      <c r="D151" s="63"/>
      <c r="E151" s="63"/>
      <c r="F151" s="63"/>
      <c r="G151" s="63"/>
      <c r="H151" s="63"/>
      <c r="I151" s="63"/>
    </row>
    <row r="152" spans="1:9" ht="12.75">
      <c r="A152" s="63"/>
      <c r="B152" s="83"/>
      <c r="C152" s="63"/>
      <c r="D152" s="63"/>
      <c r="E152" s="63"/>
      <c r="F152" s="63"/>
      <c r="G152" s="63"/>
      <c r="H152" s="63"/>
      <c r="I152" s="63"/>
    </row>
    <row r="153" spans="1:9" ht="12.75">
      <c r="A153" s="63"/>
      <c r="B153" s="83"/>
      <c r="C153" s="63"/>
      <c r="D153" s="63"/>
      <c r="E153" s="63"/>
      <c r="F153" s="63"/>
      <c r="G153" s="63"/>
      <c r="H153" s="63"/>
      <c r="I153" s="63"/>
    </row>
    <row r="154" spans="1:9" ht="12.75">
      <c r="A154" s="63"/>
      <c r="B154" s="83"/>
      <c r="C154" s="63"/>
      <c r="D154" s="63"/>
      <c r="E154" s="63"/>
      <c r="F154" s="63"/>
      <c r="G154" s="63"/>
      <c r="H154" s="63"/>
      <c r="I154" s="63"/>
    </row>
    <row r="155" spans="1:9" ht="12.75">
      <c r="A155" s="63"/>
      <c r="B155" s="83"/>
      <c r="C155" s="63"/>
      <c r="D155" s="63"/>
      <c r="E155" s="63"/>
      <c r="F155" s="63"/>
      <c r="G155" s="63"/>
      <c r="H155" s="63"/>
      <c r="I155" s="63"/>
    </row>
    <row r="156" spans="1:9" ht="12.75">
      <c r="A156" s="63"/>
      <c r="B156" s="83"/>
      <c r="C156" s="63"/>
      <c r="D156" s="63"/>
      <c r="E156" s="63"/>
      <c r="F156" s="63"/>
      <c r="G156" s="63"/>
      <c r="H156" s="63"/>
      <c r="I156" s="63"/>
    </row>
    <row r="157" spans="1:9" ht="12.75">
      <c r="A157" s="63"/>
      <c r="B157" s="83"/>
      <c r="C157" s="63"/>
      <c r="D157" s="63"/>
      <c r="E157" s="63"/>
      <c r="F157" s="63"/>
      <c r="G157" s="63"/>
      <c r="H157" s="63"/>
      <c r="I157" s="63"/>
    </row>
    <row r="158" spans="1:9" ht="12.75">
      <c r="A158" s="63"/>
      <c r="B158" s="83"/>
      <c r="C158" s="63"/>
      <c r="D158" s="63"/>
      <c r="E158" s="63"/>
      <c r="F158" s="63"/>
      <c r="G158" s="63"/>
      <c r="H158" s="63"/>
      <c r="I158" s="63"/>
    </row>
    <row r="159" spans="1:9" ht="12.75">
      <c r="A159" s="63"/>
      <c r="B159" s="83"/>
      <c r="C159" s="63"/>
      <c r="D159" s="63"/>
      <c r="E159" s="63"/>
      <c r="F159" s="63"/>
      <c r="G159" s="63"/>
      <c r="H159" s="63"/>
      <c r="I159" s="63"/>
    </row>
    <row r="160" spans="1:9" ht="12.75">
      <c r="A160" s="63"/>
      <c r="B160" s="83"/>
      <c r="C160" s="63"/>
      <c r="D160" s="63"/>
      <c r="E160" s="63"/>
      <c r="F160" s="63"/>
      <c r="G160" s="63"/>
      <c r="H160" s="63"/>
      <c r="I160" s="63"/>
    </row>
    <row r="161" spans="1:9" ht="12.75">
      <c r="A161" s="63"/>
      <c r="B161" s="83"/>
      <c r="C161" s="63"/>
      <c r="D161" s="63"/>
      <c r="E161" s="63"/>
      <c r="F161" s="63"/>
      <c r="G161" s="63"/>
      <c r="H161" s="63"/>
      <c r="I161" s="63"/>
    </row>
    <row r="162" spans="1:9" ht="12.75">
      <c r="A162" s="63"/>
      <c r="B162" s="83"/>
      <c r="C162" s="63"/>
      <c r="D162" s="63"/>
      <c r="E162" s="63"/>
      <c r="F162" s="63"/>
      <c r="G162" s="63"/>
      <c r="H162" s="63"/>
      <c r="I162" s="63"/>
    </row>
    <row r="163" spans="1:9" ht="12.75">
      <c r="A163" s="63"/>
      <c r="B163" s="83"/>
      <c r="C163" s="63"/>
      <c r="D163" s="63"/>
      <c r="E163" s="63"/>
      <c r="F163" s="63"/>
      <c r="G163" s="63"/>
      <c r="H163" s="63"/>
      <c r="I163" s="63"/>
    </row>
    <row r="164" spans="1:9" ht="12.75">
      <c r="A164" s="63"/>
      <c r="B164" s="83"/>
      <c r="C164" s="63"/>
      <c r="D164" s="63"/>
      <c r="E164" s="63"/>
      <c r="F164" s="63"/>
      <c r="G164" s="63"/>
      <c r="H164" s="63"/>
      <c r="I164" s="63"/>
    </row>
    <row r="165" spans="1:9" ht="12.75">
      <c r="A165" s="63"/>
      <c r="B165" s="83"/>
      <c r="C165" s="63"/>
      <c r="D165" s="63"/>
      <c r="E165" s="63"/>
      <c r="F165" s="63"/>
      <c r="G165" s="63"/>
      <c r="H165" s="63"/>
      <c r="I165" s="63"/>
    </row>
    <row r="166" spans="1:9" ht="12.75">
      <c r="A166" s="63"/>
      <c r="B166" s="83"/>
      <c r="C166" s="63"/>
      <c r="D166" s="63"/>
      <c r="E166" s="63"/>
      <c r="F166" s="63"/>
      <c r="G166" s="63"/>
      <c r="H166" s="63"/>
      <c r="I166" s="63"/>
    </row>
    <row r="167" spans="1:9" ht="12.75">
      <c r="A167" s="63"/>
      <c r="B167" s="83"/>
      <c r="C167" s="63"/>
      <c r="D167" s="63"/>
      <c r="E167" s="63"/>
      <c r="F167" s="63"/>
      <c r="G167" s="63"/>
      <c r="H167" s="63"/>
      <c r="I167" s="63"/>
    </row>
    <row r="168" spans="1:9" ht="12.75">
      <c r="A168" s="63"/>
      <c r="B168" s="83"/>
      <c r="C168" s="63"/>
      <c r="D168" s="63"/>
      <c r="E168" s="63"/>
      <c r="F168" s="63"/>
      <c r="G168" s="63"/>
      <c r="H168" s="63"/>
      <c r="I168" s="63"/>
    </row>
    <row r="169" spans="1:9" ht="12.75">
      <c r="A169" s="63"/>
      <c r="B169" s="83"/>
      <c r="C169" s="63"/>
      <c r="D169" s="63"/>
      <c r="E169" s="63"/>
      <c r="F169" s="63"/>
      <c r="G169" s="63"/>
      <c r="H169" s="63"/>
      <c r="I169" s="63"/>
    </row>
    <row r="170" spans="1:9" ht="12.75">
      <c r="A170" s="63"/>
      <c r="B170" s="83"/>
      <c r="C170" s="63"/>
      <c r="D170" s="63"/>
      <c r="E170" s="63"/>
      <c r="F170" s="63"/>
      <c r="G170" s="63"/>
      <c r="H170" s="63"/>
      <c r="I170" s="63"/>
    </row>
    <row r="171" spans="1:9" ht="12.75">
      <c r="A171" s="63"/>
      <c r="B171" s="83"/>
      <c r="C171" s="63"/>
      <c r="D171" s="63"/>
      <c r="E171" s="63"/>
      <c r="F171" s="63"/>
      <c r="G171" s="63"/>
      <c r="H171" s="63"/>
      <c r="I171" s="63"/>
    </row>
    <row r="172" spans="1:9" ht="12.75">
      <c r="A172" s="63"/>
      <c r="B172" s="83"/>
      <c r="C172" s="63"/>
      <c r="D172" s="63"/>
      <c r="E172" s="63"/>
      <c r="F172" s="63"/>
      <c r="G172" s="63"/>
      <c r="H172" s="63"/>
      <c r="I172" s="63"/>
    </row>
    <row r="173" spans="1:9" ht="12.75">
      <c r="A173" s="63"/>
      <c r="B173" s="83"/>
      <c r="C173" s="63"/>
      <c r="D173" s="63"/>
      <c r="E173" s="63"/>
      <c r="F173" s="63"/>
      <c r="G173" s="63"/>
      <c r="H173" s="63"/>
      <c r="I173" s="63"/>
    </row>
    <row r="174" spans="1:9" ht="12.75">
      <c r="A174" s="63"/>
      <c r="B174" s="83"/>
      <c r="C174" s="63"/>
      <c r="D174" s="63"/>
      <c r="E174" s="63"/>
      <c r="F174" s="63"/>
      <c r="G174" s="63"/>
      <c r="H174" s="63"/>
      <c r="I174" s="63"/>
    </row>
    <row r="175" spans="1:9" ht="12.75">
      <c r="A175" s="63"/>
      <c r="B175" s="83"/>
      <c r="C175" s="63"/>
      <c r="D175" s="63"/>
      <c r="E175" s="63"/>
      <c r="F175" s="63"/>
      <c r="G175" s="63"/>
      <c r="H175" s="63"/>
      <c r="I175" s="63"/>
    </row>
    <row r="176" spans="1:9" ht="12.75">
      <c r="A176" s="63"/>
      <c r="B176" s="83"/>
      <c r="C176" s="63"/>
      <c r="D176" s="63"/>
      <c r="E176" s="63"/>
      <c r="F176" s="63"/>
      <c r="G176" s="63"/>
      <c r="H176" s="63"/>
      <c r="I176" s="63"/>
    </row>
    <row r="177" spans="1:9" ht="12.75">
      <c r="A177" s="63"/>
      <c r="B177" s="83"/>
      <c r="C177" s="63"/>
      <c r="D177" s="63"/>
      <c r="E177" s="63"/>
      <c r="F177" s="63"/>
      <c r="G177" s="63"/>
      <c r="H177" s="63"/>
      <c r="I177" s="63"/>
    </row>
    <row r="178" spans="1:9" ht="12.75">
      <c r="A178" s="63"/>
      <c r="B178" s="83"/>
      <c r="C178" s="63"/>
      <c r="D178" s="63"/>
      <c r="E178" s="63"/>
      <c r="F178" s="63"/>
      <c r="G178" s="63"/>
      <c r="H178" s="63"/>
      <c r="I178" s="63"/>
    </row>
    <row r="179" spans="1:9" ht="12.75">
      <c r="A179" s="63"/>
      <c r="B179" s="83"/>
      <c r="C179" s="63"/>
      <c r="D179" s="63"/>
      <c r="E179" s="63"/>
      <c r="F179" s="63"/>
      <c r="G179" s="63"/>
      <c r="H179" s="63"/>
      <c r="I179" s="63"/>
    </row>
    <row r="180" spans="1:9" ht="12.75">
      <c r="A180" s="63"/>
      <c r="B180" s="83"/>
      <c r="C180" s="63"/>
      <c r="D180" s="63"/>
      <c r="E180" s="63"/>
      <c r="F180" s="63"/>
      <c r="G180" s="63"/>
      <c r="H180" s="63"/>
      <c r="I180" s="63"/>
    </row>
    <row r="181" spans="1:9" ht="12.75">
      <c r="A181" s="63"/>
      <c r="B181" s="83"/>
      <c r="C181" s="63"/>
      <c r="D181" s="63"/>
      <c r="E181" s="63"/>
      <c r="F181" s="63"/>
      <c r="G181" s="63"/>
      <c r="H181" s="63"/>
      <c r="I181" s="63"/>
    </row>
    <row r="182" spans="1:9" ht="12.75">
      <c r="A182" s="63"/>
      <c r="B182" s="83"/>
      <c r="C182" s="63"/>
      <c r="D182" s="63"/>
      <c r="E182" s="63"/>
      <c r="F182" s="63"/>
      <c r="G182" s="63"/>
      <c r="H182" s="63"/>
      <c r="I182" s="63"/>
    </row>
    <row r="183" spans="1:9" ht="12.75">
      <c r="A183" s="63"/>
      <c r="B183" s="83"/>
      <c r="C183" s="63"/>
      <c r="D183" s="63"/>
      <c r="E183" s="63"/>
      <c r="F183" s="63"/>
      <c r="G183" s="63"/>
      <c r="H183" s="63"/>
      <c r="I183" s="63"/>
    </row>
    <row r="184" spans="1:9" ht="12.75">
      <c r="A184" s="63"/>
      <c r="B184" s="83"/>
      <c r="C184" s="63"/>
      <c r="D184" s="63"/>
      <c r="E184" s="63"/>
      <c r="F184" s="63"/>
      <c r="G184" s="63"/>
      <c r="H184" s="63"/>
      <c r="I184" s="63"/>
    </row>
    <row r="185" spans="1:9" ht="12.75">
      <c r="A185" s="63"/>
      <c r="B185" s="83"/>
      <c r="C185" s="63"/>
      <c r="D185" s="63"/>
      <c r="E185" s="63"/>
      <c r="F185" s="63"/>
      <c r="G185" s="63"/>
      <c r="H185" s="63"/>
      <c r="I185" s="63"/>
    </row>
    <row r="186" spans="1:9" ht="12.75">
      <c r="A186" s="63"/>
      <c r="B186" s="83"/>
      <c r="C186" s="63"/>
      <c r="D186" s="63"/>
      <c r="E186" s="63"/>
      <c r="F186" s="63"/>
      <c r="G186" s="63"/>
      <c r="H186" s="63"/>
      <c r="I186" s="63"/>
    </row>
    <row r="187" spans="1:9" ht="12.75">
      <c r="A187" s="63"/>
      <c r="B187" s="83"/>
      <c r="C187" s="63"/>
      <c r="D187" s="63"/>
      <c r="E187" s="63"/>
      <c r="F187" s="63"/>
      <c r="G187" s="63"/>
      <c r="H187" s="63"/>
      <c r="I187" s="63"/>
    </row>
    <row r="188" spans="1:9" ht="12.75">
      <c r="A188" s="63"/>
      <c r="B188" s="83"/>
      <c r="C188" s="63"/>
      <c r="D188" s="63"/>
      <c r="E188" s="63"/>
      <c r="F188" s="63"/>
      <c r="G188" s="63"/>
      <c r="H188" s="63"/>
      <c r="I188" s="63"/>
    </row>
    <row r="189" spans="1:9" ht="12.75">
      <c r="A189" s="63"/>
      <c r="B189" s="83"/>
      <c r="C189" s="63"/>
      <c r="D189" s="63"/>
      <c r="E189" s="63"/>
      <c r="F189" s="63"/>
      <c r="G189" s="63"/>
      <c r="H189" s="63"/>
      <c r="I189" s="63"/>
    </row>
    <row r="190" spans="1:9" ht="12.75">
      <c r="A190" s="63"/>
      <c r="B190" s="83"/>
      <c r="C190" s="63"/>
      <c r="D190" s="63"/>
      <c r="E190" s="63"/>
      <c r="F190" s="63"/>
      <c r="G190" s="63"/>
      <c r="H190" s="63"/>
      <c r="I190" s="63"/>
    </row>
    <row r="191" spans="1:9" ht="12.75">
      <c r="A191" s="63"/>
      <c r="B191" s="83"/>
      <c r="C191" s="63"/>
      <c r="D191" s="63"/>
      <c r="E191" s="63"/>
      <c r="F191" s="63"/>
      <c r="G191" s="63"/>
      <c r="H191" s="63"/>
      <c r="I191" s="63"/>
    </row>
    <row r="192" spans="1:9" ht="12.75">
      <c r="A192" s="63"/>
      <c r="B192" s="83"/>
      <c r="C192" s="63"/>
      <c r="D192" s="63"/>
      <c r="E192" s="63"/>
      <c r="F192" s="63"/>
      <c r="G192" s="63"/>
      <c r="H192" s="63"/>
      <c r="I192" s="63"/>
    </row>
    <row r="193" spans="1:9" ht="12.75">
      <c r="A193" s="63"/>
      <c r="B193" s="83"/>
      <c r="C193" s="63"/>
      <c r="D193" s="63"/>
      <c r="E193" s="63"/>
      <c r="F193" s="63"/>
      <c r="G193" s="63"/>
      <c r="H193" s="63"/>
      <c r="I193" s="63"/>
    </row>
    <row r="194" spans="1:9" ht="12.75">
      <c r="A194" s="63"/>
      <c r="B194" s="83"/>
      <c r="C194" s="63"/>
      <c r="D194" s="63"/>
      <c r="E194" s="63"/>
      <c r="F194" s="63"/>
      <c r="G194" s="63"/>
      <c r="H194" s="63"/>
      <c r="I194" s="63"/>
    </row>
    <row r="195" spans="1:9" ht="12.75">
      <c r="A195" s="63"/>
      <c r="B195" s="83"/>
      <c r="C195" s="63"/>
      <c r="D195" s="63"/>
      <c r="E195" s="63"/>
      <c r="F195" s="63"/>
      <c r="G195" s="63"/>
      <c r="H195" s="63"/>
      <c r="I195" s="63"/>
    </row>
    <row r="196" spans="1:9" ht="12.75">
      <c r="A196" s="63"/>
      <c r="B196" s="83"/>
      <c r="C196" s="63"/>
      <c r="D196" s="63"/>
      <c r="E196" s="63"/>
      <c r="F196" s="63"/>
      <c r="G196" s="63"/>
      <c r="H196" s="63"/>
      <c r="I196" s="63"/>
    </row>
    <row r="197" spans="1:9" ht="12.75">
      <c r="A197" s="63"/>
      <c r="B197" s="83"/>
      <c r="C197" s="63"/>
      <c r="D197" s="63"/>
      <c r="E197" s="63"/>
      <c r="F197" s="63"/>
      <c r="G197" s="63"/>
      <c r="H197" s="63"/>
      <c r="I197" s="63"/>
    </row>
    <row r="198" spans="1:9" ht="12.75">
      <c r="A198" s="63"/>
      <c r="B198" s="83"/>
      <c r="C198" s="63"/>
      <c r="D198" s="63"/>
      <c r="E198" s="63"/>
      <c r="F198" s="63"/>
      <c r="G198" s="63"/>
      <c r="H198" s="63"/>
      <c r="I198" s="63"/>
    </row>
    <row r="199" spans="1:9" ht="12.75">
      <c r="A199" s="63"/>
      <c r="B199" s="83"/>
      <c r="C199" s="63"/>
      <c r="D199" s="63"/>
      <c r="E199" s="63"/>
      <c r="F199" s="63"/>
      <c r="G199" s="63"/>
      <c r="H199" s="63"/>
      <c r="I199" s="63"/>
    </row>
    <row r="200" spans="1:9" ht="12.75">
      <c r="A200" s="63"/>
      <c r="B200" s="83"/>
      <c r="C200" s="63"/>
      <c r="D200" s="63"/>
      <c r="E200" s="63"/>
      <c r="F200" s="63"/>
      <c r="G200" s="63"/>
      <c r="H200" s="63"/>
      <c r="I200" s="63"/>
    </row>
    <row r="201" spans="1:9" ht="12.75">
      <c r="A201" s="63"/>
      <c r="B201" s="83"/>
      <c r="C201" s="63"/>
      <c r="D201" s="63"/>
      <c r="E201" s="63"/>
      <c r="F201" s="63"/>
      <c r="G201" s="63"/>
      <c r="H201" s="63"/>
      <c r="I201" s="63"/>
    </row>
    <row r="202" spans="1:9" ht="12.75">
      <c r="A202" s="63"/>
      <c r="B202" s="83"/>
      <c r="C202" s="63"/>
      <c r="D202" s="63"/>
      <c r="E202" s="63"/>
      <c r="F202" s="63"/>
      <c r="G202" s="63"/>
      <c r="H202" s="63"/>
      <c r="I202" s="63"/>
    </row>
    <row r="203" spans="1:9" ht="12.75">
      <c r="A203" s="63"/>
      <c r="B203" s="83"/>
      <c r="C203" s="63"/>
      <c r="D203" s="63"/>
      <c r="E203" s="63"/>
      <c r="F203" s="63"/>
      <c r="G203" s="63"/>
      <c r="H203" s="63"/>
      <c r="I203" s="63"/>
    </row>
    <row r="204" spans="1:9" ht="12.75">
      <c r="A204" s="63"/>
      <c r="B204" s="83"/>
      <c r="C204" s="63"/>
      <c r="D204" s="63"/>
      <c r="E204" s="63"/>
      <c r="F204" s="63"/>
      <c r="G204" s="63"/>
      <c r="H204" s="63"/>
      <c r="I204" s="63"/>
    </row>
    <row r="205" spans="1:9" ht="12.75">
      <c r="A205" s="63"/>
      <c r="B205" s="83"/>
      <c r="C205" s="63"/>
      <c r="D205" s="63"/>
      <c r="E205" s="63"/>
      <c r="F205" s="63"/>
      <c r="G205" s="63"/>
      <c r="H205" s="63"/>
      <c r="I205" s="63"/>
    </row>
    <row r="206" spans="1:9" ht="12.75">
      <c r="A206" s="63"/>
      <c r="B206" s="83"/>
      <c r="C206" s="63"/>
      <c r="D206" s="63"/>
      <c r="E206" s="63"/>
      <c r="F206" s="63"/>
      <c r="G206" s="63"/>
      <c r="H206" s="63"/>
      <c r="I206" s="63"/>
    </row>
    <row r="207" spans="1:9" ht="12.75">
      <c r="A207" s="63"/>
      <c r="B207" s="83"/>
      <c r="C207" s="63"/>
      <c r="D207" s="63"/>
      <c r="E207" s="63"/>
      <c r="F207" s="63"/>
      <c r="G207" s="63"/>
      <c r="H207" s="63"/>
      <c r="I207" s="63"/>
    </row>
    <row r="208" spans="1:9" ht="12.75">
      <c r="A208" s="63"/>
      <c r="B208" s="83"/>
      <c r="C208" s="63"/>
      <c r="D208" s="63"/>
      <c r="E208" s="63"/>
      <c r="F208" s="63"/>
      <c r="G208" s="63"/>
      <c r="H208" s="63"/>
      <c r="I208" s="63"/>
    </row>
    <row r="209" spans="1:9" ht="12.75">
      <c r="A209" s="63"/>
      <c r="B209" s="83"/>
      <c r="C209" s="63"/>
      <c r="D209" s="63"/>
      <c r="E209" s="63"/>
      <c r="F209" s="63"/>
      <c r="G209" s="63"/>
      <c r="H209" s="63"/>
      <c r="I209" s="63"/>
    </row>
    <row r="210" spans="1:9" ht="12.75">
      <c r="A210" s="63"/>
      <c r="B210" s="83"/>
      <c r="C210" s="63"/>
      <c r="D210" s="63"/>
      <c r="E210" s="63"/>
      <c r="F210" s="63"/>
      <c r="G210" s="63"/>
      <c r="H210" s="63"/>
      <c r="I210" s="63"/>
    </row>
    <row r="211" spans="1:9" ht="12.75">
      <c r="A211" s="63"/>
      <c r="B211" s="83"/>
      <c r="C211" s="63"/>
      <c r="D211" s="63"/>
      <c r="E211" s="63"/>
      <c r="F211" s="63"/>
      <c r="G211" s="63"/>
      <c r="H211" s="63"/>
      <c r="I211" s="63"/>
    </row>
    <row r="212" spans="1:9" ht="12.75">
      <c r="A212" s="63"/>
      <c r="B212" s="83"/>
      <c r="C212" s="63"/>
      <c r="D212" s="63"/>
      <c r="E212" s="63"/>
      <c r="F212" s="63"/>
      <c r="G212" s="63"/>
      <c r="H212" s="63"/>
      <c r="I212" s="63"/>
    </row>
    <row r="213" spans="1:9" ht="12.75">
      <c r="A213" s="63"/>
      <c r="B213" s="83"/>
      <c r="C213" s="63"/>
      <c r="D213" s="63"/>
      <c r="E213" s="63"/>
      <c r="F213" s="63"/>
      <c r="G213" s="63"/>
      <c r="H213" s="63"/>
      <c r="I213" s="63"/>
    </row>
    <row r="214" spans="1:9" ht="12.75">
      <c r="A214" s="63"/>
      <c r="B214" s="83"/>
      <c r="C214" s="63"/>
      <c r="D214" s="63"/>
      <c r="E214" s="63"/>
      <c r="F214" s="63"/>
      <c r="G214" s="63"/>
      <c r="H214" s="63"/>
      <c r="I214" s="63"/>
    </row>
    <row r="215" spans="1:9" ht="12.75">
      <c r="A215" s="63"/>
      <c r="B215" s="83"/>
      <c r="C215" s="63"/>
      <c r="D215" s="63"/>
      <c r="E215" s="63"/>
      <c r="F215" s="63"/>
      <c r="G215" s="63"/>
      <c r="H215" s="63"/>
      <c r="I215" s="63"/>
    </row>
    <row r="216" spans="1:9" ht="12.75">
      <c r="A216" s="63"/>
      <c r="B216" s="83"/>
      <c r="C216" s="63"/>
      <c r="D216" s="63"/>
      <c r="E216" s="63"/>
      <c r="F216" s="63"/>
      <c r="G216" s="63"/>
      <c r="H216" s="63"/>
      <c r="I216" s="63"/>
    </row>
    <row r="217" spans="1:9" ht="12.75">
      <c r="A217" s="63"/>
      <c r="B217" s="83"/>
      <c r="C217" s="63"/>
      <c r="D217" s="63"/>
      <c r="E217" s="63"/>
      <c r="F217" s="63"/>
      <c r="G217" s="63"/>
      <c r="H217" s="63"/>
      <c r="I217" s="63"/>
    </row>
    <row r="218" spans="1:9" ht="12.75">
      <c r="A218" s="63"/>
      <c r="B218" s="83"/>
      <c r="C218" s="63"/>
      <c r="D218" s="63"/>
      <c r="E218" s="63"/>
      <c r="F218" s="63"/>
      <c r="G218" s="63"/>
      <c r="H218" s="63"/>
      <c r="I218" s="63"/>
    </row>
    <row r="219" spans="1:9" ht="12.75">
      <c r="A219" s="63"/>
      <c r="B219" s="83"/>
      <c r="C219" s="63"/>
      <c r="D219" s="63"/>
      <c r="E219" s="63"/>
      <c r="F219" s="63"/>
      <c r="G219" s="63"/>
      <c r="H219" s="63"/>
      <c r="I219" s="63"/>
    </row>
    <row r="220" spans="1:9" ht="12.75">
      <c r="A220" s="63"/>
      <c r="B220" s="83"/>
      <c r="C220" s="63"/>
      <c r="D220" s="63"/>
      <c r="E220" s="63"/>
      <c r="F220" s="63"/>
      <c r="G220" s="63"/>
      <c r="H220" s="63"/>
      <c r="I220" s="63"/>
    </row>
    <row r="221" spans="1:9" ht="12.75">
      <c r="A221" s="63"/>
      <c r="B221" s="83"/>
      <c r="C221" s="63"/>
      <c r="D221" s="63"/>
      <c r="E221" s="63"/>
      <c r="F221" s="63"/>
      <c r="G221" s="63"/>
      <c r="H221" s="63"/>
      <c r="I221" s="63"/>
    </row>
    <row r="222" spans="1:9" ht="12.75">
      <c r="A222" s="63"/>
      <c r="B222" s="83"/>
      <c r="C222" s="63"/>
      <c r="D222" s="63"/>
      <c r="E222" s="63"/>
      <c r="F222" s="63"/>
      <c r="G222" s="63"/>
      <c r="H222" s="63"/>
      <c r="I222" s="63"/>
    </row>
    <row r="223" spans="1:9" ht="12.75">
      <c r="A223" s="63"/>
      <c r="B223" s="83"/>
      <c r="C223" s="63"/>
      <c r="D223" s="63"/>
      <c r="E223" s="63"/>
      <c r="F223" s="63"/>
      <c r="G223" s="63"/>
      <c r="H223" s="63"/>
      <c r="I223" s="63"/>
    </row>
    <row r="224" spans="1:9" ht="12.75">
      <c r="A224" s="63"/>
      <c r="B224" s="83"/>
      <c r="C224" s="63"/>
      <c r="D224" s="63"/>
      <c r="E224" s="63"/>
      <c r="F224" s="63"/>
      <c r="G224" s="63"/>
      <c r="H224" s="63"/>
      <c r="I224" s="63"/>
    </row>
    <row r="225" spans="1:9" ht="12.75">
      <c r="A225" s="63"/>
      <c r="B225" s="83"/>
      <c r="C225" s="63"/>
      <c r="D225" s="63"/>
      <c r="E225" s="63"/>
      <c r="F225" s="63"/>
      <c r="G225" s="63"/>
      <c r="H225" s="63"/>
      <c r="I225" s="63"/>
    </row>
    <row r="226" spans="1:9" ht="12.75">
      <c r="A226" s="63"/>
      <c r="B226" s="83"/>
      <c r="C226" s="63"/>
      <c r="D226" s="63"/>
      <c r="E226" s="63"/>
      <c r="F226" s="63"/>
      <c r="G226" s="63"/>
      <c r="H226" s="63"/>
      <c r="I226" s="63"/>
    </row>
    <row r="227" spans="1:9" ht="12.75">
      <c r="A227" s="63"/>
      <c r="B227" s="83"/>
      <c r="C227" s="63"/>
      <c r="D227" s="63"/>
      <c r="E227" s="63"/>
      <c r="F227" s="63"/>
      <c r="G227" s="63"/>
      <c r="H227" s="63"/>
      <c r="I227" s="63"/>
    </row>
    <row r="228" spans="1:9" ht="12.75">
      <c r="A228" s="63"/>
      <c r="B228" s="83"/>
      <c r="C228" s="63"/>
      <c r="D228" s="63"/>
      <c r="E228" s="63"/>
      <c r="F228" s="63"/>
      <c r="G228" s="63"/>
      <c r="H228" s="63"/>
      <c r="I228" s="63"/>
    </row>
    <row r="229" spans="1:9" ht="12.75">
      <c r="A229" s="63"/>
      <c r="B229" s="83"/>
      <c r="C229" s="63"/>
      <c r="D229" s="63"/>
      <c r="E229" s="63"/>
      <c r="F229" s="63"/>
      <c r="G229" s="63"/>
      <c r="H229" s="63"/>
      <c r="I229" s="63"/>
    </row>
    <row r="230" spans="1:9" ht="12.75">
      <c r="A230" s="63"/>
      <c r="B230" s="83"/>
      <c r="C230" s="63"/>
      <c r="D230" s="63"/>
      <c r="E230" s="63"/>
      <c r="F230" s="63"/>
      <c r="G230" s="63"/>
      <c r="H230" s="63"/>
      <c r="I230" s="63"/>
    </row>
    <row r="231" spans="1:9" ht="12.75">
      <c r="A231" s="63"/>
      <c r="B231" s="83"/>
      <c r="C231" s="63"/>
      <c r="D231" s="63"/>
      <c r="E231" s="63"/>
      <c r="F231" s="63"/>
      <c r="G231" s="63"/>
      <c r="H231" s="63"/>
      <c r="I231" s="63"/>
    </row>
    <row r="232" spans="1:9" ht="12.75">
      <c r="A232" s="63"/>
      <c r="B232" s="83"/>
      <c r="C232" s="63"/>
      <c r="D232" s="63"/>
      <c r="E232" s="63"/>
      <c r="F232" s="63"/>
      <c r="G232" s="63"/>
      <c r="H232" s="63"/>
      <c r="I232" s="63"/>
    </row>
    <row r="233" spans="1:9" ht="12.75">
      <c r="A233" s="63"/>
      <c r="B233" s="83"/>
      <c r="C233" s="63"/>
      <c r="D233" s="63"/>
      <c r="E233" s="63"/>
      <c r="F233" s="63"/>
      <c r="G233" s="63"/>
      <c r="H233" s="63"/>
      <c r="I233" s="63"/>
    </row>
    <row r="234" spans="1:9" ht="12.75">
      <c r="A234" s="63"/>
      <c r="B234" s="83"/>
      <c r="C234" s="63"/>
      <c r="D234" s="63"/>
      <c r="E234" s="63"/>
      <c r="F234" s="63"/>
      <c r="G234" s="63"/>
      <c r="H234" s="63"/>
      <c r="I234" s="63"/>
    </row>
    <row r="235" spans="1:9" ht="12.75">
      <c r="A235" s="63"/>
      <c r="B235" s="83"/>
      <c r="C235" s="63"/>
      <c r="D235" s="63"/>
      <c r="E235" s="63"/>
      <c r="F235" s="63"/>
      <c r="G235" s="63"/>
      <c r="H235" s="63"/>
      <c r="I235" s="63"/>
    </row>
    <row r="236" spans="1:9" ht="12.75">
      <c r="A236" s="63"/>
      <c r="B236" s="83"/>
      <c r="C236" s="63"/>
      <c r="D236" s="63"/>
      <c r="E236" s="63"/>
      <c r="F236" s="63"/>
      <c r="G236" s="63"/>
      <c r="H236" s="63"/>
      <c r="I236" s="63"/>
    </row>
    <row r="237" spans="1:9" ht="12.75">
      <c r="A237" s="63"/>
      <c r="B237" s="83"/>
      <c r="C237" s="63"/>
      <c r="D237" s="63"/>
      <c r="E237" s="63"/>
      <c r="F237" s="63"/>
      <c r="G237" s="63"/>
      <c r="H237" s="63"/>
      <c r="I237" s="63"/>
    </row>
    <row r="238" spans="1:9" ht="12.75">
      <c r="A238" s="63"/>
      <c r="B238" s="83"/>
      <c r="C238" s="63"/>
      <c r="D238" s="63"/>
      <c r="E238" s="63"/>
      <c r="F238" s="63"/>
      <c r="G238" s="63"/>
      <c r="H238" s="63"/>
      <c r="I238" s="63"/>
    </row>
    <row r="239" spans="1:9" ht="12.75">
      <c r="A239" s="63"/>
      <c r="B239" s="83"/>
      <c r="C239" s="63"/>
      <c r="D239" s="63"/>
      <c r="E239" s="63"/>
      <c r="F239" s="63"/>
      <c r="G239" s="63"/>
      <c r="H239" s="63"/>
      <c r="I239" s="63"/>
    </row>
    <row r="240" spans="1:9" ht="12.75">
      <c r="A240" s="63"/>
      <c r="B240" s="83"/>
      <c r="C240" s="63"/>
      <c r="D240" s="63"/>
      <c r="E240" s="63"/>
      <c r="F240" s="63"/>
      <c r="G240" s="63"/>
      <c r="H240" s="63"/>
      <c r="I240" s="63"/>
    </row>
    <row r="241" spans="1:9" ht="12.75">
      <c r="A241" s="63"/>
      <c r="B241" s="83"/>
      <c r="C241" s="63"/>
      <c r="D241" s="63"/>
      <c r="E241" s="63"/>
      <c r="F241" s="63"/>
      <c r="G241" s="63"/>
      <c r="H241" s="63"/>
      <c r="I241" s="63"/>
    </row>
    <row r="242" spans="1:9" ht="12.75">
      <c r="A242" s="63"/>
      <c r="B242" s="83"/>
      <c r="C242" s="63"/>
      <c r="D242" s="63"/>
      <c r="E242" s="63"/>
      <c r="F242" s="63"/>
      <c r="G242" s="63"/>
      <c r="H242" s="63"/>
      <c r="I242" s="63"/>
    </row>
    <row r="243" spans="1:9" ht="12.75">
      <c r="A243" s="63"/>
      <c r="B243" s="83"/>
      <c r="C243" s="63"/>
      <c r="D243" s="63"/>
      <c r="E243" s="63"/>
      <c r="F243" s="63"/>
      <c r="G243" s="63"/>
      <c r="H243" s="63"/>
      <c r="I243" s="63"/>
    </row>
    <row r="244" spans="1:9" ht="12.75">
      <c r="A244" s="63"/>
      <c r="B244" s="83"/>
      <c r="C244" s="63"/>
      <c r="D244" s="63"/>
      <c r="E244" s="63"/>
      <c r="F244" s="63"/>
      <c r="G244" s="63"/>
      <c r="H244" s="63"/>
      <c r="I244" s="63"/>
    </row>
    <row r="245" spans="1:9" ht="12.75">
      <c r="A245" s="63"/>
      <c r="B245" s="83"/>
      <c r="C245" s="63"/>
      <c r="D245" s="63"/>
      <c r="E245" s="63"/>
      <c r="F245" s="63"/>
      <c r="G245" s="63"/>
      <c r="H245" s="63"/>
      <c r="I245" s="63"/>
    </row>
    <row r="246" spans="1:9" ht="12.75">
      <c r="A246" s="63"/>
      <c r="B246" s="83"/>
      <c r="C246" s="63"/>
      <c r="D246" s="63"/>
      <c r="E246" s="63"/>
      <c r="F246" s="63"/>
      <c r="G246" s="63"/>
      <c r="H246" s="63"/>
      <c r="I246" s="63"/>
    </row>
    <row r="247" spans="1:9" ht="12.75">
      <c r="A247" s="63"/>
      <c r="B247" s="83"/>
      <c r="C247" s="63"/>
      <c r="D247" s="63"/>
      <c r="E247" s="63"/>
      <c r="F247" s="63"/>
      <c r="G247" s="63"/>
      <c r="H247" s="63"/>
      <c r="I247" s="63"/>
    </row>
    <row r="248" spans="1:9" ht="12.75">
      <c r="A248" s="63"/>
      <c r="B248" s="83"/>
      <c r="C248" s="63"/>
      <c r="D248" s="63"/>
      <c r="E248" s="63"/>
      <c r="F248" s="63"/>
      <c r="G248" s="63"/>
      <c r="H248" s="63"/>
      <c r="I248" s="63"/>
    </row>
    <row r="249" spans="1:9" ht="12.75">
      <c r="A249" s="63"/>
      <c r="B249" s="83"/>
      <c r="C249" s="63"/>
      <c r="D249" s="63"/>
      <c r="E249" s="63"/>
      <c r="F249" s="63"/>
      <c r="G249" s="63"/>
      <c r="H249" s="63"/>
      <c r="I249" s="63"/>
    </row>
    <row r="250" spans="1:9" ht="12.75">
      <c r="A250" s="63"/>
      <c r="B250" s="83"/>
      <c r="C250" s="63"/>
      <c r="D250" s="63"/>
      <c r="E250" s="63"/>
      <c r="F250" s="63"/>
      <c r="G250" s="63"/>
      <c r="H250" s="63"/>
      <c r="I250" s="63"/>
    </row>
    <row r="251" spans="1:9" ht="12.75">
      <c r="A251" s="63"/>
      <c r="B251" s="83"/>
      <c r="C251" s="63"/>
      <c r="D251" s="63"/>
      <c r="E251" s="63"/>
      <c r="F251" s="63"/>
      <c r="G251" s="63"/>
      <c r="H251" s="63"/>
      <c r="I251" s="63"/>
    </row>
    <row r="252" spans="1:9" ht="12.75">
      <c r="A252" s="63"/>
      <c r="B252" s="83"/>
      <c r="C252" s="63"/>
      <c r="D252" s="63"/>
      <c r="E252" s="63"/>
      <c r="F252" s="63"/>
      <c r="G252" s="63"/>
      <c r="H252" s="63"/>
      <c r="I252" s="63"/>
    </row>
    <row r="253" spans="1:9" ht="12.75">
      <c r="A253" s="63"/>
      <c r="B253" s="83"/>
      <c r="C253" s="63"/>
      <c r="D253" s="63"/>
      <c r="E253" s="63"/>
      <c r="F253" s="63"/>
      <c r="G253" s="63"/>
      <c r="H253" s="63"/>
      <c r="I253" s="63"/>
    </row>
    <row r="254" spans="1:9" ht="12.75">
      <c r="A254" s="63"/>
      <c r="B254" s="83"/>
      <c r="C254" s="63"/>
      <c r="D254" s="63"/>
      <c r="E254" s="63"/>
      <c r="F254" s="63"/>
      <c r="G254" s="63"/>
      <c r="H254" s="63"/>
      <c r="I254" s="63"/>
    </row>
    <row r="255" spans="1:9" ht="12.75">
      <c r="A255" s="63"/>
      <c r="B255" s="83"/>
      <c r="C255" s="63"/>
      <c r="D255" s="63"/>
      <c r="E255" s="63"/>
      <c r="F255" s="63"/>
      <c r="G255" s="63"/>
      <c r="H255" s="63"/>
      <c r="I255" s="63"/>
    </row>
    <row r="256" spans="1:9" ht="12.75">
      <c r="A256" s="63"/>
      <c r="B256" s="83"/>
      <c r="C256" s="63"/>
      <c r="D256" s="63"/>
      <c r="E256" s="63"/>
      <c r="F256" s="63"/>
      <c r="G256" s="63"/>
      <c r="H256" s="63"/>
      <c r="I256" s="63"/>
    </row>
    <row r="257" spans="1:9" ht="12.75">
      <c r="A257" s="63"/>
      <c r="B257" s="83"/>
      <c r="C257" s="63"/>
      <c r="D257" s="63"/>
      <c r="E257" s="63"/>
      <c r="F257" s="63"/>
      <c r="G257" s="63"/>
      <c r="H257" s="63"/>
      <c r="I257" s="63"/>
    </row>
    <row r="258" spans="1:9" ht="12.75">
      <c r="A258" s="63"/>
      <c r="B258" s="83"/>
      <c r="C258" s="63"/>
      <c r="D258" s="63"/>
      <c r="E258" s="63"/>
      <c r="F258" s="63"/>
      <c r="G258" s="63"/>
      <c r="H258" s="63"/>
      <c r="I258" s="63"/>
    </row>
    <row r="259" spans="1:9" ht="12.75">
      <c r="A259" s="63"/>
      <c r="B259" s="83"/>
      <c r="C259" s="63"/>
      <c r="D259" s="63"/>
      <c r="E259" s="63"/>
      <c r="F259" s="63"/>
      <c r="G259" s="63"/>
      <c r="H259" s="63"/>
      <c r="I259" s="63"/>
    </row>
    <row r="260" spans="1:9" ht="12.75">
      <c r="A260" s="63"/>
      <c r="B260" s="83"/>
      <c r="C260" s="63"/>
      <c r="D260" s="63"/>
      <c r="E260" s="63"/>
      <c r="F260" s="63"/>
      <c r="G260" s="63"/>
      <c r="H260" s="63"/>
      <c r="I260" s="63"/>
    </row>
    <row r="261" spans="1:9" ht="12.75">
      <c r="A261" s="63"/>
      <c r="B261" s="83"/>
      <c r="C261" s="63"/>
      <c r="D261" s="63"/>
      <c r="E261" s="63"/>
      <c r="F261" s="63"/>
      <c r="G261" s="63"/>
      <c r="H261" s="63"/>
      <c r="I261" s="63"/>
    </row>
    <row r="262" spans="1:9" ht="12.75">
      <c r="A262" s="63"/>
      <c r="B262" s="83"/>
      <c r="C262" s="63"/>
      <c r="D262" s="63"/>
      <c r="E262" s="63"/>
      <c r="F262" s="63"/>
      <c r="G262" s="63"/>
      <c r="H262" s="63"/>
      <c r="I262" s="63"/>
    </row>
    <row r="263" spans="1:9" ht="12.75">
      <c r="A263" s="63"/>
      <c r="B263" s="83"/>
      <c r="C263" s="63"/>
      <c r="D263" s="63"/>
      <c r="E263" s="63"/>
      <c r="F263" s="63"/>
      <c r="G263" s="63"/>
      <c r="H263" s="63"/>
      <c r="I263" s="63"/>
    </row>
    <row r="264" spans="1:9" ht="12.75">
      <c r="A264" s="63"/>
      <c r="B264" s="83"/>
      <c r="C264" s="63"/>
      <c r="D264" s="63"/>
      <c r="E264" s="63"/>
      <c r="F264" s="63"/>
      <c r="G264" s="63"/>
      <c r="H264" s="63"/>
      <c r="I264" s="63"/>
    </row>
    <row r="265" spans="1:9" ht="12.75">
      <c r="A265" s="63"/>
      <c r="B265" s="83"/>
      <c r="C265" s="63"/>
      <c r="D265" s="63"/>
      <c r="E265" s="63"/>
      <c r="F265" s="63"/>
      <c r="G265" s="63"/>
      <c r="H265" s="63"/>
      <c r="I265" s="63"/>
    </row>
    <row r="266" spans="1:9" ht="12.75">
      <c r="A266" s="63"/>
      <c r="B266" s="83"/>
      <c r="C266" s="63"/>
      <c r="D266" s="63"/>
      <c r="E266" s="63"/>
      <c r="F266" s="63"/>
      <c r="G266" s="63"/>
      <c r="H266" s="63"/>
      <c r="I266" s="63"/>
    </row>
    <row r="267" spans="1:9" ht="12.75">
      <c r="A267" s="63"/>
      <c r="B267" s="83"/>
      <c r="C267" s="63"/>
      <c r="D267" s="63"/>
      <c r="E267" s="63"/>
      <c r="F267" s="63"/>
      <c r="G267" s="63"/>
      <c r="H267" s="63"/>
      <c r="I267" s="63"/>
    </row>
    <row r="268" spans="1:9" ht="12.75">
      <c r="A268" s="63"/>
      <c r="B268" s="83"/>
      <c r="C268" s="63"/>
      <c r="D268" s="63"/>
      <c r="E268" s="63"/>
      <c r="F268" s="63"/>
      <c r="G268" s="63"/>
      <c r="H268" s="63"/>
      <c r="I268" s="63"/>
    </row>
    <row r="269" spans="1:9" ht="12.75">
      <c r="A269" s="63"/>
      <c r="B269" s="83"/>
      <c r="C269" s="63"/>
      <c r="D269" s="63"/>
      <c r="E269" s="63"/>
      <c r="F269" s="63"/>
      <c r="G269" s="63"/>
      <c r="H269" s="63"/>
      <c r="I269" s="63"/>
    </row>
    <row r="270" spans="1:9" ht="12.75">
      <c r="A270" s="63"/>
      <c r="B270" s="83"/>
      <c r="C270" s="63"/>
      <c r="D270" s="63"/>
      <c r="E270" s="63"/>
      <c r="F270" s="63"/>
      <c r="G270" s="63"/>
      <c r="H270" s="63"/>
      <c r="I270" s="63"/>
    </row>
    <row r="271" spans="1:9" ht="12.75">
      <c r="A271" s="63"/>
      <c r="B271" s="83"/>
      <c r="C271" s="63"/>
      <c r="D271" s="63"/>
      <c r="E271" s="63"/>
      <c r="F271" s="63"/>
      <c r="G271" s="63"/>
      <c r="H271" s="63"/>
      <c r="I271" s="63"/>
    </row>
    <row r="272" spans="1:9" ht="12.75">
      <c r="A272" s="63"/>
      <c r="B272" s="83"/>
      <c r="C272" s="63"/>
      <c r="D272" s="63"/>
      <c r="E272" s="63"/>
      <c r="F272" s="63"/>
      <c r="G272" s="63"/>
      <c r="H272" s="63"/>
      <c r="I272" s="63"/>
    </row>
    <row r="273" spans="1:9" ht="12.75">
      <c r="A273" s="63"/>
      <c r="B273" s="83"/>
      <c r="C273" s="63"/>
      <c r="D273" s="63"/>
      <c r="E273" s="63"/>
      <c r="F273" s="63"/>
      <c r="G273" s="63"/>
      <c r="H273" s="63"/>
      <c r="I273" s="63"/>
    </row>
    <row r="274" spans="1:9" ht="12.75">
      <c r="A274" s="63"/>
      <c r="B274" s="83"/>
      <c r="C274" s="63"/>
      <c r="D274" s="63"/>
      <c r="E274" s="63"/>
      <c r="F274" s="63"/>
      <c r="G274" s="63"/>
      <c r="H274" s="63"/>
      <c r="I274" s="63"/>
    </row>
    <row r="275" spans="1:9" ht="12.75">
      <c r="A275" s="63"/>
      <c r="B275" s="83"/>
      <c r="C275" s="63"/>
      <c r="D275" s="63"/>
      <c r="E275" s="63"/>
      <c r="F275" s="63"/>
      <c r="G275" s="63"/>
      <c r="H275" s="63"/>
      <c r="I275" s="63"/>
    </row>
    <row r="276" spans="1:9" ht="12.75">
      <c r="A276" s="63"/>
      <c r="B276" s="83"/>
      <c r="C276" s="63"/>
      <c r="D276" s="63"/>
      <c r="E276" s="63"/>
      <c r="F276" s="63"/>
      <c r="G276" s="63"/>
      <c r="H276" s="63"/>
      <c r="I276" s="63"/>
    </row>
    <row r="277" spans="1:9" ht="12.75">
      <c r="A277" s="63"/>
      <c r="B277" s="83"/>
      <c r="C277" s="63"/>
      <c r="D277" s="63"/>
      <c r="E277" s="63"/>
      <c r="F277" s="63"/>
      <c r="G277" s="63"/>
      <c r="H277" s="63"/>
      <c r="I277" s="63"/>
    </row>
    <row r="278" spans="1:9" ht="12.75">
      <c r="A278" s="63"/>
      <c r="B278" s="83"/>
      <c r="C278" s="63"/>
      <c r="D278" s="63"/>
      <c r="E278" s="63"/>
      <c r="F278" s="63"/>
      <c r="G278" s="63"/>
      <c r="H278" s="63"/>
      <c r="I278" s="63"/>
    </row>
    <row r="279" spans="1:9" ht="12.75">
      <c r="A279" s="63"/>
      <c r="B279" s="83"/>
      <c r="C279" s="63"/>
      <c r="D279" s="63"/>
      <c r="E279" s="63"/>
      <c r="F279" s="63"/>
      <c r="G279" s="63"/>
      <c r="H279" s="63"/>
      <c r="I279" s="63"/>
    </row>
    <row r="280" spans="1:9" ht="12.75">
      <c r="A280" s="63"/>
      <c r="B280" s="83"/>
      <c r="C280" s="63"/>
      <c r="D280" s="63"/>
      <c r="E280" s="63"/>
      <c r="F280" s="63"/>
      <c r="G280" s="63"/>
      <c r="H280" s="63"/>
      <c r="I280" s="63"/>
    </row>
    <row r="281" spans="1:9" ht="12.75">
      <c r="A281" s="63"/>
      <c r="B281" s="83"/>
      <c r="C281" s="63"/>
      <c r="D281" s="63"/>
      <c r="E281" s="63"/>
      <c r="F281" s="63"/>
      <c r="G281" s="63"/>
      <c r="H281" s="63"/>
      <c r="I281" s="63"/>
    </row>
    <row r="282" spans="1:9" ht="12.75">
      <c r="A282" s="63"/>
      <c r="B282" s="83"/>
      <c r="C282" s="63"/>
      <c r="D282" s="63"/>
      <c r="E282" s="63"/>
      <c r="F282" s="63"/>
      <c r="G282" s="63"/>
      <c r="H282" s="63"/>
      <c r="I282" s="63"/>
    </row>
    <row r="283" spans="1:9" ht="12.75">
      <c r="A283" s="63"/>
      <c r="B283" s="83"/>
      <c r="C283" s="63"/>
      <c r="D283" s="63"/>
      <c r="E283" s="63"/>
      <c r="F283" s="63"/>
      <c r="G283" s="63"/>
      <c r="H283" s="63"/>
      <c r="I283" s="63"/>
    </row>
    <row r="284" spans="1:9" ht="12.75">
      <c r="A284" s="63"/>
      <c r="B284" s="83"/>
      <c r="C284" s="63"/>
      <c r="D284" s="63"/>
      <c r="E284" s="63"/>
      <c r="F284" s="63"/>
      <c r="G284" s="63"/>
      <c r="H284" s="63"/>
      <c r="I284" s="63"/>
    </row>
    <row r="285" spans="1:9" ht="12.75">
      <c r="A285" s="63"/>
      <c r="B285" s="83"/>
      <c r="C285" s="63"/>
      <c r="D285" s="63"/>
      <c r="E285" s="63"/>
      <c r="F285" s="63"/>
      <c r="G285" s="63"/>
      <c r="H285" s="63"/>
      <c r="I285" s="63"/>
    </row>
    <row r="286" spans="1:9" ht="12.75">
      <c r="A286" s="63"/>
      <c r="B286" s="83"/>
      <c r="C286" s="63"/>
      <c r="D286" s="63"/>
      <c r="E286" s="63"/>
      <c r="F286" s="63"/>
      <c r="G286" s="63"/>
      <c r="H286" s="63"/>
      <c r="I286" s="63"/>
    </row>
    <row r="287" spans="1:9" ht="12.75">
      <c r="A287" s="63"/>
      <c r="B287" s="83"/>
      <c r="C287" s="63"/>
      <c r="D287" s="63"/>
      <c r="E287" s="63"/>
      <c r="F287" s="63"/>
      <c r="G287" s="63"/>
      <c r="H287" s="63"/>
      <c r="I287" s="63"/>
    </row>
    <row r="288" spans="1:9" ht="12.75">
      <c r="A288" s="63"/>
      <c r="B288" s="83"/>
      <c r="C288" s="63"/>
      <c r="D288" s="63"/>
      <c r="E288" s="63"/>
      <c r="F288" s="63"/>
      <c r="G288" s="63"/>
      <c r="H288" s="63"/>
      <c r="I288" s="63"/>
    </row>
    <row r="289" spans="1:9" ht="12.75">
      <c r="A289" s="63"/>
      <c r="B289" s="83"/>
      <c r="C289" s="63"/>
      <c r="D289" s="63"/>
      <c r="E289" s="63"/>
      <c r="F289" s="63"/>
      <c r="G289" s="63"/>
      <c r="H289" s="63"/>
      <c r="I289" s="63"/>
    </row>
    <row r="290" spans="1:9" ht="12.75">
      <c r="A290" s="63"/>
      <c r="B290" s="83"/>
      <c r="C290" s="63"/>
      <c r="D290" s="63"/>
      <c r="E290" s="63"/>
      <c r="F290" s="63"/>
      <c r="G290" s="63"/>
      <c r="H290" s="63"/>
      <c r="I290" s="63"/>
    </row>
    <row r="291" spans="1:9" ht="12.75">
      <c r="A291" s="63"/>
      <c r="B291" s="83"/>
      <c r="C291" s="63"/>
      <c r="D291" s="63"/>
      <c r="E291" s="63"/>
      <c r="F291" s="63"/>
      <c r="G291" s="63"/>
      <c r="H291" s="63"/>
      <c r="I291" s="63"/>
    </row>
    <row r="292" spans="1:9" ht="12.75">
      <c r="A292" s="63"/>
      <c r="B292" s="83"/>
      <c r="C292" s="63"/>
      <c r="D292" s="63"/>
      <c r="E292" s="63"/>
      <c r="F292" s="63"/>
      <c r="G292" s="63"/>
      <c r="H292" s="63"/>
      <c r="I292" s="63"/>
    </row>
    <row r="293" spans="1:9" ht="12.75">
      <c r="A293" s="63"/>
      <c r="B293" s="83"/>
      <c r="C293" s="63"/>
      <c r="D293" s="63"/>
      <c r="E293" s="63"/>
      <c r="F293" s="63"/>
      <c r="G293" s="63"/>
      <c r="H293" s="63"/>
      <c r="I293" s="63"/>
    </row>
    <row r="294" spans="1:9" ht="12.75">
      <c r="A294" s="63"/>
      <c r="B294" s="83"/>
      <c r="C294" s="63"/>
      <c r="D294" s="63"/>
      <c r="E294" s="63"/>
      <c r="F294" s="63"/>
      <c r="G294" s="63"/>
      <c r="H294" s="63"/>
      <c r="I294" s="63"/>
    </row>
    <row r="295" spans="1:9" ht="12.75">
      <c r="A295" s="63"/>
      <c r="B295" s="83"/>
      <c r="C295" s="63"/>
      <c r="D295" s="63"/>
      <c r="E295" s="63"/>
      <c r="F295" s="63"/>
      <c r="G295" s="63"/>
      <c r="H295" s="63"/>
      <c r="I295" s="63"/>
    </row>
    <row r="296" spans="1:9" ht="12.75">
      <c r="A296" s="63"/>
      <c r="B296" s="83"/>
      <c r="C296" s="63"/>
      <c r="D296" s="63"/>
      <c r="E296" s="63"/>
      <c r="F296" s="63"/>
      <c r="G296" s="63"/>
      <c r="H296" s="63"/>
      <c r="I296" s="63"/>
    </row>
    <row r="297" spans="1:9" ht="12.75">
      <c r="A297" s="63"/>
      <c r="B297" s="83"/>
      <c r="C297" s="63"/>
      <c r="D297" s="63"/>
      <c r="E297" s="63"/>
      <c r="F297" s="63"/>
      <c r="G297" s="63"/>
      <c r="H297" s="63"/>
      <c r="I297" s="63"/>
    </row>
    <row r="298" spans="1:9" ht="12.75">
      <c r="A298" s="63"/>
      <c r="B298" s="83"/>
      <c r="C298" s="63"/>
      <c r="D298" s="63"/>
      <c r="E298" s="63"/>
      <c r="F298" s="63"/>
      <c r="G298" s="63"/>
      <c r="H298" s="63"/>
      <c r="I298" s="63"/>
    </row>
    <row r="299" spans="1:9" ht="12.75">
      <c r="A299" s="63"/>
      <c r="B299" s="83"/>
      <c r="C299" s="63"/>
      <c r="D299" s="63"/>
      <c r="E299" s="63"/>
      <c r="F299" s="63"/>
      <c r="G299" s="63"/>
      <c r="H299" s="63"/>
      <c r="I299" s="63"/>
    </row>
    <row r="300" spans="1:9" ht="12.75">
      <c r="A300" s="63"/>
      <c r="B300" s="83"/>
      <c r="C300" s="63"/>
      <c r="D300" s="63"/>
      <c r="E300" s="63"/>
      <c r="F300" s="63"/>
      <c r="G300" s="63"/>
      <c r="H300" s="63"/>
      <c r="I300" s="63"/>
    </row>
    <row r="301" spans="1:9" ht="12.75">
      <c r="A301" s="63"/>
      <c r="B301" s="83"/>
      <c r="C301" s="63"/>
      <c r="D301" s="63"/>
      <c r="E301" s="63"/>
      <c r="F301" s="63"/>
      <c r="G301" s="63"/>
      <c r="H301" s="63"/>
      <c r="I301" s="63"/>
    </row>
    <row r="302" spans="1:9" ht="12.75">
      <c r="A302" s="63"/>
      <c r="B302" s="83"/>
      <c r="C302" s="63"/>
      <c r="D302" s="63"/>
      <c r="E302" s="63"/>
      <c r="F302" s="63"/>
      <c r="G302" s="63"/>
      <c r="H302" s="63"/>
      <c r="I302" s="63"/>
    </row>
    <row r="303" spans="1:9" ht="12.75">
      <c r="A303" s="63"/>
      <c r="B303" s="83"/>
      <c r="C303" s="63"/>
      <c r="D303" s="63"/>
      <c r="E303" s="63"/>
      <c r="F303" s="63"/>
      <c r="G303" s="63"/>
      <c r="H303" s="63"/>
      <c r="I303" s="63"/>
    </row>
    <row r="304" spans="1:9" ht="12.75">
      <c r="A304" s="63"/>
      <c r="B304" s="83"/>
      <c r="C304" s="63"/>
      <c r="D304" s="63"/>
      <c r="E304" s="63"/>
      <c r="F304" s="63"/>
      <c r="G304" s="63"/>
      <c r="H304" s="63"/>
      <c r="I304" s="63"/>
    </row>
    <row r="305" spans="1:9" ht="12.75">
      <c r="A305" s="63"/>
      <c r="B305" s="83"/>
      <c r="C305" s="63"/>
      <c r="D305" s="63"/>
      <c r="E305" s="63"/>
      <c r="F305" s="63"/>
      <c r="G305" s="63"/>
      <c r="H305" s="63"/>
      <c r="I305" s="63"/>
    </row>
    <row r="306" spans="1:9" ht="12.75">
      <c r="A306" s="63"/>
      <c r="B306" s="83"/>
      <c r="C306" s="63"/>
      <c r="D306" s="63"/>
      <c r="E306" s="63"/>
      <c r="F306" s="63"/>
      <c r="G306" s="63"/>
      <c r="H306" s="63"/>
      <c r="I306" s="63"/>
    </row>
    <row r="307" spans="1:9" ht="12.75">
      <c r="A307" s="63"/>
      <c r="B307" s="83"/>
      <c r="C307" s="63"/>
      <c r="D307" s="63"/>
      <c r="E307" s="63"/>
      <c r="F307" s="63"/>
      <c r="G307" s="63"/>
      <c r="H307" s="63"/>
      <c r="I307" s="63"/>
    </row>
    <row r="308" spans="1:9" ht="12.75">
      <c r="A308" s="63"/>
      <c r="B308" s="83"/>
      <c r="C308" s="63"/>
      <c r="D308" s="63"/>
      <c r="E308" s="63"/>
      <c r="F308" s="63"/>
      <c r="G308" s="63"/>
      <c r="H308" s="63"/>
      <c r="I308" s="63"/>
    </row>
    <row r="309" spans="1:9" ht="12.75">
      <c r="A309" s="63"/>
      <c r="B309" s="83"/>
      <c r="C309" s="63"/>
      <c r="D309" s="63"/>
      <c r="E309" s="63"/>
      <c r="F309" s="63"/>
      <c r="G309" s="63"/>
      <c r="H309" s="63"/>
      <c r="I309" s="63"/>
    </row>
    <row r="310" spans="1:9" ht="12.75">
      <c r="A310" s="63"/>
      <c r="B310" s="83"/>
      <c r="C310" s="63"/>
      <c r="D310" s="63"/>
      <c r="E310" s="63"/>
      <c r="F310" s="63"/>
      <c r="G310" s="63"/>
      <c r="H310" s="63"/>
      <c r="I310" s="63"/>
    </row>
    <row r="311" spans="1:9" ht="12.75">
      <c r="A311" s="63"/>
      <c r="B311" s="83"/>
      <c r="C311" s="63"/>
      <c r="D311" s="63"/>
      <c r="E311" s="63"/>
      <c r="F311" s="63"/>
      <c r="G311" s="63"/>
      <c r="H311" s="63"/>
      <c r="I311" s="63"/>
    </row>
    <row r="312" spans="1:9" ht="12.75">
      <c r="A312" s="63"/>
      <c r="B312" s="83"/>
      <c r="C312" s="63"/>
      <c r="D312" s="63"/>
      <c r="E312" s="63"/>
      <c r="F312" s="63"/>
      <c r="G312" s="63"/>
      <c r="H312" s="63"/>
      <c r="I312" s="63"/>
    </row>
    <row r="313" spans="1:9" ht="12.75">
      <c r="A313" s="63"/>
      <c r="B313" s="83"/>
      <c r="C313" s="63"/>
      <c r="D313" s="63"/>
      <c r="E313" s="63"/>
      <c r="F313" s="63"/>
      <c r="G313" s="63"/>
      <c r="H313" s="63"/>
      <c r="I313" s="63"/>
    </row>
    <row r="314" spans="1:9" ht="12.75">
      <c r="A314" s="63"/>
      <c r="B314" s="83"/>
      <c r="C314" s="63"/>
      <c r="D314" s="63"/>
      <c r="E314" s="63"/>
      <c r="F314" s="63"/>
      <c r="G314" s="63"/>
      <c r="H314" s="63"/>
      <c r="I314" s="63"/>
    </row>
    <row r="315" spans="1:9" ht="12.75">
      <c r="A315" s="63"/>
      <c r="B315" s="83"/>
      <c r="C315" s="63"/>
      <c r="D315" s="63"/>
      <c r="E315" s="63"/>
      <c r="F315" s="63"/>
      <c r="G315" s="63"/>
      <c r="H315" s="63"/>
      <c r="I315" s="63"/>
    </row>
    <row r="316" spans="1:9" ht="12.75">
      <c r="A316" s="63"/>
      <c r="B316" s="83"/>
      <c r="C316" s="63"/>
      <c r="D316" s="63"/>
      <c r="E316" s="63"/>
      <c r="F316" s="63"/>
      <c r="G316" s="63"/>
      <c r="H316" s="63"/>
      <c r="I316" s="63"/>
    </row>
    <row r="317" spans="1:9" ht="12.75">
      <c r="A317" s="63"/>
      <c r="B317" s="83"/>
      <c r="C317" s="63"/>
      <c r="D317" s="63"/>
      <c r="E317" s="63"/>
      <c r="F317" s="63"/>
      <c r="G317" s="63"/>
      <c r="H317" s="63"/>
      <c r="I317" s="63"/>
    </row>
    <row r="318" spans="1:9" ht="12.75">
      <c r="A318" s="63"/>
      <c r="B318" s="83"/>
      <c r="C318" s="63"/>
      <c r="D318" s="63"/>
      <c r="E318" s="63"/>
      <c r="F318" s="63"/>
      <c r="G318" s="63"/>
      <c r="H318" s="63"/>
      <c r="I318" s="63"/>
    </row>
    <row r="319" spans="1:9" ht="12.75">
      <c r="A319" s="63"/>
      <c r="B319" s="83"/>
      <c r="C319" s="63"/>
      <c r="D319" s="63"/>
      <c r="E319" s="63"/>
      <c r="F319" s="63"/>
      <c r="G319" s="63"/>
      <c r="H319" s="63"/>
      <c r="I319" s="63"/>
    </row>
    <row r="320" spans="1:9" ht="12.75">
      <c r="A320" s="63"/>
      <c r="B320" s="83"/>
      <c r="C320" s="63"/>
      <c r="D320" s="63"/>
      <c r="E320" s="63"/>
      <c r="F320" s="63"/>
      <c r="G320" s="63"/>
      <c r="H320" s="63"/>
      <c r="I320" s="63"/>
    </row>
    <row r="321" spans="1:9" ht="12.75">
      <c r="A321" s="63"/>
      <c r="B321" s="83"/>
      <c r="C321" s="63"/>
      <c r="D321" s="63"/>
      <c r="E321" s="63"/>
      <c r="F321" s="63"/>
      <c r="G321" s="63"/>
      <c r="H321" s="63"/>
      <c r="I321" s="63"/>
    </row>
    <row r="322" spans="1:9" ht="12.75">
      <c r="A322" s="63"/>
      <c r="B322" s="83"/>
      <c r="C322" s="63"/>
      <c r="D322" s="63"/>
      <c r="E322" s="63"/>
      <c r="F322" s="63"/>
      <c r="G322" s="63"/>
      <c r="H322" s="63"/>
      <c r="I322" s="63"/>
    </row>
    <row r="323" spans="1:9" ht="12.75">
      <c r="A323" s="63"/>
      <c r="B323" s="83"/>
      <c r="C323" s="63"/>
      <c r="D323" s="63"/>
      <c r="E323" s="63"/>
      <c r="F323" s="63"/>
      <c r="G323" s="63"/>
      <c r="H323" s="63"/>
      <c r="I323" s="63"/>
    </row>
    <row r="324" spans="1:9" ht="12.75">
      <c r="A324" s="63"/>
      <c r="B324" s="83"/>
      <c r="C324" s="63"/>
      <c r="D324" s="63"/>
      <c r="E324" s="63"/>
      <c r="F324" s="63"/>
      <c r="G324" s="63"/>
      <c r="H324" s="63"/>
      <c r="I324" s="63"/>
    </row>
    <row r="325" spans="1:9" ht="12.75">
      <c r="A325" s="63"/>
      <c r="B325" s="83"/>
      <c r="C325" s="63"/>
      <c r="D325" s="63"/>
      <c r="E325" s="63"/>
      <c r="F325" s="63"/>
      <c r="G325" s="63"/>
      <c r="H325" s="63"/>
      <c r="I325" s="63"/>
    </row>
    <row r="326" spans="1:9" ht="12.75">
      <c r="A326" s="63"/>
      <c r="B326" s="83"/>
      <c r="C326" s="63"/>
      <c r="D326" s="63"/>
      <c r="E326" s="63"/>
      <c r="F326" s="63"/>
      <c r="G326" s="63"/>
      <c r="H326" s="63"/>
      <c r="I326" s="63"/>
    </row>
    <row r="327" spans="1:9" ht="12.75">
      <c r="A327" s="63"/>
      <c r="B327" s="83"/>
      <c r="C327" s="63"/>
      <c r="D327" s="63"/>
      <c r="E327" s="63"/>
      <c r="F327" s="63"/>
      <c r="G327" s="63"/>
      <c r="H327" s="63"/>
      <c r="I327" s="63"/>
    </row>
    <row r="328" spans="1:9" ht="12.75">
      <c r="A328" s="63"/>
      <c r="B328" s="83"/>
      <c r="C328" s="63"/>
      <c r="D328" s="63"/>
      <c r="E328" s="63"/>
      <c r="F328" s="63"/>
      <c r="G328" s="63"/>
      <c r="H328" s="63"/>
      <c r="I328" s="63"/>
    </row>
    <row r="329" spans="1:9" ht="12.75">
      <c r="A329" s="63"/>
      <c r="B329" s="83"/>
      <c r="C329" s="63"/>
      <c r="D329" s="63"/>
      <c r="E329" s="63"/>
      <c r="F329" s="63"/>
      <c r="G329" s="63"/>
      <c r="H329" s="63"/>
      <c r="I329" s="63"/>
    </row>
    <row r="330" spans="1:9" ht="12.75">
      <c r="A330" s="63"/>
      <c r="B330" s="83"/>
      <c r="C330" s="63"/>
      <c r="D330" s="63"/>
      <c r="E330" s="63"/>
      <c r="F330" s="63"/>
      <c r="G330" s="63"/>
      <c r="H330" s="63"/>
      <c r="I330" s="63"/>
    </row>
    <row r="331" spans="1:9" ht="12.75">
      <c r="A331" s="63"/>
      <c r="B331" s="83"/>
      <c r="C331" s="63"/>
      <c r="D331" s="63"/>
      <c r="E331" s="63"/>
      <c r="F331" s="63"/>
      <c r="G331" s="63"/>
      <c r="H331" s="63"/>
      <c r="I331" s="63"/>
    </row>
    <row r="332" spans="1:9" ht="12.75">
      <c r="A332" s="63"/>
      <c r="B332" s="83"/>
      <c r="C332" s="63"/>
      <c r="D332" s="63"/>
      <c r="E332" s="63"/>
      <c r="F332" s="63"/>
      <c r="G332" s="63"/>
      <c r="H332" s="63"/>
      <c r="I332" s="63"/>
    </row>
    <row r="333" spans="1:9" ht="12.75">
      <c r="A333" s="63"/>
      <c r="B333" s="83"/>
      <c r="C333" s="63"/>
      <c r="D333" s="63"/>
      <c r="E333" s="63"/>
      <c r="F333" s="63"/>
      <c r="G333" s="63"/>
      <c r="H333" s="63"/>
      <c r="I333" s="63"/>
    </row>
    <row r="334" spans="1:9" ht="12.75">
      <c r="A334" s="63"/>
      <c r="B334" s="83"/>
      <c r="C334" s="63"/>
      <c r="D334" s="63"/>
      <c r="E334" s="63"/>
      <c r="F334" s="63"/>
      <c r="G334" s="63"/>
      <c r="H334" s="63"/>
      <c r="I334" s="63"/>
    </row>
    <row r="335" spans="1:9" ht="12.75">
      <c r="A335" s="63"/>
      <c r="B335" s="83"/>
      <c r="C335" s="63"/>
      <c r="D335" s="63"/>
      <c r="E335" s="63"/>
      <c r="F335" s="63"/>
      <c r="G335" s="63"/>
      <c r="H335" s="63"/>
      <c r="I335" s="63"/>
    </row>
    <row r="336" spans="1:9" ht="12.75">
      <c r="A336" s="63"/>
      <c r="B336" s="83"/>
      <c r="C336" s="63"/>
      <c r="D336" s="63"/>
      <c r="E336" s="63"/>
      <c r="F336" s="63"/>
      <c r="G336" s="63"/>
      <c r="H336" s="63"/>
      <c r="I336" s="63"/>
    </row>
    <row r="337" spans="1:9" ht="12.75">
      <c r="A337" s="63"/>
      <c r="B337" s="83"/>
      <c r="C337" s="63"/>
      <c r="D337" s="63"/>
      <c r="E337" s="63"/>
      <c r="F337" s="63"/>
      <c r="G337" s="63"/>
      <c r="H337" s="63"/>
      <c r="I337" s="63"/>
    </row>
    <row r="338" spans="1:9" ht="12.75">
      <c r="A338" s="63"/>
      <c r="B338" s="83"/>
      <c r="C338" s="63"/>
      <c r="D338" s="63"/>
      <c r="E338" s="63"/>
      <c r="F338" s="63"/>
      <c r="G338" s="63"/>
      <c r="H338" s="63"/>
      <c r="I338" s="63"/>
    </row>
    <row r="339" spans="1:9" ht="12.75">
      <c r="A339" s="63"/>
      <c r="B339" s="83"/>
      <c r="C339" s="63"/>
      <c r="D339" s="63"/>
      <c r="E339" s="63"/>
      <c r="F339" s="63"/>
      <c r="G339" s="63"/>
      <c r="H339" s="63"/>
      <c r="I339" s="63"/>
    </row>
    <row r="340" spans="1:9" ht="12.75">
      <c r="A340" s="63"/>
      <c r="B340" s="83"/>
      <c r="C340" s="63"/>
      <c r="D340" s="63"/>
      <c r="E340" s="63"/>
      <c r="F340" s="63"/>
      <c r="G340" s="63"/>
      <c r="H340" s="63"/>
      <c r="I340" s="63"/>
    </row>
    <row r="341" spans="1:9" ht="12.75">
      <c r="A341" s="63"/>
      <c r="B341" s="83"/>
      <c r="C341" s="63"/>
      <c r="D341" s="63"/>
      <c r="E341" s="63"/>
      <c r="F341" s="63"/>
      <c r="G341" s="63"/>
      <c r="H341" s="63"/>
      <c r="I341" s="63"/>
    </row>
    <row r="342" spans="1:9" ht="12.75">
      <c r="A342" s="63"/>
      <c r="B342" s="83"/>
      <c r="C342" s="63"/>
      <c r="D342" s="63"/>
      <c r="E342" s="63"/>
      <c r="F342" s="63"/>
      <c r="G342" s="63"/>
      <c r="H342" s="63"/>
      <c r="I342" s="63"/>
    </row>
    <row r="343" spans="1:9" ht="12.75">
      <c r="A343" s="63"/>
      <c r="B343" s="83"/>
      <c r="C343" s="63"/>
      <c r="D343" s="63"/>
      <c r="E343" s="63"/>
      <c r="F343" s="63"/>
      <c r="G343" s="63"/>
      <c r="H343" s="63"/>
      <c r="I343" s="63"/>
    </row>
    <row r="344" spans="1:9" ht="12.75">
      <c r="A344" s="63"/>
      <c r="B344" s="83"/>
      <c r="C344" s="63"/>
      <c r="D344" s="63"/>
      <c r="E344" s="63"/>
      <c r="F344" s="63"/>
      <c r="G344" s="63"/>
      <c r="H344" s="63"/>
      <c r="I344" s="63"/>
    </row>
    <row r="345" spans="1:9" ht="12.75">
      <c r="A345" s="63"/>
      <c r="B345" s="83"/>
      <c r="C345" s="63"/>
      <c r="D345" s="63"/>
      <c r="E345" s="63"/>
      <c r="F345" s="63"/>
      <c r="G345" s="63"/>
      <c r="H345" s="63"/>
      <c r="I345" s="63"/>
    </row>
    <row r="346" spans="1:9" ht="12.75">
      <c r="A346" s="63"/>
      <c r="B346" s="83"/>
      <c r="C346" s="63"/>
      <c r="D346" s="63"/>
      <c r="E346" s="63"/>
      <c r="F346" s="63"/>
      <c r="G346" s="63"/>
      <c r="H346" s="63"/>
      <c r="I346" s="63"/>
    </row>
    <row r="347" spans="1:9" ht="12.75">
      <c r="A347" s="63"/>
      <c r="B347" s="83"/>
      <c r="C347" s="63"/>
      <c r="D347" s="63"/>
      <c r="E347" s="63"/>
      <c r="F347" s="63"/>
      <c r="G347" s="63"/>
      <c r="H347" s="63"/>
      <c r="I347" s="63"/>
    </row>
    <row r="348" spans="1:9" ht="12.75">
      <c r="A348" s="63"/>
      <c r="B348" s="83"/>
      <c r="C348" s="63"/>
      <c r="D348" s="63"/>
      <c r="E348" s="63"/>
      <c r="F348" s="63"/>
      <c r="G348" s="63"/>
      <c r="H348" s="63"/>
      <c r="I348" s="63"/>
    </row>
    <row r="349" spans="1:9" ht="12.75">
      <c r="A349" s="63"/>
      <c r="B349" s="83"/>
      <c r="C349" s="63"/>
      <c r="D349" s="63"/>
      <c r="E349" s="63"/>
      <c r="F349" s="63"/>
      <c r="G349" s="63"/>
      <c r="H349" s="63"/>
      <c r="I349" s="63"/>
    </row>
    <row r="350" spans="1:9" ht="12.75">
      <c r="A350" s="63"/>
      <c r="B350" s="83"/>
      <c r="C350" s="63"/>
      <c r="D350" s="63"/>
      <c r="E350" s="63"/>
      <c r="F350" s="63"/>
      <c r="G350" s="63"/>
      <c r="H350" s="63"/>
      <c r="I350" s="63"/>
    </row>
    <row r="351" spans="1:9" ht="12.75">
      <c r="A351" s="63"/>
      <c r="B351" s="83"/>
      <c r="C351" s="63"/>
      <c r="D351" s="63"/>
      <c r="E351" s="63"/>
      <c r="F351" s="63"/>
      <c r="G351" s="63"/>
      <c r="H351" s="63"/>
      <c r="I351" s="63"/>
    </row>
    <row r="352" spans="1:9" ht="12.75">
      <c r="A352" s="63"/>
      <c r="B352" s="83"/>
      <c r="C352" s="63"/>
      <c r="D352" s="63"/>
      <c r="E352" s="63"/>
      <c r="F352" s="63"/>
      <c r="G352" s="63"/>
      <c r="H352" s="63"/>
      <c r="I352" s="63"/>
    </row>
    <row r="353" spans="1:9" ht="12.75">
      <c r="A353" s="63"/>
      <c r="B353" s="83"/>
      <c r="C353" s="63"/>
      <c r="D353" s="63"/>
      <c r="E353" s="63"/>
      <c r="F353" s="63"/>
      <c r="G353" s="63"/>
      <c r="H353" s="63"/>
      <c r="I353" s="63"/>
    </row>
    <row r="354" spans="1:9" ht="12.75">
      <c r="A354" s="63"/>
      <c r="B354" s="83"/>
      <c r="C354" s="63"/>
      <c r="D354" s="63"/>
      <c r="E354" s="63"/>
      <c r="F354" s="63"/>
      <c r="G354" s="63"/>
      <c r="H354" s="63"/>
      <c r="I354" s="63"/>
    </row>
    <row r="355" spans="1:9" ht="12.75">
      <c r="A355" s="63"/>
      <c r="B355" s="83"/>
      <c r="C355" s="63"/>
      <c r="D355" s="63"/>
      <c r="E355" s="63"/>
      <c r="F355" s="63"/>
      <c r="G355" s="63"/>
      <c r="H355" s="63"/>
      <c r="I355" s="63"/>
    </row>
    <row r="356" spans="1:9" ht="12.75">
      <c r="A356" s="63"/>
      <c r="B356" s="83"/>
      <c r="C356" s="63"/>
      <c r="D356" s="63"/>
      <c r="E356" s="63"/>
      <c r="F356" s="63"/>
      <c r="G356" s="63"/>
      <c r="H356" s="63"/>
      <c r="I356" s="63"/>
    </row>
    <row r="357" spans="1:9" ht="12.75">
      <c r="A357" s="63"/>
      <c r="B357" s="83"/>
      <c r="C357" s="63"/>
      <c r="D357" s="63"/>
      <c r="E357" s="63"/>
      <c r="F357" s="63"/>
      <c r="G357" s="63"/>
      <c r="H357" s="63"/>
      <c r="I357" s="63"/>
    </row>
    <row r="358" spans="1:9" ht="12.75">
      <c r="A358" s="63"/>
      <c r="B358" s="83"/>
      <c r="C358" s="63"/>
      <c r="D358" s="63"/>
      <c r="E358" s="63"/>
      <c r="F358" s="63"/>
      <c r="G358" s="63"/>
      <c r="H358" s="63"/>
      <c r="I358" s="63"/>
    </row>
    <row r="359" spans="1:9" ht="12.75">
      <c r="A359" s="63"/>
      <c r="B359" s="83"/>
      <c r="C359" s="63"/>
      <c r="D359" s="63"/>
      <c r="E359" s="63"/>
      <c r="F359" s="63"/>
      <c r="G359" s="63"/>
      <c r="H359" s="63"/>
      <c r="I359" s="63"/>
    </row>
    <row r="360" spans="1:9" ht="12.75">
      <c r="A360" s="63"/>
      <c r="B360" s="83"/>
      <c r="C360" s="63"/>
      <c r="D360" s="63"/>
      <c r="E360" s="63"/>
      <c r="F360" s="63"/>
      <c r="G360" s="63"/>
      <c r="H360" s="63"/>
      <c r="I360" s="63"/>
    </row>
    <row r="361" spans="1:9" ht="12.75">
      <c r="A361" s="63"/>
      <c r="B361" s="83"/>
      <c r="C361" s="63"/>
      <c r="D361" s="63"/>
      <c r="E361" s="63"/>
      <c r="F361" s="63"/>
      <c r="G361" s="63"/>
      <c r="H361" s="63"/>
      <c r="I361" s="63"/>
    </row>
    <row r="362" spans="1:9" ht="12.75">
      <c r="A362" s="63"/>
      <c r="B362" s="83"/>
      <c r="C362" s="63"/>
      <c r="D362" s="63"/>
      <c r="E362" s="63"/>
      <c r="F362" s="63"/>
      <c r="G362" s="63"/>
      <c r="H362" s="63"/>
      <c r="I362" s="63"/>
    </row>
    <row r="363" spans="1:9" ht="12.75">
      <c r="A363" s="63"/>
      <c r="B363" s="83"/>
      <c r="C363" s="63"/>
      <c r="D363" s="63"/>
      <c r="E363" s="63"/>
      <c r="F363" s="63"/>
      <c r="G363" s="63"/>
      <c r="H363" s="63"/>
      <c r="I363" s="63"/>
    </row>
    <row r="364" spans="1:9" ht="12.75">
      <c r="A364" s="63"/>
      <c r="B364" s="83"/>
      <c r="C364" s="63"/>
      <c r="D364" s="63"/>
      <c r="E364" s="63"/>
      <c r="F364" s="63"/>
      <c r="G364" s="63"/>
      <c r="H364" s="63"/>
      <c r="I364" s="63"/>
    </row>
    <row r="365" spans="1:9" ht="12.75">
      <c r="A365" s="63"/>
      <c r="B365" s="83"/>
      <c r="C365" s="63"/>
      <c r="D365" s="63"/>
      <c r="E365" s="63"/>
      <c r="F365" s="63"/>
      <c r="G365" s="63"/>
      <c r="H365" s="63"/>
      <c r="I365" s="63"/>
    </row>
    <row r="366" spans="1:9" ht="12.75">
      <c r="A366" s="63"/>
      <c r="B366" s="83"/>
      <c r="C366" s="63"/>
      <c r="D366" s="63"/>
      <c r="E366" s="63"/>
      <c r="F366" s="63"/>
      <c r="G366" s="63"/>
      <c r="H366" s="63"/>
      <c r="I366" s="63"/>
    </row>
    <row r="367" spans="1:9" ht="12.75">
      <c r="A367" s="63"/>
      <c r="B367" s="83"/>
      <c r="C367" s="63"/>
      <c r="D367" s="63"/>
      <c r="E367" s="63"/>
      <c r="F367" s="63"/>
      <c r="G367" s="63"/>
      <c r="H367" s="63"/>
      <c r="I367" s="63"/>
    </row>
    <row r="368" spans="1:9" ht="12.75">
      <c r="A368" s="63"/>
      <c r="B368" s="83"/>
      <c r="C368" s="63"/>
      <c r="D368" s="63"/>
      <c r="E368" s="63"/>
      <c r="F368" s="63"/>
      <c r="G368" s="63"/>
      <c r="H368" s="63"/>
      <c r="I368" s="63"/>
    </row>
    <row r="369" spans="1:9" ht="12.75">
      <c r="A369" s="63"/>
      <c r="B369" s="83"/>
      <c r="C369" s="63"/>
      <c r="D369" s="63"/>
      <c r="E369" s="63"/>
      <c r="F369" s="63"/>
      <c r="G369" s="63"/>
      <c r="H369" s="63"/>
      <c r="I369" s="63"/>
    </row>
    <row r="370" spans="1:9" ht="12.75">
      <c r="A370" s="63"/>
      <c r="B370" s="83"/>
      <c r="C370" s="63"/>
      <c r="D370" s="63"/>
      <c r="E370" s="63"/>
      <c r="F370" s="63"/>
      <c r="G370" s="63"/>
      <c r="H370" s="63"/>
      <c r="I370" s="63"/>
    </row>
    <row r="371" spans="1:9" ht="12.75">
      <c r="A371" s="63"/>
      <c r="B371" s="83"/>
      <c r="C371" s="63"/>
      <c r="D371" s="63"/>
      <c r="E371" s="63"/>
      <c r="F371" s="63"/>
      <c r="G371" s="63"/>
      <c r="H371" s="63"/>
      <c r="I371" s="63"/>
    </row>
    <row r="372" spans="1:9" ht="12.75">
      <c r="A372" s="63"/>
      <c r="B372" s="83"/>
      <c r="C372" s="63"/>
      <c r="D372" s="63"/>
      <c r="E372" s="63"/>
      <c r="F372" s="63"/>
      <c r="G372" s="63"/>
      <c r="H372" s="63"/>
      <c r="I372" s="63"/>
    </row>
    <row r="373" spans="1:9" ht="12.75">
      <c r="A373" s="63"/>
      <c r="B373" s="83"/>
      <c r="C373" s="63"/>
      <c r="D373" s="63"/>
      <c r="E373" s="63"/>
      <c r="F373" s="63"/>
      <c r="G373" s="63"/>
      <c r="H373" s="63"/>
      <c r="I373" s="63"/>
    </row>
    <row r="374" spans="1:9" ht="12.75">
      <c r="A374" s="63"/>
      <c r="B374" s="83"/>
      <c r="C374" s="63"/>
      <c r="D374" s="63"/>
      <c r="E374" s="63"/>
      <c r="F374" s="63"/>
      <c r="G374" s="63"/>
      <c r="H374" s="63"/>
      <c r="I374" s="63"/>
    </row>
    <row r="375" spans="1:9" ht="12.75">
      <c r="A375" s="63"/>
      <c r="B375" s="83"/>
      <c r="C375" s="63"/>
      <c r="D375" s="63"/>
      <c r="E375" s="63"/>
      <c r="F375" s="63"/>
      <c r="G375" s="63"/>
      <c r="H375" s="63"/>
      <c r="I375" s="63"/>
    </row>
    <row r="376" spans="1:9" ht="12.75">
      <c r="A376" s="63"/>
      <c r="B376" s="83"/>
      <c r="C376" s="63"/>
      <c r="D376" s="63"/>
      <c r="E376" s="63"/>
      <c r="F376" s="63"/>
      <c r="G376" s="63"/>
      <c r="H376" s="63"/>
      <c r="I376" s="63"/>
    </row>
    <row r="377" spans="1:9" ht="12.75">
      <c r="A377" s="63"/>
      <c r="B377" s="83"/>
      <c r="C377" s="63"/>
      <c r="D377" s="63"/>
      <c r="E377" s="63"/>
      <c r="F377" s="63"/>
      <c r="G377" s="63"/>
      <c r="H377" s="63"/>
      <c r="I377" s="63"/>
    </row>
    <row r="378" spans="1:9" ht="12.75">
      <c r="A378" s="63"/>
      <c r="B378" s="83"/>
      <c r="C378" s="63"/>
      <c r="D378" s="63"/>
      <c r="E378" s="63"/>
      <c r="F378" s="63"/>
      <c r="G378" s="63"/>
      <c r="H378" s="63"/>
      <c r="I378" s="63"/>
    </row>
    <row r="379" spans="1:9" ht="12.75">
      <c r="A379" s="63"/>
      <c r="B379" s="83"/>
      <c r="C379" s="63"/>
      <c r="D379" s="63"/>
      <c r="E379" s="63"/>
      <c r="F379" s="63"/>
      <c r="G379" s="63"/>
      <c r="H379" s="63"/>
      <c r="I379" s="63"/>
    </row>
    <row r="380" spans="1:9" ht="12.75">
      <c r="A380" s="63"/>
      <c r="B380" s="83"/>
      <c r="C380" s="63"/>
      <c r="D380" s="63"/>
      <c r="E380" s="63"/>
      <c r="F380" s="63"/>
      <c r="G380" s="63"/>
      <c r="H380" s="63"/>
      <c r="I380" s="63"/>
    </row>
    <row r="381" spans="1:9" ht="12.75">
      <c r="A381" s="63"/>
      <c r="B381" s="83"/>
      <c r="C381" s="63"/>
      <c r="D381" s="63"/>
      <c r="E381" s="63"/>
      <c r="F381" s="63"/>
      <c r="G381" s="63"/>
      <c r="H381" s="63"/>
      <c r="I381" s="63"/>
    </row>
    <row r="382" spans="1:9" ht="12.75">
      <c r="A382" s="63"/>
      <c r="B382" s="83"/>
      <c r="C382" s="63"/>
      <c r="D382" s="63"/>
      <c r="E382" s="63"/>
      <c r="F382" s="63"/>
      <c r="G382" s="63"/>
      <c r="H382" s="63"/>
      <c r="I382" s="63"/>
    </row>
    <row r="383" spans="1:9" ht="12.75">
      <c r="A383" s="63"/>
      <c r="B383" s="83"/>
      <c r="C383" s="63"/>
      <c r="D383" s="63"/>
      <c r="E383" s="63"/>
      <c r="F383" s="63"/>
      <c r="G383" s="63"/>
      <c r="H383" s="63"/>
      <c r="I383" s="63"/>
    </row>
    <row r="384" spans="1:9" ht="12.75">
      <c r="A384" s="63"/>
      <c r="B384" s="83"/>
      <c r="C384" s="63"/>
      <c r="D384" s="63"/>
      <c r="E384" s="63"/>
      <c r="F384" s="63"/>
      <c r="G384" s="63"/>
      <c r="H384" s="63"/>
      <c r="I384" s="63"/>
    </row>
    <row r="385" spans="1:9" ht="12.75">
      <c r="A385" s="63"/>
      <c r="B385" s="83"/>
      <c r="C385" s="63"/>
      <c r="D385" s="63"/>
      <c r="E385" s="63"/>
      <c r="F385" s="63"/>
      <c r="G385" s="63"/>
      <c r="H385" s="63"/>
      <c r="I385" s="63"/>
    </row>
    <row r="386" spans="1:9" ht="12.75">
      <c r="A386" s="63"/>
      <c r="B386" s="83"/>
      <c r="C386" s="63"/>
      <c r="D386" s="63"/>
      <c r="E386" s="63"/>
      <c r="F386" s="63"/>
      <c r="G386" s="63"/>
      <c r="H386" s="63"/>
      <c r="I386" s="63"/>
    </row>
    <row r="387" spans="1:9" ht="12.75">
      <c r="A387" s="63"/>
      <c r="B387" s="83"/>
      <c r="C387" s="63"/>
      <c r="D387" s="63"/>
      <c r="E387" s="63"/>
      <c r="F387" s="63"/>
      <c r="G387" s="63"/>
      <c r="H387" s="63"/>
      <c r="I387" s="63"/>
    </row>
    <row r="388" spans="1:9" ht="12.75">
      <c r="A388" s="63"/>
      <c r="B388" s="83"/>
      <c r="C388" s="63"/>
      <c r="D388" s="63"/>
      <c r="E388" s="63"/>
      <c r="F388" s="63"/>
      <c r="G388" s="63"/>
      <c r="H388" s="63"/>
      <c r="I388" s="63"/>
    </row>
    <row r="389" spans="1:9" ht="12.75">
      <c r="A389" s="63"/>
      <c r="B389" s="83"/>
      <c r="C389" s="63"/>
      <c r="D389" s="63"/>
      <c r="E389" s="63"/>
      <c r="F389" s="63"/>
      <c r="G389" s="63"/>
      <c r="H389" s="63"/>
      <c r="I389" s="63"/>
    </row>
    <row r="390" spans="1:9" ht="12.75">
      <c r="A390" s="63"/>
      <c r="B390" s="83"/>
      <c r="C390" s="63"/>
      <c r="D390" s="63"/>
      <c r="E390" s="63"/>
      <c r="F390" s="63"/>
      <c r="G390" s="63"/>
      <c r="H390" s="63"/>
      <c r="I390" s="63"/>
    </row>
    <row r="391" spans="1:9" ht="12.75">
      <c r="A391" s="63"/>
      <c r="B391" s="83"/>
      <c r="C391" s="63"/>
      <c r="D391" s="63"/>
      <c r="E391" s="63"/>
      <c r="F391" s="63"/>
      <c r="G391" s="63"/>
      <c r="H391" s="63"/>
      <c r="I391" s="63"/>
    </row>
    <row r="392" spans="1:9" ht="12.75">
      <c r="A392" s="63"/>
      <c r="B392" s="83"/>
      <c r="C392" s="63"/>
      <c r="D392" s="63"/>
      <c r="E392" s="63"/>
      <c r="F392" s="63"/>
      <c r="G392" s="63"/>
      <c r="H392" s="63"/>
      <c r="I392" s="63"/>
    </row>
    <row r="393" spans="1:9" ht="12.75">
      <c r="A393" s="63"/>
      <c r="B393" s="83"/>
      <c r="C393" s="63"/>
      <c r="D393" s="63"/>
      <c r="E393" s="63"/>
      <c r="F393" s="63"/>
      <c r="G393" s="63"/>
      <c r="H393" s="63"/>
      <c r="I393" s="63"/>
    </row>
    <row r="394" spans="1:9" ht="12.75">
      <c r="A394" s="63"/>
      <c r="B394" s="83"/>
      <c r="C394" s="63"/>
      <c r="D394" s="63"/>
      <c r="E394" s="63"/>
      <c r="F394" s="63"/>
      <c r="G394" s="63"/>
      <c r="H394" s="63"/>
      <c r="I394" s="63"/>
    </row>
    <row r="395" spans="1:9" ht="12.75">
      <c r="A395" s="63"/>
      <c r="B395" s="83"/>
      <c r="C395" s="63"/>
      <c r="D395" s="63"/>
      <c r="E395" s="63"/>
      <c r="F395" s="63"/>
      <c r="G395" s="63"/>
      <c r="H395" s="63"/>
      <c r="I395" s="63"/>
    </row>
    <row r="396" spans="1:9" ht="12.75">
      <c r="A396" s="63"/>
      <c r="B396" s="83"/>
      <c r="C396" s="63"/>
      <c r="D396" s="63"/>
      <c r="E396" s="63"/>
      <c r="F396" s="63"/>
      <c r="G396" s="63"/>
      <c r="H396" s="63"/>
      <c r="I396" s="63"/>
    </row>
    <row r="397" spans="1:9" ht="12.75">
      <c r="A397" s="63"/>
      <c r="B397" s="83"/>
      <c r="C397" s="63"/>
      <c r="D397" s="63"/>
      <c r="E397" s="63"/>
      <c r="F397" s="63"/>
      <c r="G397" s="63"/>
      <c r="H397" s="63"/>
      <c r="I397" s="63"/>
    </row>
    <row r="398" spans="1:9" ht="12.75">
      <c r="A398" s="63"/>
      <c r="B398" s="83"/>
      <c r="C398" s="63"/>
      <c r="D398" s="63"/>
      <c r="E398" s="63"/>
      <c r="F398" s="63"/>
      <c r="G398" s="63"/>
      <c r="H398" s="63"/>
      <c r="I398" s="63"/>
    </row>
    <row r="399" spans="1:9" ht="12.75">
      <c r="A399" s="63"/>
      <c r="B399" s="83"/>
      <c r="C399" s="63"/>
      <c r="D399" s="63"/>
      <c r="E399" s="63"/>
      <c r="F399" s="63"/>
      <c r="G399" s="63"/>
      <c r="H399" s="63"/>
      <c r="I399" s="63"/>
    </row>
    <row r="400" spans="1:9" ht="12.75">
      <c r="A400" s="63"/>
      <c r="B400" s="83"/>
      <c r="C400" s="63"/>
      <c r="D400" s="63"/>
      <c r="E400" s="63"/>
      <c r="F400" s="63"/>
      <c r="G400" s="63"/>
      <c r="H400" s="63"/>
      <c r="I400" s="63"/>
    </row>
    <row r="401" spans="1:9" ht="12.75">
      <c r="A401" s="63"/>
      <c r="B401" s="83"/>
      <c r="C401" s="63"/>
      <c r="D401" s="63"/>
      <c r="E401" s="63"/>
      <c r="F401" s="63"/>
      <c r="G401" s="63"/>
      <c r="H401" s="63"/>
      <c r="I401" s="63"/>
    </row>
    <row r="402" spans="1:9" ht="12.75">
      <c r="A402" s="63"/>
      <c r="B402" s="83"/>
      <c r="C402" s="63"/>
      <c r="D402" s="63"/>
      <c r="E402" s="63"/>
      <c r="F402" s="63"/>
      <c r="G402" s="63"/>
      <c r="H402" s="63"/>
      <c r="I402" s="63"/>
    </row>
    <row r="403" spans="1:9" ht="12.75">
      <c r="A403" s="63"/>
      <c r="B403" s="83"/>
      <c r="C403" s="63"/>
      <c r="D403" s="63"/>
      <c r="E403" s="63"/>
      <c r="F403" s="63"/>
      <c r="G403" s="63"/>
      <c r="H403" s="63"/>
      <c r="I403" s="63"/>
    </row>
    <row r="404" spans="1:9" ht="12.75">
      <c r="A404" s="63"/>
      <c r="B404" s="83"/>
      <c r="C404" s="63"/>
      <c r="D404" s="63"/>
      <c r="E404" s="63"/>
      <c r="F404" s="63"/>
      <c r="G404" s="63"/>
      <c r="H404" s="63"/>
      <c r="I404" s="63"/>
    </row>
    <row r="405" spans="1:9" ht="12.75">
      <c r="A405" s="63"/>
      <c r="B405" s="83"/>
      <c r="C405" s="63"/>
      <c r="D405" s="63"/>
      <c r="E405" s="63"/>
      <c r="F405" s="63"/>
      <c r="G405" s="63"/>
      <c r="H405" s="63"/>
      <c r="I405" s="63"/>
    </row>
    <row r="406" spans="1:9" ht="12.75">
      <c r="A406" s="63"/>
      <c r="B406" s="83"/>
      <c r="C406" s="63"/>
      <c r="D406" s="63"/>
      <c r="E406" s="63"/>
      <c r="F406" s="63"/>
      <c r="G406" s="63"/>
      <c r="H406" s="63"/>
      <c r="I406" s="63"/>
    </row>
    <row r="407" spans="1:9" ht="12.75">
      <c r="A407" s="63"/>
      <c r="B407" s="83"/>
      <c r="C407" s="63"/>
      <c r="D407" s="63"/>
      <c r="E407" s="63"/>
      <c r="F407" s="63"/>
      <c r="G407" s="63"/>
      <c r="H407" s="63"/>
      <c r="I407" s="63"/>
    </row>
    <row r="408" spans="1:9" ht="12.75">
      <c r="A408" s="63"/>
      <c r="B408" s="83"/>
      <c r="C408" s="63"/>
      <c r="D408" s="63"/>
      <c r="E408" s="63"/>
      <c r="F408" s="63"/>
      <c r="G408" s="63"/>
      <c r="H408" s="63"/>
      <c r="I408" s="63"/>
    </row>
    <row r="409" spans="1:9" ht="12.75">
      <c r="A409" s="63"/>
      <c r="B409" s="83"/>
      <c r="C409" s="63"/>
      <c r="D409" s="63"/>
      <c r="E409" s="63"/>
      <c r="F409" s="63"/>
      <c r="G409" s="63"/>
      <c r="H409" s="63"/>
      <c r="I409" s="63"/>
    </row>
    <row r="410" spans="1:9" ht="12.75">
      <c r="A410" s="63"/>
      <c r="B410" s="83"/>
      <c r="C410" s="63"/>
      <c r="D410" s="63"/>
      <c r="E410" s="63"/>
      <c r="F410" s="63"/>
      <c r="G410" s="63"/>
      <c r="H410" s="63"/>
      <c r="I410" s="63"/>
    </row>
    <row r="411" spans="1:9" ht="12.75">
      <c r="A411" s="63"/>
      <c r="B411" s="83"/>
      <c r="C411" s="63"/>
      <c r="D411" s="63"/>
      <c r="E411" s="63"/>
      <c r="F411" s="63"/>
      <c r="G411" s="63"/>
      <c r="H411" s="63"/>
      <c r="I411" s="63"/>
    </row>
    <row r="412" spans="1:9" ht="12.75">
      <c r="A412" s="63"/>
      <c r="B412" s="83"/>
      <c r="C412" s="63"/>
      <c r="D412" s="63"/>
      <c r="E412" s="63"/>
      <c r="F412" s="63"/>
      <c r="G412" s="63"/>
      <c r="H412" s="63"/>
      <c r="I412" s="63"/>
    </row>
    <row r="413" spans="1:9" ht="12.75">
      <c r="A413" s="63"/>
      <c r="B413" s="83"/>
      <c r="C413" s="63"/>
      <c r="D413" s="63"/>
      <c r="E413" s="63"/>
      <c r="F413" s="63"/>
      <c r="G413" s="63"/>
      <c r="H413" s="63"/>
      <c r="I413" s="63"/>
    </row>
    <row r="414" spans="1:9" ht="12.75">
      <c r="A414" s="63"/>
      <c r="B414" s="83"/>
      <c r="C414" s="63"/>
      <c r="D414" s="63"/>
      <c r="E414" s="63"/>
      <c r="F414" s="63"/>
      <c r="G414" s="63"/>
      <c r="H414" s="63"/>
      <c r="I414" s="63"/>
    </row>
    <row r="415" spans="1:9" ht="12.75">
      <c r="A415" s="63"/>
      <c r="B415" s="83"/>
      <c r="C415" s="63"/>
      <c r="D415" s="63"/>
      <c r="E415" s="63"/>
      <c r="F415" s="63"/>
      <c r="G415" s="63"/>
      <c r="H415" s="63"/>
      <c r="I415" s="63"/>
    </row>
    <row r="416" spans="1:9" ht="12.75">
      <c r="A416" s="63"/>
      <c r="B416" s="83"/>
      <c r="C416" s="63"/>
      <c r="D416" s="63"/>
      <c r="E416" s="63"/>
      <c r="F416" s="63"/>
      <c r="G416" s="63"/>
      <c r="H416" s="63"/>
      <c r="I416" s="63"/>
    </row>
    <row r="417" spans="1:9" ht="12.75">
      <c r="A417" s="63"/>
      <c r="B417" s="83"/>
      <c r="C417" s="63"/>
      <c r="D417" s="63"/>
      <c r="E417" s="63"/>
      <c r="F417" s="63"/>
      <c r="G417" s="63"/>
      <c r="H417" s="63"/>
      <c r="I417" s="63"/>
    </row>
    <row r="418" spans="1:9" ht="12.75">
      <c r="A418" s="63"/>
      <c r="B418" s="83"/>
      <c r="C418" s="63"/>
      <c r="D418" s="63"/>
      <c r="E418" s="63"/>
      <c r="F418" s="63"/>
      <c r="G418" s="63"/>
      <c r="H418" s="63"/>
      <c r="I418" s="63"/>
    </row>
    <row r="419" spans="1:9" ht="12.75">
      <c r="A419" s="63"/>
      <c r="B419" s="83"/>
      <c r="C419" s="63"/>
      <c r="D419" s="63"/>
      <c r="E419" s="63"/>
      <c r="F419" s="63"/>
      <c r="G419" s="63"/>
      <c r="H419" s="63"/>
      <c r="I419" s="63"/>
    </row>
    <row r="420" spans="1:9" ht="12.75">
      <c r="A420" s="63"/>
      <c r="B420" s="83"/>
      <c r="C420" s="63"/>
      <c r="D420" s="63"/>
      <c r="E420" s="63"/>
      <c r="F420" s="63"/>
      <c r="G420" s="63"/>
      <c r="H420" s="63"/>
      <c r="I420" s="63"/>
    </row>
    <row r="421" spans="1:9" ht="12.75">
      <c r="A421" s="63"/>
      <c r="B421" s="83"/>
      <c r="C421" s="63"/>
      <c r="D421" s="63"/>
      <c r="E421" s="63"/>
      <c r="F421" s="63"/>
      <c r="G421" s="63"/>
      <c r="H421" s="63"/>
      <c r="I421" s="63"/>
    </row>
    <row r="422" spans="1:9" ht="12.75">
      <c r="A422" s="63"/>
      <c r="B422" s="83"/>
      <c r="C422" s="63"/>
      <c r="D422" s="63"/>
      <c r="E422" s="63"/>
      <c r="F422" s="63"/>
      <c r="G422" s="63"/>
      <c r="H422" s="63"/>
      <c r="I422" s="63"/>
    </row>
    <row r="423" spans="1:9" ht="12.75">
      <c r="A423" s="63"/>
      <c r="B423" s="83"/>
      <c r="C423" s="63"/>
      <c r="D423" s="63"/>
      <c r="E423" s="63"/>
      <c r="F423" s="63"/>
      <c r="G423" s="63"/>
      <c r="H423" s="63"/>
      <c r="I423" s="63"/>
    </row>
    <row r="424" spans="1:9" ht="12.75">
      <c r="A424" s="63"/>
      <c r="B424" s="83"/>
      <c r="C424" s="63"/>
      <c r="D424" s="63"/>
      <c r="E424" s="63"/>
      <c r="F424" s="63"/>
      <c r="G424" s="63"/>
      <c r="H424" s="63"/>
      <c r="I424" s="63"/>
    </row>
    <row r="425" spans="1:9" ht="12.75">
      <c r="A425" s="63"/>
      <c r="B425" s="83"/>
      <c r="C425" s="63"/>
      <c r="D425" s="63"/>
      <c r="E425" s="63"/>
      <c r="F425" s="63"/>
      <c r="G425" s="63"/>
      <c r="H425" s="63"/>
      <c r="I425" s="63"/>
    </row>
    <row r="426" spans="1:9" ht="12.75">
      <c r="A426" s="63"/>
      <c r="B426" s="83"/>
      <c r="C426" s="63"/>
      <c r="D426" s="63"/>
      <c r="E426" s="63"/>
      <c r="F426" s="63"/>
      <c r="G426" s="63"/>
      <c r="H426" s="63"/>
      <c r="I426" s="63"/>
    </row>
    <row r="427" spans="1:9" ht="12.75">
      <c r="A427" s="63"/>
      <c r="B427" s="83"/>
      <c r="C427" s="63"/>
      <c r="D427" s="63"/>
      <c r="E427" s="63"/>
      <c r="F427" s="63"/>
      <c r="G427" s="63"/>
      <c r="H427" s="63"/>
      <c r="I427" s="63"/>
    </row>
    <row r="428" spans="1:9" ht="12.75">
      <c r="A428" s="63"/>
      <c r="B428" s="83"/>
      <c r="C428" s="63"/>
      <c r="D428" s="63"/>
      <c r="E428" s="63"/>
      <c r="F428" s="63"/>
      <c r="G428" s="63"/>
      <c r="H428" s="63"/>
      <c r="I428" s="63"/>
    </row>
    <row r="429" spans="1:9" ht="12.75">
      <c r="A429" s="63"/>
      <c r="B429" s="83"/>
      <c r="C429" s="63"/>
      <c r="D429" s="63"/>
      <c r="E429" s="63"/>
      <c r="F429" s="63"/>
      <c r="G429" s="63"/>
      <c r="H429" s="63"/>
      <c r="I429" s="63"/>
    </row>
    <row r="430" spans="1:9" ht="12.75">
      <c r="A430" s="63"/>
      <c r="B430" s="83"/>
      <c r="C430" s="63"/>
      <c r="D430" s="63"/>
      <c r="E430" s="63"/>
      <c r="F430" s="63"/>
      <c r="G430" s="63"/>
      <c r="H430" s="63"/>
      <c r="I430" s="63"/>
    </row>
    <row r="431" spans="1:9" ht="12.75">
      <c r="A431" s="63"/>
      <c r="B431" s="83"/>
      <c r="C431" s="63"/>
      <c r="D431" s="63"/>
      <c r="E431" s="63"/>
      <c r="F431" s="63"/>
      <c r="G431" s="63"/>
      <c r="H431" s="63"/>
      <c r="I431" s="63"/>
    </row>
    <row r="432" spans="1:9" ht="12.75">
      <c r="A432" s="63"/>
      <c r="B432" s="83"/>
      <c r="C432" s="63"/>
      <c r="D432" s="63"/>
      <c r="E432" s="63"/>
      <c r="F432" s="63"/>
      <c r="G432" s="63"/>
      <c r="H432" s="63"/>
      <c r="I432" s="63"/>
    </row>
    <row r="433" spans="1:9" ht="12.75">
      <c r="A433" s="63"/>
      <c r="B433" s="83"/>
      <c r="C433" s="63"/>
      <c r="D433" s="63"/>
      <c r="E433" s="63"/>
      <c r="F433" s="63"/>
      <c r="G433" s="63"/>
      <c r="H433" s="63"/>
      <c r="I433" s="63"/>
    </row>
    <row r="434" spans="1:9" ht="12.75">
      <c r="A434" s="63"/>
      <c r="B434" s="83"/>
      <c r="C434" s="63"/>
      <c r="D434" s="63"/>
      <c r="E434" s="63"/>
      <c r="F434" s="63"/>
      <c r="G434" s="63"/>
      <c r="H434" s="63"/>
      <c r="I434" s="63"/>
    </row>
    <row r="435" spans="1:9" ht="12.75">
      <c r="A435" s="63"/>
      <c r="B435" s="83"/>
      <c r="C435" s="63"/>
      <c r="D435" s="63"/>
      <c r="E435" s="63"/>
      <c r="F435" s="63"/>
      <c r="G435" s="63"/>
      <c r="H435" s="63"/>
      <c r="I435" s="63"/>
    </row>
    <row r="436" spans="1:9" ht="12.75">
      <c r="A436" s="63"/>
      <c r="B436" s="83"/>
      <c r="C436" s="63"/>
      <c r="D436" s="63"/>
      <c r="E436" s="63"/>
      <c r="F436" s="63"/>
      <c r="G436" s="63"/>
      <c r="H436" s="63"/>
      <c r="I436" s="63"/>
    </row>
    <row r="437" spans="1:9" ht="12.75">
      <c r="A437" s="63"/>
      <c r="B437" s="83"/>
      <c r="C437" s="63"/>
      <c r="D437" s="63"/>
      <c r="E437" s="63"/>
      <c r="F437" s="63"/>
      <c r="G437" s="63"/>
      <c r="H437" s="63"/>
      <c r="I437" s="63"/>
    </row>
    <row r="438" spans="1:9" ht="12.75">
      <c r="A438" s="63"/>
      <c r="B438" s="83"/>
      <c r="C438" s="63"/>
      <c r="D438" s="63"/>
      <c r="E438" s="63"/>
      <c r="F438" s="63"/>
      <c r="G438" s="63"/>
      <c r="H438" s="63"/>
      <c r="I438" s="63"/>
    </row>
    <row r="439" spans="1:9" ht="12.75">
      <c r="A439" s="63"/>
      <c r="B439" s="83"/>
      <c r="C439" s="63"/>
      <c r="D439" s="63"/>
      <c r="E439" s="63"/>
      <c r="F439" s="63"/>
      <c r="G439" s="63"/>
      <c r="H439" s="63"/>
      <c r="I439" s="63"/>
    </row>
    <row r="440" spans="1:9" ht="12.75">
      <c r="A440" s="63"/>
      <c r="B440" s="83"/>
      <c r="C440" s="63"/>
      <c r="D440" s="63"/>
      <c r="E440" s="63"/>
      <c r="F440" s="63"/>
      <c r="G440" s="63"/>
      <c r="H440" s="63"/>
      <c r="I440" s="63"/>
    </row>
    <row r="441" spans="1:9" ht="12.75">
      <c r="A441" s="63"/>
      <c r="B441" s="83"/>
      <c r="C441" s="63"/>
      <c r="D441" s="63"/>
      <c r="E441" s="63"/>
      <c r="F441" s="63"/>
      <c r="G441" s="63"/>
      <c r="H441" s="63"/>
      <c r="I441" s="63"/>
    </row>
    <row r="442" spans="1:9" ht="12.75">
      <c r="A442" s="63"/>
      <c r="B442" s="83"/>
      <c r="C442" s="63"/>
      <c r="D442" s="63"/>
      <c r="E442" s="63"/>
      <c r="F442" s="63"/>
      <c r="G442" s="63"/>
      <c r="H442" s="63"/>
      <c r="I442" s="63"/>
    </row>
    <row r="443" spans="1:9" ht="12.75">
      <c r="A443" s="63"/>
      <c r="B443" s="83"/>
      <c r="C443" s="63"/>
      <c r="D443" s="63"/>
      <c r="E443" s="63"/>
      <c r="F443" s="63"/>
      <c r="G443" s="63"/>
      <c r="H443" s="63"/>
      <c r="I443" s="63"/>
    </row>
    <row r="444" spans="1:9" ht="12.75">
      <c r="A444" s="63"/>
      <c r="B444" s="83"/>
      <c r="C444" s="63"/>
      <c r="D444" s="63"/>
      <c r="E444" s="63"/>
      <c r="F444" s="63"/>
      <c r="G444" s="63"/>
      <c r="H444" s="63"/>
      <c r="I444" s="63"/>
    </row>
    <row r="445" spans="1:9" ht="12.75">
      <c r="A445" s="63"/>
      <c r="B445" s="83"/>
      <c r="C445" s="63"/>
      <c r="D445" s="63"/>
      <c r="E445" s="63"/>
      <c r="F445" s="63"/>
      <c r="G445" s="63"/>
      <c r="H445" s="63"/>
      <c r="I445" s="63"/>
    </row>
    <row r="446" spans="1:9" ht="12.75">
      <c r="A446" s="63"/>
      <c r="B446" s="83"/>
      <c r="C446" s="63"/>
      <c r="D446" s="63"/>
      <c r="E446" s="63"/>
      <c r="F446" s="63"/>
      <c r="G446" s="63"/>
      <c r="H446" s="63"/>
      <c r="I446" s="63"/>
    </row>
    <row r="447" spans="1:9" ht="12.75">
      <c r="A447" s="63"/>
      <c r="B447" s="83"/>
      <c r="C447" s="63"/>
      <c r="D447" s="63"/>
      <c r="E447" s="63"/>
      <c r="F447" s="63"/>
      <c r="G447" s="63"/>
      <c r="H447" s="63"/>
      <c r="I447" s="63"/>
    </row>
    <row r="448" spans="1:9" ht="12.75">
      <c r="A448" s="63"/>
      <c r="B448" s="83"/>
      <c r="C448" s="63"/>
      <c r="D448" s="63"/>
      <c r="E448" s="63"/>
      <c r="F448" s="63"/>
      <c r="G448" s="63"/>
      <c r="H448" s="63"/>
      <c r="I448" s="63"/>
    </row>
    <row r="449" spans="1:9" ht="12.75">
      <c r="A449" s="63"/>
      <c r="B449" s="83"/>
      <c r="C449" s="63"/>
      <c r="D449" s="63"/>
      <c r="E449" s="63"/>
      <c r="F449" s="63"/>
      <c r="G449" s="63"/>
      <c r="H449" s="63"/>
      <c r="I449" s="63"/>
    </row>
    <row r="450" spans="1:9" ht="12.75">
      <c r="A450" s="63"/>
      <c r="B450" s="83"/>
      <c r="C450" s="63"/>
      <c r="D450" s="63"/>
      <c r="E450" s="63"/>
      <c r="F450" s="63"/>
      <c r="G450" s="63"/>
      <c r="H450" s="63"/>
      <c r="I450" s="63"/>
    </row>
    <row r="451" spans="1:9" ht="12.75">
      <c r="A451" s="63"/>
      <c r="B451" s="83"/>
      <c r="C451" s="63"/>
      <c r="D451" s="63"/>
      <c r="E451" s="63"/>
      <c r="F451" s="63"/>
      <c r="G451" s="63"/>
      <c r="H451" s="63"/>
      <c r="I451" s="63"/>
    </row>
    <row r="452" spans="1:9" ht="12.75">
      <c r="A452" s="63"/>
      <c r="B452" s="83"/>
      <c r="C452" s="63"/>
      <c r="D452" s="63"/>
      <c r="E452" s="63"/>
      <c r="F452" s="63"/>
      <c r="G452" s="63"/>
      <c r="H452" s="63"/>
      <c r="I452" s="63"/>
    </row>
    <row r="453" spans="1:9" ht="12.75">
      <c r="A453" s="63"/>
      <c r="B453" s="83"/>
      <c r="C453" s="63"/>
      <c r="D453" s="63"/>
      <c r="E453" s="63"/>
      <c r="F453" s="63"/>
      <c r="G453" s="63"/>
      <c r="H453" s="63"/>
      <c r="I453" s="63"/>
    </row>
    <row r="454" spans="1:9" ht="12.75">
      <c r="A454" s="63"/>
      <c r="B454" s="83"/>
      <c r="C454" s="63"/>
      <c r="D454" s="63"/>
      <c r="E454" s="63"/>
      <c r="F454" s="63"/>
      <c r="G454" s="63"/>
      <c r="H454" s="63"/>
      <c r="I454" s="63"/>
    </row>
    <row r="455" spans="1:9" ht="12.75">
      <c r="A455" s="63"/>
      <c r="B455" s="83"/>
      <c r="C455" s="63"/>
      <c r="D455" s="63"/>
      <c r="E455" s="63"/>
      <c r="F455" s="63"/>
      <c r="G455" s="63"/>
      <c r="H455" s="63"/>
      <c r="I455" s="63"/>
    </row>
    <row r="456" spans="1:9" ht="12.75">
      <c r="A456" s="63"/>
      <c r="B456" s="83"/>
      <c r="C456" s="63"/>
      <c r="D456" s="63"/>
      <c r="E456" s="63"/>
      <c r="F456" s="63"/>
      <c r="G456" s="63"/>
      <c r="H456" s="63"/>
      <c r="I456" s="63"/>
    </row>
    <row r="457" spans="1:9" ht="12.75">
      <c r="A457" s="63"/>
      <c r="B457" s="83"/>
      <c r="C457" s="63"/>
      <c r="D457" s="63"/>
      <c r="E457" s="63"/>
      <c r="F457" s="63"/>
      <c r="G457" s="63"/>
      <c r="H457" s="63"/>
      <c r="I457" s="63"/>
    </row>
    <row r="458" spans="1:9" ht="12.75">
      <c r="A458" s="63"/>
      <c r="B458" s="83"/>
      <c r="C458" s="63"/>
      <c r="D458" s="63"/>
      <c r="E458" s="63"/>
      <c r="F458" s="63"/>
      <c r="G458" s="63"/>
      <c r="H458" s="63"/>
      <c r="I458" s="63"/>
    </row>
    <row r="459" spans="1:9" ht="12.75">
      <c r="A459" s="63"/>
      <c r="B459" s="83"/>
      <c r="C459" s="63"/>
      <c r="D459" s="63"/>
      <c r="E459" s="63"/>
      <c r="F459" s="63"/>
      <c r="G459" s="63"/>
      <c r="H459" s="63"/>
      <c r="I459" s="63"/>
    </row>
    <row r="460" spans="1:9" ht="12.75">
      <c r="A460" s="63"/>
      <c r="B460" s="83"/>
      <c r="C460" s="63"/>
      <c r="D460" s="63"/>
      <c r="E460" s="63"/>
      <c r="F460" s="63"/>
      <c r="G460" s="63"/>
      <c r="H460" s="63"/>
      <c r="I460" s="63"/>
    </row>
    <row r="461" spans="1:9" ht="12.75">
      <c r="A461" s="63"/>
      <c r="B461" s="83"/>
      <c r="C461" s="63"/>
      <c r="D461" s="63"/>
      <c r="E461" s="63"/>
      <c r="F461" s="63"/>
      <c r="G461" s="63"/>
      <c r="H461" s="63"/>
      <c r="I461" s="63"/>
    </row>
    <row r="462" spans="1:9" ht="12.75">
      <c r="A462" s="63"/>
      <c r="B462" s="83"/>
      <c r="C462" s="63"/>
      <c r="D462" s="63"/>
      <c r="E462" s="63"/>
      <c r="F462" s="63"/>
      <c r="G462" s="63"/>
      <c r="H462" s="63"/>
      <c r="I462" s="63"/>
    </row>
    <row r="463" spans="1:9" ht="12.75">
      <c r="A463" s="63"/>
      <c r="B463" s="83"/>
      <c r="C463" s="63"/>
      <c r="D463" s="63"/>
      <c r="E463" s="63"/>
      <c r="F463" s="63"/>
      <c r="G463" s="63"/>
      <c r="H463" s="63"/>
      <c r="I463" s="63"/>
    </row>
    <row r="464" spans="1:9" ht="12.75">
      <c r="A464" s="63"/>
      <c r="B464" s="83"/>
      <c r="C464" s="63"/>
      <c r="D464" s="63"/>
      <c r="E464" s="63"/>
      <c r="F464" s="63"/>
      <c r="G464" s="63"/>
      <c r="H464" s="63"/>
      <c r="I464" s="63"/>
    </row>
    <row r="465" spans="1:9" ht="12.75">
      <c r="A465" s="63"/>
      <c r="B465" s="83"/>
      <c r="C465" s="63"/>
      <c r="D465" s="63"/>
      <c r="E465" s="63"/>
      <c r="F465" s="63"/>
      <c r="G465" s="63"/>
      <c r="H465" s="63"/>
      <c r="I465" s="63"/>
    </row>
    <row r="466" spans="1:9" ht="12.75">
      <c r="A466" s="63"/>
      <c r="B466" s="83"/>
      <c r="C466" s="63"/>
      <c r="D466" s="63"/>
      <c r="E466" s="63"/>
      <c r="F466" s="63"/>
      <c r="G466" s="63"/>
      <c r="H466" s="63"/>
      <c r="I466" s="63"/>
    </row>
    <row r="467" spans="1:9" ht="12.75">
      <c r="A467" s="63"/>
      <c r="B467" s="83"/>
      <c r="C467" s="63"/>
      <c r="D467" s="63"/>
      <c r="E467" s="63"/>
      <c r="F467" s="63"/>
      <c r="G467" s="63"/>
      <c r="H467" s="63"/>
      <c r="I467" s="63"/>
    </row>
    <row r="468" spans="1:9" ht="12.75">
      <c r="A468" s="63"/>
      <c r="B468" s="83"/>
      <c r="C468" s="63"/>
      <c r="D468" s="63"/>
      <c r="E468" s="63"/>
      <c r="F468" s="63"/>
      <c r="G468" s="63"/>
      <c r="H468" s="63"/>
      <c r="I468" s="63"/>
    </row>
    <row r="469" spans="1:9" ht="12.75">
      <c r="A469" s="63"/>
      <c r="B469" s="83"/>
      <c r="C469" s="63"/>
      <c r="D469" s="63"/>
      <c r="E469" s="63"/>
      <c r="F469" s="63"/>
      <c r="G469" s="63"/>
      <c r="H469" s="63"/>
      <c r="I469" s="63"/>
    </row>
    <row r="470" spans="1:9" ht="12.75">
      <c r="A470" s="63"/>
      <c r="B470" s="83"/>
      <c r="C470" s="63"/>
      <c r="D470" s="63"/>
      <c r="E470" s="63"/>
      <c r="F470" s="63"/>
      <c r="G470" s="63"/>
      <c r="H470" s="63"/>
      <c r="I470" s="63"/>
    </row>
    <row r="471" spans="1:9" ht="12.75">
      <c r="A471" s="63"/>
      <c r="B471" s="83"/>
      <c r="C471" s="63"/>
      <c r="D471" s="63"/>
      <c r="E471" s="63"/>
      <c r="F471" s="63"/>
      <c r="G471" s="63"/>
      <c r="H471" s="63"/>
      <c r="I471" s="63"/>
    </row>
    <row r="472" spans="1:9" ht="12.75">
      <c r="A472" s="63"/>
      <c r="B472" s="83"/>
      <c r="C472" s="63"/>
      <c r="D472" s="63"/>
      <c r="E472" s="63"/>
      <c r="F472" s="63"/>
      <c r="G472" s="63"/>
      <c r="H472" s="63"/>
      <c r="I472" s="63"/>
    </row>
    <row r="473" spans="1:9" ht="12.75">
      <c r="A473" s="63"/>
      <c r="B473" s="83"/>
      <c r="C473" s="63"/>
      <c r="D473" s="63"/>
      <c r="E473" s="63"/>
      <c r="F473" s="63"/>
      <c r="G473" s="63"/>
      <c r="H473" s="63"/>
      <c r="I473" s="63"/>
    </row>
    <row r="474" spans="1:9" ht="12.75">
      <c r="A474" s="63"/>
      <c r="B474" s="83"/>
      <c r="C474" s="63"/>
      <c r="D474" s="63"/>
      <c r="E474" s="63"/>
      <c r="F474" s="63"/>
      <c r="G474" s="63"/>
      <c r="H474" s="63"/>
      <c r="I474" s="63"/>
    </row>
    <row r="475" spans="1:9" ht="12.75">
      <c r="A475" s="63"/>
      <c r="B475" s="83"/>
      <c r="C475" s="63"/>
      <c r="D475" s="63"/>
      <c r="E475" s="63"/>
      <c r="F475" s="63"/>
      <c r="G475" s="63"/>
      <c r="H475" s="63"/>
      <c r="I475" s="63"/>
    </row>
    <row r="476" spans="1:9" ht="12.75">
      <c r="A476" s="63"/>
      <c r="B476" s="83"/>
      <c r="C476" s="63"/>
      <c r="D476" s="63"/>
      <c r="E476" s="63"/>
      <c r="F476" s="63"/>
      <c r="G476" s="63"/>
      <c r="H476" s="63"/>
      <c r="I476" s="63"/>
    </row>
    <row r="477" spans="1:9" ht="12.75">
      <c r="A477" s="63"/>
      <c r="B477" s="83"/>
      <c r="C477" s="63"/>
      <c r="D477" s="63"/>
      <c r="E477" s="63"/>
      <c r="F477" s="63"/>
      <c r="G477" s="63"/>
      <c r="H477" s="63"/>
      <c r="I477" s="63"/>
    </row>
    <row r="478" spans="1:9" ht="12.75">
      <c r="A478" s="63"/>
      <c r="B478" s="83"/>
      <c r="C478" s="63"/>
      <c r="D478" s="63"/>
      <c r="E478" s="63"/>
      <c r="F478" s="63"/>
      <c r="G478" s="63"/>
      <c r="H478" s="63"/>
      <c r="I478" s="63"/>
    </row>
    <row r="479" spans="1:9" ht="12.75">
      <c r="A479" s="63"/>
      <c r="B479" s="83"/>
      <c r="C479" s="63"/>
      <c r="D479" s="63"/>
      <c r="E479" s="63"/>
      <c r="F479" s="63"/>
      <c r="G479" s="63"/>
      <c r="H479" s="63"/>
      <c r="I479" s="63"/>
    </row>
    <row r="480" spans="1:9" ht="12.75">
      <c r="A480" s="63"/>
      <c r="B480" s="83"/>
      <c r="C480" s="63"/>
      <c r="D480" s="63"/>
      <c r="E480" s="63"/>
      <c r="F480" s="63"/>
      <c r="G480" s="63"/>
      <c r="H480" s="63"/>
      <c r="I480" s="63"/>
    </row>
    <row r="481" spans="1:9" ht="12.75">
      <c r="A481" s="63"/>
      <c r="B481" s="83"/>
      <c r="C481" s="63"/>
      <c r="D481" s="63"/>
      <c r="E481" s="63"/>
      <c r="F481" s="63"/>
      <c r="G481" s="63"/>
      <c r="H481" s="63"/>
      <c r="I481" s="63"/>
    </row>
    <row r="482" spans="1:9" ht="12.75">
      <c r="A482" s="63"/>
      <c r="B482" s="83"/>
      <c r="C482" s="63"/>
      <c r="D482" s="63"/>
      <c r="E482" s="63"/>
      <c r="F482" s="63"/>
      <c r="G482" s="63"/>
      <c r="H482" s="63"/>
      <c r="I482" s="63"/>
    </row>
    <row r="483" spans="1:9" ht="12.75">
      <c r="A483" s="63"/>
      <c r="B483" s="83"/>
      <c r="C483" s="63"/>
      <c r="D483" s="63"/>
      <c r="E483" s="63"/>
      <c r="F483" s="63"/>
      <c r="G483" s="63"/>
      <c r="H483" s="63"/>
      <c r="I483" s="63"/>
    </row>
    <row r="484" spans="1:9" ht="12.75">
      <c r="A484" s="63"/>
      <c r="B484" s="83"/>
      <c r="C484" s="63"/>
      <c r="D484" s="63"/>
      <c r="E484" s="63"/>
      <c r="F484" s="63"/>
      <c r="G484" s="63"/>
      <c r="H484" s="63"/>
      <c r="I484" s="63"/>
    </row>
    <row r="485" spans="1:9" ht="12.75">
      <c r="A485" s="63"/>
      <c r="B485" s="83"/>
      <c r="C485" s="63"/>
      <c r="D485" s="63"/>
      <c r="E485" s="63"/>
      <c r="F485" s="63"/>
      <c r="G485" s="63"/>
      <c r="H485" s="63"/>
      <c r="I485" s="63"/>
    </row>
    <row r="486" spans="1:9" ht="12.75">
      <c r="A486" s="63"/>
      <c r="B486" s="83"/>
      <c r="C486" s="63"/>
      <c r="D486" s="63"/>
      <c r="E486" s="63"/>
      <c r="F486" s="63"/>
      <c r="G486" s="63"/>
      <c r="H486" s="63"/>
      <c r="I486" s="63"/>
    </row>
    <row r="487" spans="1:9" ht="12.75">
      <c r="A487" s="63"/>
      <c r="B487" s="83"/>
      <c r="C487" s="63"/>
      <c r="D487" s="63"/>
      <c r="E487" s="63"/>
      <c r="F487" s="63"/>
      <c r="G487" s="63"/>
      <c r="H487" s="63"/>
      <c r="I487" s="63"/>
    </row>
    <row r="488" spans="1:9" ht="12.75">
      <c r="A488" s="63"/>
      <c r="B488" s="83"/>
      <c r="C488" s="63"/>
      <c r="D488" s="63"/>
      <c r="E488" s="63"/>
      <c r="F488" s="63"/>
      <c r="G488" s="63"/>
      <c r="H488" s="63"/>
      <c r="I488" s="63"/>
    </row>
    <row r="489" spans="1:9" ht="12.75">
      <c r="A489" s="63"/>
      <c r="B489" s="83"/>
      <c r="C489" s="63"/>
      <c r="D489" s="63"/>
      <c r="E489" s="63"/>
      <c r="F489" s="63"/>
      <c r="G489" s="63"/>
      <c r="H489" s="63"/>
      <c r="I489" s="63"/>
    </row>
    <row r="490" spans="1:9" ht="12.75">
      <c r="A490" s="63"/>
      <c r="B490" s="83"/>
      <c r="C490" s="63"/>
      <c r="D490" s="63"/>
      <c r="E490" s="63"/>
      <c r="F490" s="63"/>
      <c r="G490" s="63"/>
      <c r="H490" s="63"/>
      <c r="I490" s="63"/>
    </row>
    <row r="491" spans="1:9" ht="12.75">
      <c r="A491" s="63"/>
      <c r="B491" s="83"/>
      <c r="C491" s="63"/>
      <c r="D491" s="63"/>
      <c r="E491" s="63"/>
      <c r="F491" s="63"/>
      <c r="G491" s="63"/>
      <c r="H491" s="63"/>
      <c r="I491" s="63"/>
    </row>
    <row r="492" spans="1:9" ht="12.75">
      <c r="A492" s="63"/>
      <c r="B492" s="83"/>
      <c r="C492" s="63"/>
      <c r="D492" s="63"/>
      <c r="E492" s="63"/>
      <c r="F492" s="63"/>
      <c r="G492" s="63"/>
      <c r="H492" s="63"/>
      <c r="I492" s="63"/>
    </row>
    <row r="493" spans="1:9" ht="12.75">
      <c r="A493" s="63"/>
      <c r="B493" s="83"/>
      <c r="C493" s="63"/>
      <c r="D493" s="63"/>
      <c r="E493" s="63"/>
      <c r="F493" s="63"/>
      <c r="G493" s="63"/>
      <c r="H493" s="63"/>
      <c r="I493" s="63"/>
    </row>
    <row r="494" spans="1:9" ht="12.75">
      <c r="A494" s="63"/>
      <c r="B494" s="83"/>
      <c r="C494" s="63"/>
      <c r="D494" s="63"/>
      <c r="E494" s="63"/>
      <c r="F494" s="63"/>
      <c r="G494" s="63"/>
      <c r="H494" s="63"/>
      <c r="I494" s="63"/>
    </row>
    <row r="495" spans="1:9" ht="12.75">
      <c r="A495" s="63"/>
      <c r="B495" s="83"/>
      <c r="C495" s="63"/>
      <c r="D495" s="63"/>
      <c r="E495" s="63"/>
      <c r="F495" s="63"/>
      <c r="G495" s="63"/>
      <c r="H495" s="63"/>
      <c r="I495" s="63"/>
    </row>
    <row r="496" spans="1:9" ht="12.75">
      <c r="A496" s="63"/>
      <c r="B496" s="83"/>
      <c r="C496" s="63"/>
      <c r="D496" s="63"/>
      <c r="E496" s="63"/>
      <c r="F496" s="63"/>
      <c r="G496" s="63"/>
      <c r="H496" s="63"/>
      <c r="I496" s="63"/>
    </row>
    <row r="497" spans="1:9" ht="12.75">
      <c r="A497" s="63"/>
      <c r="B497" s="83"/>
      <c r="C497" s="63"/>
      <c r="D497" s="63"/>
      <c r="E497" s="63"/>
      <c r="F497" s="63"/>
      <c r="G497" s="63"/>
      <c r="H497" s="63"/>
      <c r="I497" s="63"/>
    </row>
    <row r="498" spans="1:9" ht="12.75">
      <c r="A498" s="63"/>
      <c r="B498" s="83"/>
      <c r="C498" s="63"/>
      <c r="D498" s="63"/>
      <c r="E498" s="63"/>
      <c r="F498" s="63"/>
      <c r="G498" s="63"/>
      <c r="H498" s="63"/>
      <c r="I498" s="63"/>
    </row>
    <row r="499" spans="1:9" ht="12.75">
      <c r="A499" s="63"/>
      <c r="B499" s="83"/>
      <c r="C499" s="63"/>
      <c r="D499" s="63"/>
      <c r="E499" s="63"/>
      <c r="F499" s="63"/>
      <c r="G499" s="63"/>
      <c r="H499" s="63"/>
      <c r="I499" s="63"/>
    </row>
    <row r="500" spans="1:9" ht="12.75">
      <c r="A500" s="63"/>
      <c r="B500" s="83"/>
      <c r="C500" s="63"/>
      <c r="D500" s="63"/>
      <c r="E500" s="63"/>
      <c r="F500" s="63"/>
      <c r="G500" s="63"/>
      <c r="H500" s="63"/>
      <c r="I500" s="63"/>
    </row>
    <row r="501" spans="1:9" ht="12.75">
      <c r="A501" s="63"/>
      <c r="B501" s="83"/>
      <c r="C501" s="63"/>
      <c r="D501" s="63"/>
      <c r="E501" s="63"/>
      <c r="F501" s="63"/>
      <c r="G501" s="63"/>
      <c r="H501" s="63"/>
      <c r="I501" s="63"/>
    </row>
    <row r="502" spans="1:9" ht="12.75">
      <c r="A502" s="63"/>
      <c r="B502" s="83"/>
      <c r="C502" s="63"/>
      <c r="D502" s="63"/>
      <c r="E502" s="63"/>
      <c r="F502" s="63"/>
      <c r="G502" s="63"/>
      <c r="H502" s="63"/>
      <c r="I502" s="63"/>
    </row>
    <row r="503" spans="1:9" ht="12.75">
      <c r="A503" s="63"/>
      <c r="B503" s="83"/>
      <c r="C503" s="63"/>
      <c r="D503" s="63"/>
      <c r="E503" s="63"/>
      <c r="F503" s="63"/>
      <c r="G503" s="63"/>
      <c r="H503" s="63"/>
      <c r="I503" s="63"/>
    </row>
    <row r="504" spans="1:9" ht="12.75">
      <c r="A504" s="63"/>
      <c r="B504" s="83"/>
      <c r="C504" s="63"/>
      <c r="D504" s="63"/>
      <c r="E504" s="63"/>
      <c r="F504" s="63"/>
      <c r="G504" s="63"/>
      <c r="H504" s="63"/>
      <c r="I504" s="63"/>
    </row>
    <row r="505" spans="1:9" ht="12.75">
      <c r="A505" s="63"/>
      <c r="B505" s="83"/>
      <c r="C505" s="63"/>
      <c r="D505" s="63"/>
      <c r="E505" s="63"/>
      <c r="F505" s="63"/>
      <c r="G505" s="63"/>
      <c r="H505" s="63"/>
      <c r="I505" s="63"/>
    </row>
    <row r="506" spans="1:9" ht="12.75">
      <c r="A506" s="63"/>
      <c r="B506" s="83"/>
      <c r="C506" s="63"/>
      <c r="D506" s="63"/>
      <c r="E506" s="63"/>
      <c r="F506" s="63"/>
      <c r="G506" s="63"/>
      <c r="H506" s="63"/>
      <c r="I506" s="63"/>
    </row>
    <row r="507" spans="1:9" ht="12.75">
      <c r="A507" s="63"/>
      <c r="B507" s="83"/>
      <c r="C507" s="63"/>
      <c r="D507" s="63"/>
      <c r="E507" s="63"/>
      <c r="F507" s="63"/>
      <c r="G507" s="63"/>
      <c r="H507" s="63"/>
      <c r="I507" s="63"/>
    </row>
    <row r="508" spans="1:9" ht="12.75">
      <c r="A508" s="63"/>
      <c r="B508" s="83"/>
      <c r="C508" s="63"/>
      <c r="D508" s="63"/>
      <c r="E508" s="63"/>
      <c r="F508" s="63"/>
      <c r="G508" s="63"/>
      <c r="H508" s="63"/>
      <c r="I508" s="63"/>
    </row>
    <row r="509" spans="1:9" ht="12.75">
      <c r="A509" s="63"/>
      <c r="B509" s="83"/>
      <c r="C509" s="63"/>
      <c r="D509" s="63"/>
      <c r="E509" s="63"/>
      <c r="F509" s="63"/>
      <c r="G509" s="63"/>
      <c r="H509" s="63"/>
      <c r="I509" s="63"/>
    </row>
    <row r="510" spans="1:9" ht="12.75">
      <c r="A510" s="63"/>
      <c r="B510" s="83"/>
      <c r="C510" s="63"/>
      <c r="D510" s="63"/>
      <c r="E510" s="63"/>
      <c r="F510" s="63"/>
      <c r="G510" s="63"/>
      <c r="H510" s="63"/>
      <c r="I510" s="63"/>
    </row>
    <row r="511" spans="1:9" ht="12.75">
      <c r="A511" s="63"/>
      <c r="B511" s="83"/>
      <c r="C511" s="63"/>
      <c r="D511" s="63"/>
      <c r="E511" s="63"/>
      <c r="F511" s="63"/>
      <c r="G511" s="63"/>
      <c r="H511" s="63"/>
      <c r="I511" s="63"/>
    </row>
    <row r="512" spans="1:9" ht="12.75">
      <c r="A512" s="63"/>
      <c r="B512" s="83"/>
      <c r="C512" s="63"/>
      <c r="D512" s="63"/>
      <c r="E512" s="63"/>
      <c r="F512" s="63"/>
      <c r="G512" s="63"/>
      <c r="H512" s="63"/>
      <c r="I512" s="63"/>
    </row>
    <row r="513" spans="1:9" ht="12.75">
      <c r="A513" s="63"/>
      <c r="B513" s="83"/>
      <c r="C513" s="63"/>
      <c r="D513" s="63"/>
      <c r="E513" s="63"/>
      <c r="F513" s="63"/>
      <c r="G513" s="63"/>
      <c r="H513" s="63"/>
      <c r="I513" s="63"/>
    </row>
    <row r="514" spans="1:9" ht="12.75">
      <c r="A514" s="63"/>
      <c r="B514" s="83"/>
      <c r="C514" s="63"/>
      <c r="D514" s="63"/>
      <c r="E514" s="63"/>
      <c r="F514" s="63"/>
      <c r="G514" s="63"/>
      <c r="H514" s="63"/>
      <c r="I514" s="63"/>
    </row>
    <row r="515" spans="1:9" ht="12.75">
      <c r="A515" s="63"/>
      <c r="B515" s="83"/>
      <c r="C515" s="63"/>
      <c r="D515" s="63"/>
      <c r="E515" s="63"/>
      <c r="F515" s="63"/>
      <c r="G515" s="63"/>
      <c r="H515" s="63"/>
      <c r="I515" s="63"/>
    </row>
    <row r="516" spans="1:9" ht="12.75">
      <c r="A516" s="63"/>
      <c r="B516" s="83"/>
      <c r="C516" s="63"/>
      <c r="D516" s="63"/>
      <c r="E516" s="63"/>
      <c r="F516" s="63"/>
      <c r="G516" s="63"/>
      <c r="H516" s="63"/>
      <c r="I516" s="63"/>
    </row>
    <row r="517" spans="1:9" ht="12.75">
      <c r="A517" s="63"/>
      <c r="B517" s="83"/>
      <c r="C517" s="63"/>
      <c r="D517" s="63"/>
      <c r="E517" s="63"/>
      <c r="F517" s="63"/>
      <c r="G517" s="63"/>
      <c r="H517" s="63"/>
      <c r="I517" s="63"/>
    </row>
    <row r="518" spans="1:9" ht="12.75">
      <c r="A518" s="63"/>
      <c r="B518" s="83"/>
      <c r="C518" s="63"/>
      <c r="D518" s="63"/>
      <c r="E518" s="63"/>
      <c r="F518" s="63"/>
      <c r="G518" s="63"/>
      <c r="H518" s="63"/>
      <c r="I518" s="63"/>
    </row>
    <row r="519" spans="1:9" ht="12.75">
      <c r="A519" s="63"/>
      <c r="B519" s="83"/>
      <c r="C519" s="63"/>
      <c r="D519" s="63"/>
      <c r="E519" s="63"/>
      <c r="F519" s="63"/>
      <c r="G519" s="63"/>
      <c r="H519" s="63"/>
      <c r="I519" s="63"/>
    </row>
    <row r="520" spans="1:9" ht="12.75">
      <c r="A520" s="63"/>
      <c r="B520" s="83"/>
      <c r="C520" s="63"/>
      <c r="D520" s="63"/>
      <c r="E520" s="63"/>
      <c r="F520" s="63"/>
      <c r="G520" s="63"/>
      <c r="H520" s="63"/>
      <c r="I520" s="63"/>
    </row>
    <row r="521" spans="1:9" ht="12.75">
      <c r="A521" s="63"/>
      <c r="B521" s="83"/>
      <c r="C521" s="63"/>
      <c r="D521" s="63"/>
      <c r="E521" s="63"/>
      <c r="F521" s="63"/>
      <c r="G521" s="63"/>
      <c r="H521" s="63"/>
      <c r="I521" s="63"/>
    </row>
    <row r="522" spans="1:9" ht="12.75">
      <c r="A522" s="63"/>
      <c r="B522" s="83"/>
      <c r="C522" s="63"/>
      <c r="D522" s="63"/>
      <c r="E522" s="63"/>
      <c r="F522" s="63"/>
      <c r="G522" s="63"/>
      <c r="H522" s="63"/>
      <c r="I522" s="63"/>
    </row>
    <row r="523" spans="1:9" ht="12.75">
      <c r="A523" s="63"/>
      <c r="B523" s="83"/>
      <c r="C523" s="63"/>
      <c r="D523" s="63"/>
      <c r="E523" s="63"/>
      <c r="F523" s="63"/>
      <c r="G523" s="63"/>
      <c r="H523" s="63"/>
      <c r="I523" s="63"/>
    </row>
    <row r="524" spans="1:9" ht="12.75">
      <c r="A524" s="63"/>
      <c r="B524" s="83"/>
      <c r="C524" s="63"/>
      <c r="D524" s="63"/>
      <c r="E524" s="63"/>
      <c r="F524" s="63"/>
      <c r="G524" s="63"/>
      <c r="H524" s="63"/>
      <c r="I524" s="63"/>
    </row>
    <row r="525" spans="1:9" ht="12.75">
      <c r="A525" s="63"/>
      <c r="B525" s="83"/>
      <c r="C525" s="63"/>
      <c r="D525" s="63"/>
      <c r="E525" s="63"/>
      <c r="F525" s="63"/>
      <c r="G525" s="63"/>
      <c r="H525" s="63"/>
      <c r="I525" s="63"/>
    </row>
    <row r="526" spans="1:9" ht="12.75">
      <c r="A526" s="63"/>
      <c r="B526" s="83"/>
      <c r="C526" s="63"/>
      <c r="D526" s="63"/>
      <c r="E526" s="63"/>
      <c r="F526" s="63"/>
      <c r="G526" s="63"/>
      <c r="H526" s="63"/>
      <c r="I526" s="63"/>
    </row>
    <row r="527" spans="1:9" ht="12.75">
      <c r="A527" s="63"/>
      <c r="B527" s="83"/>
      <c r="C527" s="63"/>
      <c r="D527" s="63"/>
      <c r="E527" s="63"/>
      <c r="F527" s="63"/>
      <c r="G527" s="63"/>
      <c r="H527" s="63"/>
      <c r="I527" s="63"/>
    </row>
    <row r="528" spans="1:9" ht="12.75">
      <c r="A528" s="63"/>
      <c r="B528" s="83"/>
      <c r="C528" s="63"/>
      <c r="D528" s="63"/>
      <c r="E528" s="63"/>
      <c r="F528" s="63"/>
      <c r="G528" s="63"/>
      <c r="H528" s="63"/>
      <c r="I528" s="63"/>
    </row>
    <row r="529" spans="1:9" ht="12.75">
      <c r="A529" s="63"/>
      <c r="B529" s="83"/>
      <c r="C529" s="63"/>
      <c r="D529" s="63"/>
      <c r="E529" s="63"/>
      <c r="F529" s="63"/>
      <c r="G529" s="63"/>
      <c r="H529" s="63"/>
      <c r="I529" s="63"/>
    </row>
    <row r="530" spans="1:9" ht="12.75">
      <c r="A530" s="63"/>
      <c r="B530" s="83"/>
      <c r="C530" s="63"/>
      <c r="D530" s="63"/>
      <c r="E530" s="63"/>
      <c r="F530" s="63"/>
      <c r="G530" s="63"/>
      <c r="H530" s="63"/>
      <c r="I530" s="63"/>
    </row>
    <row r="531" spans="1:9" ht="12.75">
      <c r="A531" s="63"/>
      <c r="B531" s="83"/>
      <c r="C531" s="63"/>
      <c r="D531" s="63"/>
      <c r="E531" s="63"/>
      <c r="F531" s="63"/>
      <c r="G531" s="63"/>
      <c r="H531" s="63"/>
      <c r="I531" s="63"/>
    </row>
    <row r="532" spans="1:9" ht="12.75">
      <c r="A532" s="63"/>
      <c r="B532" s="83"/>
      <c r="C532" s="63"/>
      <c r="D532" s="63"/>
      <c r="E532" s="63"/>
      <c r="F532" s="63"/>
      <c r="G532" s="63"/>
      <c r="H532" s="63"/>
      <c r="I532" s="63"/>
    </row>
    <row r="533" spans="1:9" ht="12.75">
      <c r="A533" s="63"/>
      <c r="B533" s="83"/>
      <c r="C533" s="63"/>
      <c r="D533" s="63"/>
      <c r="E533" s="63"/>
      <c r="F533" s="63"/>
      <c r="G533" s="63"/>
      <c r="H533" s="63"/>
      <c r="I533" s="63"/>
    </row>
    <row r="534" spans="1:9" ht="12.75">
      <c r="A534" s="63"/>
      <c r="B534" s="83"/>
      <c r="C534" s="63"/>
      <c r="D534" s="63"/>
      <c r="E534" s="63"/>
      <c r="F534" s="63"/>
      <c r="G534" s="63"/>
      <c r="H534" s="63"/>
      <c r="I534" s="63"/>
    </row>
    <row r="535" spans="1:9" ht="12.75">
      <c r="A535" s="63"/>
      <c r="B535" s="83"/>
      <c r="C535" s="63"/>
      <c r="D535" s="63"/>
      <c r="E535" s="63"/>
      <c r="F535" s="63"/>
      <c r="G535" s="63"/>
      <c r="H535" s="63"/>
      <c r="I535" s="63"/>
    </row>
    <row r="536" spans="1:9" ht="12.75">
      <c r="A536" s="63"/>
      <c r="B536" s="83"/>
      <c r="C536" s="63"/>
      <c r="D536" s="63"/>
      <c r="E536" s="63"/>
      <c r="F536" s="63"/>
      <c r="G536" s="63"/>
      <c r="H536" s="63"/>
      <c r="I536" s="63"/>
    </row>
    <row r="537" spans="1:9" ht="12.75">
      <c r="A537" s="63"/>
      <c r="B537" s="83"/>
      <c r="C537" s="63"/>
      <c r="D537" s="63"/>
      <c r="E537" s="63"/>
      <c r="F537" s="63"/>
      <c r="G537" s="63"/>
      <c r="H537" s="63"/>
      <c r="I537" s="63"/>
    </row>
    <row r="538" spans="1:9" ht="12.75">
      <c r="A538" s="63"/>
      <c r="B538" s="83"/>
      <c r="C538" s="63"/>
      <c r="D538" s="63"/>
      <c r="E538" s="63"/>
      <c r="F538" s="63"/>
      <c r="G538" s="63"/>
      <c r="H538" s="63"/>
      <c r="I538" s="63"/>
    </row>
    <row r="539" spans="1:9" ht="12.75">
      <c r="A539" s="63"/>
      <c r="B539" s="83"/>
      <c r="C539" s="63"/>
      <c r="D539" s="63"/>
      <c r="E539" s="63"/>
      <c r="F539" s="63"/>
      <c r="G539" s="63"/>
      <c r="H539" s="63"/>
      <c r="I539" s="63"/>
    </row>
    <row r="540" spans="1:9" ht="12.75">
      <c r="A540" s="63"/>
      <c r="B540" s="83"/>
      <c r="C540" s="63"/>
      <c r="D540" s="63"/>
      <c r="E540" s="63"/>
      <c r="F540" s="63"/>
      <c r="G540" s="63"/>
      <c r="H540" s="63"/>
      <c r="I540" s="63"/>
    </row>
    <row r="541" spans="1:9" ht="12.75">
      <c r="A541" s="63"/>
      <c r="B541" s="83"/>
      <c r="C541" s="63"/>
      <c r="D541" s="63"/>
      <c r="E541" s="63"/>
      <c r="F541" s="63"/>
      <c r="G541" s="63"/>
      <c r="H541" s="63"/>
      <c r="I541" s="63"/>
    </row>
    <row r="542" spans="1:9" ht="12.75">
      <c r="A542" s="63"/>
      <c r="B542" s="83"/>
      <c r="C542" s="63"/>
      <c r="D542" s="63"/>
      <c r="E542" s="63"/>
      <c r="F542" s="63"/>
      <c r="G542" s="63"/>
      <c r="H542" s="63"/>
      <c r="I542" s="63"/>
    </row>
    <row r="543" spans="1:9" ht="12.75">
      <c r="A543" s="63"/>
      <c r="B543" s="83"/>
      <c r="C543" s="63"/>
      <c r="D543" s="63"/>
      <c r="E543" s="63"/>
      <c r="F543" s="63"/>
      <c r="G543" s="63"/>
      <c r="H543" s="63"/>
      <c r="I543" s="63"/>
    </row>
    <row r="544" spans="1:9" ht="12.75">
      <c r="A544" s="63"/>
      <c r="B544" s="83"/>
      <c r="C544" s="63"/>
      <c r="D544" s="63"/>
      <c r="E544" s="63"/>
      <c r="F544" s="63"/>
      <c r="G544" s="63"/>
      <c r="H544" s="63"/>
      <c r="I544" s="63"/>
    </row>
    <row r="545" spans="1:9" ht="12.75">
      <c r="A545" s="63"/>
      <c r="B545" s="83"/>
      <c r="C545" s="63"/>
      <c r="D545" s="63"/>
      <c r="E545" s="63"/>
      <c r="F545" s="63"/>
      <c r="G545" s="63"/>
      <c r="H545" s="63"/>
      <c r="I545" s="63"/>
    </row>
    <row r="546" spans="1:9" ht="12.75">
      <c r="A546" s="63"/>
      <c r="B546" s="83"/>
      <c r="C546" s="63"/>
      <c r="D546" s="63"/>
      <c r="E546" s="63"/>
      <c r="F546" s="63"/>
      <c r="G546" s="63"/>
      <c r="H546" s="63"/>
      <c r="I546" s="63"/>
    </row>
    <row r="547" spans="1:9" ht="12.75">
      <c r="A547" s="63"/>
      <c r="B547" s="83"/>
      <c r="C547" s="63"/>
      <c r="D547" s="63"/>
      <c r="E547" s="63"/>
      <c r="F547" s="63"/>
      <c r="G547" s="63"/>
      <c r="H547" s="63"/>
      <c r="I547" s="63"/>
    </row>
    <row r="548" spans="1:9" ht="12.75">
      <c r="A548" s="63"/>
      <c r="B548" s="83"/>
      <c r="C548" s="63"/>
      <c r="D548" s="63"/>
      <c r="E548" s="63"/>
      <c r="F548" s="63"/>
      <c r="G548" s="63"/>
      <c r="H548" s="63"/>
      <c r="I548" s="63"/>
    </row>
    <row r="549" spans="1:9" ht="12.75">
      <c r="A549" s="63"/>
      <c r="B549" s="83"/>
      <c r="C549" s="63"/>
      <c r="D549" s="63"/>
      <c r="E549" s="63"/>
      <c r="F549" s="63"/>
      <c r="G549" s="63"/>
      <c r="H549" s="63"/>
      <c r="I549" s="63"/>
    </row>
    <row r="550" spans="1:9" ht="12.75">
      <c r="A550" s="63"/>
      <c r="B550" s="83"/>
      <c r="C550" s="63"/>
      <c r="D550" s="63"/>
      <c r="E550" s="63"/>
      <c r="F550" s="63"/>
      <c r="G550" s="63"/>
      <c r="H550" s="63"/>
      <c r="I550" s="63"/>
    </row>
    <row r="551" spans="1:9" ht="12.75">
      <c r="A551" s="63"/>
      <c r="B551" s="83"/>
      <c r="C551" s="63"/>
      <c r="D551" s="63"/>
      <c r="E551" s="63"/>
      <c r="F551" s="63"/>
      <c r="G551" s="63"/>
      <c r="H551" s="63"/>
      <c r="I551" s="63"/>
    </row>
    <row r="552" spans="1:9" ht="12.75">
      <c r="A552" s="63"/>
      <c r="B552" s="83"/>
      <c r="C552" s="63"/>
      <c r="D552" s="63"/>
      <c r="E552" s="63"/>
      <c r="F552" s="63"/>
      <c r="G552" s="63"/>
      <c r="H552" s="63"/>
      <c r="I552" s="63"/>
    </row>
    <row r="553" spans="1:9" ht="12.75">
      <c r="A553" s="63"/>
      <c r="B553" s="83"/>
      <c r="C553" s="63"/>
      <c r="D553" s="63"/>
      <c r="E553" s="63"/>
      <c r="F553" s="63"/>
      <c r="G553" s="63"/>
      <c r="H553" s="63"/>
      <c r="I553" s="63"/>
    </row>
    <row r="554" spans="1:9" ht="12.75">
      <c r="A554" s="63"/>
      <c r="B554" s="83"/>
      <c r="C554" s="63"/>
      <c r="D554" s="63"/>
      <c r="E554" s="63"/>
      <c r="F554" s="63"/>
      <c r="G554" s="63"/>
      <c r="H554" s="63"/>
      <c r="I554" s="63"/>
    </row>
    <row r="555" spans="1:9" ht="12.75">
      <c r="A555" s="63"/>
      <c r="B555" s="83"/>
      <c r="C555" s="63"/>
      <c r="D555" s="63"/>
      <c r="E555" s="63"/>
      <c r="F555" s="63"/>
      <c r="G555" s="63"/>
      <c r="H555" s="63"/>
      <c r="I555" s="63"/>
    </row>
    <row r="556" spans="1:9" ht="12.75">
      <c r="A556" s="63"/>
      <c r="B556" s="83"/>
      <c r="C556" s="63"/>
      <c r="D556" s="63"/>
      <c r="E556" s="63"/>
      <c r="F556" s="63"/>
      <c r="G556" s="63"/>
      <c r="H556" s="63"/>
      <c r="I556" s="63"/>
    </row>
    <row r="557" spans="1:9" ht="12.75">
      <c r="A557" s="63"/>
      <c r="B557" s="83"/>
      <c r="C557" s="63"/>
      <c r="D557" s="63"/>
      <c r="E557" s="63"/>
      <c r="F557" s="63"/>
      <c r="G557" s="63"/>
      <c r="H557" s="63"/>
      <c r="I557" s="63"/>
    </row>
    <row r="558" spans="1:9" ht="12.75">
      <c r="A558" s="63"/>
      <c r="B558" s="83"/>
      <c r="C558" s="63"/>
      <c r="D558" s="63"/>
      <c r="E558" s="63"/>
      <c r="F558" s="63"/>
      <c r="G558" s="63"/>
      <c r="H558" s="63"/>
      <c r="I558" s="63"/>
    </row>
    <row r="559" spans="1:9" ht="12.75">
      <c r="A559" s="63"/>
      <c r="B559" s="83"/>
      <c r="C559" s="63"/>
      <c r="D559" s="63"/>
      <c r="E559" s="63"/>
      <c r="F559" s="63"/>
      <c r="G559" s="63"/>
      <c r="H559" s="63"/>
      <c r="I559" s="63"/>
    </row>
    <row r="560" spans="1:9" ht="12.75">
      <c r="A560" s="63"/>
      <c r="B560" s="83"/>
      <c r="C560" s="63"/>
      <c r="D560" s="63"/>
      <c r="E560" s="63"/>
      <c r="F560" s="63"/>
      <c r="G560" s="63"/>
      <c r="H560" s="63"/>
      <c r="I560" s="63"/>
    </row>
    <row r="561" spans="1:9" ht="12.75">
      <c r="A561" s="63"/>
      <c r="B561" s="83"/>
      <c r="C561" s="63"/>
      <c r="D561" s="63"/>
      <c r="E561" s="63"/>
      <c r="F561" s="63"/>
      <c r="G561" s="63"/>
      <c r="H561" s="63"/>
      <c r="I561" s="63"/>
    </row>
    <row r="562" spans="1:9" ht="12.75">
      <c r="A562" s="63"/>
      <c r="B562" s="83"/>
      <c r="C562" s="63"/>
      <c r="D562" s="63"/>
      <c r="E562" s="63"/>
      <c r="F562" s="63"/>
      <c r="G562" s="63"/>
      <c r="H562" s="63"/>
      <c r="I562" s="63"/>
    </row>
    <row r="563" spans="1:9" ht="12.75">
      <c r="A563" s="63"/>
      <c r="B563" s="83"/>
      <c r="C563" s="63"/>
      <c r="D563" s="63"/>
      <c r="E563" s="63"/>
      <c r="F563" s="63"/>
      <c r="G563" s="63"/>
      <c r="H563" s="63"/>
      <c r="I563" s="63"/>
    </row>
    <row r="564" spans="1:9" ht="12.75">
      <c r="A564" s="63"/>
      <c r="B564" s="83"/>
      <c r="C564" s="63"/>
      <c r="D564" s="63"/>
      <c r="E564" s="63"/>
      <c r="F564" s="63"/>
      <c r="G564" s="63"/>
      <c r="H564" s="63"/>
      <c r="I564" s="63"/>
    </row>
    <row r="565" spans="1:9" ht="12.75">
      <c r="A565" s="63"/>
      <c r="B565" s="83"/>
      <c r="C565" s="63"/>
      <c r="D565" s="63"/>
      <c r="E565" s="63"/>
      <c r="F565" s="63"/>
      <c r="G565" s="63"/>
      <c r="H565" s="63"/>
      <c r="I565" s="63"/>
    </row>
    <row r="566" spans="1:9" ht="12.75">
      <c r="A566" s="63"/>
      <c r="B566" s="83"/>
      <c r="C566" s="63"/>
      <c r="D566" s="63"/>
      <c r="E566" s="63"/>
      <c r="F566" s="63"/>
      <c r="G566" s="63"/>
      <c r="H566" s="63"/>
      <c r="I566" s="63"/>
    </row>
    <row r="567" spans="1:9" ht="12.75">
      <c r="A567" s="63"/>
      <c r="B567" s="83"/>
      <c r="C567" s="63"/>
      <c r="D567" s="63"/>
      <c r="E567" s="63"/>
      <c r="F567" s="63"/>
      <c r="G567" s="63"/>
      <c r="H567" s="63"/>
      <c r="I567" s="63"/>
    </row>
    <row r="568" spans="1:9" ht="12.75">
      <c r="A568" s="63"/>
      <c r="B568" s="83"/>
      <c r="C568" s="63"/>
      <c r="D568" s="63"/>
      <c r="E568" s="63"/>
      <c r="F568" s="63"/>
      <c r="G568" s="63"/>
      <c r="H568" s="63"/>
      <c r="I568" s="63"/>
    </row>
    <row r="569" spans="1:9" ht="12.75">
      <c r="A569" s="63"/>
      <c r="B569" s="83"/>
      <c r="C569" s="63"/>
      <c r="D569" s="63"/>
      <c r="E569" s="63"/>
      <c r="F569" s="63"/>
      <c r="G569" s="63"/>
      <c r="H569" s="63"/>
      <c r="I569" s="63"/>
    </row>
    <row r="570" spans="1:9" ht="12.75">
      <c r="A570" s="63"/>
      <c r="B570" s="83"/>
      <c r="C570" s="63"/>
      <c r="D570" s="63"/>
      <c r="E570" s="63"/>
      <c r="F570" s="63"/>
      <c r="G570" s="63"/>
      <c r="H570" s="63"/>
      <c r="I570" s="63"/>
    </row>
    <row r="571" spans="1:9" ht="12.75">
      <c r="A571" s="63"/>
      <c r="B571" s="83"/>
      <c r="C571" s="63"/>
      <c r="D571" s="63"/>
      <c r="E571" s="63"/>
      <c r="F571" s="63"/>
      <c r="G571" s="63"/>
      <c r="H571" s="63"/>
      <c r="I571" s="63"/>
    </row>
    <row r="572" spans="1:9" ht="12.75">
      <c r="A572" s="63"/>
      <c r="B572" s="83"/>
      <c r="C572" s="63"/>
      <c r="D572" s="63"/>
      <c r="E572" s="63"/>
      <c r="F572" s="63"/>
      <c r="G572" s="63"/>
      <c r="H572" s="63"/>
      <c r="I572" s="63"/>
    </row>
    <row r="573" spans="1:9" ht="12.75">
      <c r="A573" s="63"/>
      <c r="B573" s="83"/>
      <c r="C573" s="63"/>
      <c r="D573" s="63"/>
      <c r="E573" s="63"/>
      <c r="F573" s="63"/>
      <c r="G573" s="63"/>
      <c r="H573" s="63"/>
      <c r="I573" s="63"/>
    </row>
    <row r="574" spans="1:9" ht="12.75">
      <c r="A574" s="63"/>
      <c r="B574" s="83"/>
      <c r="C574" s="63"/>
      <c r="D574" s="63"/>
      <c r="E574" s="63"/>
      <c r="F574" s="63"/>
      <c r="G574" s="63"/>
      <c r="H574" s="63"/>
      <c r="I574" s="63"/>
    </row>
    <row r="575" spans="1:9" ht="12.75">
      <c r="A575" s="63"/>
      <c r="B575" s="83"/>
      <c r="C575" s="63"/>
      <c r="D575" s="63"/>
      <c r="E575" s="63"/>
      <c r="F575" s="63"/>
      <c r="G575" s="63"/>
      <c r="H575" s="63"/>
      <c r="I575" s="63"/>
    </row>
    <row r="576" spans="1:9" ht="12.75">
      <c r="A576" s="63"/>
      <c r="B576" s="83"/>
      <c r="C576" s="63"/>
      <c r="D576" s="63"/>
      <c r="E576" s="63"/>
      <c r="F576" s="63"/>
      <c r="G576" s="63"/>
      <c r="H576" s="63"/>
      <c r="I576" s="63"/>
    </row>
    <row r="577" spans="1:9" ht="12.75">
      <c r="A577" s="63"/>
      <c r="B577" s="83"/>
      <c r="C577" s="63"/>
      <c r="D577" s="63"/>
      <c r="E577" s="63"/>
      <c r="F577" s="63"/>
      <c r="G577" s="63"/>
      <c r="H577" s="63"/>
      <c r="I577" s="63"/>
    </row>
    <row r="578" spans="1:9" ht="12.75">
      <c r="A578" s="63"/>
      <c r="B578" s="83"/>
      <c r="C578" s="63"/>
      <c r="D578" s="63"/>
      <c r="E578" s="63"/>
      <c r="F578" s="63"/>
      <c r="G578" s="63"/>
      <c r="H578" s="63"/>
      <c r="I578" s="63"/>
    </row>
    <row r="579" spans="1:9" ht="12.75">
      <c r="A579" s="63"/>
      <c r="B579" s="83"/>
      <c r="C579" s="63"/>
      <c r="D579" s="63"/>
      <c r="E579" s="63"/>
      <c r="F579" s="63"/>
      <c r="G579" s="63"/>
      <c r="H579" s="63"/>
      <c r="I579" s="63"/>
    </row>
    <row r="580" spans="1:9" ht="12.75">
      <c r="A580" s="63"/>
      <c r="B580" s="83"/>
      <c r="C580" s="63"/>
      <c r="D580" s="63"/>
      <c r="E580" s="63"/>
      <c r="F580" s="63"/>
      <c r="G580" s="63"/>
      <c r="H580" s="63"/>
      <c r="I580" s="63"/>
    </row>
    <row r="581" spans="1:9" ht="12.75">
      <c r="A581" s="63"/>
      <c r="B581" s="83"/>
      <c r="C581" s="63"/>
      <c r="D581" s="63"/>
      <c r="E581" s="63"/>
      <c r="F581" s="63"/>
      <c r="G581" s="63"/>
      <c r="H581" s="63"/>
      <c r="I581" s="63"/>
    </row>
    <row r="582" spans="1:9" ht="12.75">
      <c r="A582" s="63"/>
      <c r="B582" s="83"/>
      <c r="C582" s="63"/>
      <c r="D582" s="63"/>
      <c r="E582" s="63"/>
      <c r="F582" s="63"/>
      <c r="G582" s="63"/>
      <c r="H582" s="63"/>
      <c r="I582" s="63"/>
    </row>
    <row r="583" spans="1:9" ht="12.75">
      <c r="A583" s="63"/>
      <c r="B583" s="83"/>
      <c r="C583" s="63"/>
      <c r="D583" s="63"/>
      <c r="E583" s="63"/>
      <c r="F583" s="63"/>
      <c r="G583" s="63"/>
      <c r="H583" s="63"/>
      <c r="I583" s="63"/>
    </row>
    <row r="584" spans="1:9" ht="12.75">
      <c r="A584" s="63"/>
      <c r="B584" s="83"/>
      <c r="C584" s="63"/>
      <c r="D584" s="63"/>
      <c r="E584" s="63"/>
      <c r="F584" s="63"/>
      <c r="G584" s="63"/>
      <c r="H584" s="63"/>
      <c r="I584" s="63"/>
    </row>
    <row r="585" spans="1:9" ht="12.75">
      <c r="A585" s="63"/>
      <c r="B585" s="83"/>
      <c r="C585" s="63"/>
      <c r="D585" s="63"/>
      <c r="E585" s="63"/>
      <c r="F585" s="63"/>
      <c r="G585" s="63"/>
      <c r="H585" s="63"/>
      <c r="I585" s="63"/>
    </row>
    <row r="586" spans="1:9" ht="12.75">
      <c r="A586" s="63"/>
      <c r="B586" s="83"/>
      <c r="C586" s="63"/>
      <c r="D586" s="63"/>
      <c r="E586" s="63"/>
      <c r="F586" s="63"/>
      <c r="G586" s="63"/>
      <c r="H586" s="63"/>
      <c r="I586" s="63"/>
    </row>
    <row r="587" spans="1:9" ht="12.75">
      <c r="A587" s="63"/>
      <c r="B587" s="83"/>
      <c r="C587" s="63"/>
      <c r="D587" s="63"/>
      <c r="E587" s="63"/>
      <c r="F587" s="63"/>
      <c r="G587" s="63"/>
      <c r="H587" s="63"/>
      <c r="I587" s="63"/>
    </row>
    <row r="588" spans="1:9" ht="12.75">
      <c r="A588" s="63"/>
      <c r="B588" s="83"/>
      <c r="C588" s="63"/>
      <c r="D588" s="63"/>
      <c r="E588" s="63"/>
      <c r="F588" s="63"/>
      <c r="G588" s="63"/>
      <c r="H588" s="63"/>
      <c r="I588" s="63"/>
    </row>
    <row r="589" spans="1:9" ht="12.75">
      <c r="A589" s="63"/>
      <c r="B589" s="83"/>
      <c r="C589" s="63"/>
      <c r="D589" s="63"/>
      <c r="E589" s="63"/>
      <c r="F589" s="63"/>
      <c r="G589" s="63"/>
      <c r="H589" s="63"/>
      <c r="I589" s="63"/>
    </row>
    <row r="590" spans="1:9" ht="12.75">
      <c r="A590" s="63"/>
      <c r="B590" s="83"/>
      <c r="C590" s="63"/>
      <c r="D590" s="63"/>
      <c r="E590" s="63"/>
      <c r="F590" s="63"/>
      <c r="G590" s="63"/>
      <c r="H590" s="63"/>
      <c r="I590" s="63"/>
    </row>
    <row r="591" spans="1:9" ht="12.75">
      <c r="A591" s="63"/>
      <c r="B591" s="83"/>
      <c r="C591" s="63"/>
      <c r="D591" s="63"/>
      <c r="E591" s="63"/>
      <c r="F591" s="63"/>
      <c r="G591" s="63"/>
      <c r="H591" s="63"/>
      <c r="I591" s="63"/>
    </row>
    <row r="592" spans="1:9" ht="12.75">
      <c r="A592" s="63"/>
      <c r="B592" s="83"/>
      <c r="C592" s="63"/>
      <c r="D592" s="63"/>
      <c r="E592" s="63"/>
      <c r="F592" s="63"/>
      <c r="G592" s="63"/>
      <c r="H592" s="63"/>
      <c r="I592" s="63"/>
    </row>
    <row r="593" spans="1:9" ht="12.75">
      <c r="A593" s="63"/>
      <c r="B593" s="83"/>
      <c r="C593" s="63"/>
      <c r="D593" s="63"/>
      <c r="E593" s="63"/>
      <c r="F593" s="63"/>
      <c r="G593" s="63"/>
      <c r="H593" s="63"/>
      <c r="I593" s="63"/>
    </row>
    <row r="594" spans="1:9" ht="12.75">
      <c r="A594" s="63"/>
      <c r="B594" s="83"/>
      <c r="C594" s="63"/>
      <c r="D594" s="63"/>
      <c r="E594" s="63"/>
      <c r="F594" s="63"/>
      <c r="G594" s="63"/>
      <c r="H594" s="63"/>
      <c r="I594" s="63"/>
    </row>
    <row r="595" spans="1:9" ht="12.75">
      <c r="A595" s="63"/>
      <c r="B595" s="83"/>
      <c r="C595" s="63"/>
      <c r="D595" s="63"/>
      <c r="E595" s="63"/>
      <c r="F595" s="63"/>
      <c r="G595" s="63"/>
      <c r="H595" s="63"/>
      <c r="I595" s="63"/>
    </row>
    <row r="596" spans="1:9" ht="12.75">
      <c r="A596" s="63"/>
      <c r="B596" s="83"/>
      <c r="C596" s="63"/>
      <c r="D596" s="63"/>
      <c r="E596" s="63"/>
      <c r="F596" s="63"/>
      <c r="G596" s="63"/>
      <c r="H596" s="63"/>
      <c r="I596" s="63"/>
    </row>
    <row r="597" spans="1:9" ht="12.75">
      <c r="A597" s="63"/>
      <c r="B597" s="83"/>
      <c r="C597" s="63"/>
      <c r="D597" s="63"/>
      <c r="E597" s="63"/>
      <c r="F597" s="63"/>
      <c r="G597" s="63"/>
      <c r="H597" s="63"/>
      <c r="I597" s="63"/>
    </row>
    <row r="598" spans="1:9" ht="12.75">
      <c r="A598" s="63"/>
      <c r="B598" s="83"/>
      <c r="C598" s="63"/>
      <c r="D598" s="63"/>
      <c r="E598" s="63"/>
      <c r="F598" s="63"/>
      <c r="G598" s="63"/>
      <c r="H598" s="63"/>
      <c r="I598" s="63"/>
    </row>
    <row r="599" spans="1:9" ht="12.75">
      <c r="A599" s="63"/>
      <c r="B599" s="83"/>
      <c r="C599" s="63"/>
      <c r="D599" s="63"/>
      <c r="E599" s="63"/>
      <c r="F599" s="63"/>
      <c r="G599" s="63"/>
      <c r="H599" s="63"/>
      <c r="I599" s="63"/>
    </row>
    <row r="600" spans="1:9" ht="12.75">
      <c r="A600" s="63"/>
      <c r="B600" s="83"/>
      <c r="C600" s="63"/>
      <c r="D600" s="63"/>
      <c r="E600" s="63"/>
      <c r="F600" s="63"/>
      <c r="G600" s="63"/>
      <c r="H600" s="63"/>
      <c r="I600" s="63"/>
    </row>
    <row r="601" spans="1:9" ht="12.75">
      <c r="A601" s="63"/>
      <c r="B601" s="83"/>
      <c r="C601" s="63"/>
      <c r="D601" s="63"/>
      <c r="E601" s="63"/>
      <c r="F601" s="63"/>
      <c r="G601" s="63"/>
      <c r="H601" s="63"/>
      <c r="I601" s="63"/>
    </row>
    <row r="602" spans="1:9" ht="12.75">
      <c r="A602" s="63"/>
      <c r="B602" s="83"/>
      <c r="C602" s="63"/>
      <c r="D602" s="63"/>
      <c r="E602" s="63"/>
      <c r="F602" s="63"/>
      <c r="G602" s="63"/>
      <c r="H602" s="63"/>
      <c r="I602" s="63"/>
    </row>
    <row r="603" spans="1:9" ht="12.75">
      <c r="A603" s="63"/>
      <c r="B603" s="83"/>
      <c r="C603" s="63"/>
      <c r="D603" s="63"/>
      <c r="E603" s="63"/>
      <c r="F603" s="63"/>
      <c r="G603" s="63"/>
      <c r="H603" s="63"/>
      <c r="I603" s="63"/>
    </row>
    <row r="604" spans="1:9" ht="12.75">
      <c r="A604" s="63"/>
      <c r="B604" s="83"/>
      <c r="C604" s="63"/>
      <c r="D604" s="63"/>
      <c r="E604" s="63"/>
      <c r="F604" s="63"/>
      <c r="G604" s="63"/>
      <c r="H604" s="63"/>
      <c r="I604" s="63"/>
    </row>
    <row r="605" spans="1:9" ht="12.75">
      <c r="A605" s="63"/>
      <c r="B605" s="83"/>
      <c r="C605" s="63"/>
      <c r="D605" s="63"/>
      <c r="E605" s="63"/>
      <c r="F605" s="63"/>
      <c r="G605" s="63"/>
      <c r="H605" s="63"/>
      <c r="I605" s="63"/>
    </row>
    <row r="606" spans="1:9" ht="12.75">
      <c r="A606" s="63"/>
      <c r="B606" s="83"/>
      <c r="C606" s="63"/>
      <c r="D606" s="63"/>
      <c r="E606" s="63"/>
      <c r="F606" s="63"/>
      <c r="G606" s="63"/>
      <c r="H606" s="63"/>
      <c r="I606" s="63"/>
    </row>
    <row r="607" spans="1:9" ht="12.75">
      <c r="A607" s="63"/>
      <c r="B607" s="83"/>
      <c r="C607" s="63"/>
      <c r="D607" s="63"/>
      <c r="E607" s="63"/>
      <c r="F607" s="63"/>
      <c r="G607" s="63"/>
      <c r="H607" s="63"/>
      <c r="I607" s="63"/>
    </row>
    <row r="608" spans="1:9" ht="12.75">
      <c r="A608" s="63"/>
      <c r="B608" s="83"/>
      <c r="C608" s="63"/>
      <c r="D608" s="63"/>
      <c r="E608" s="63"/>
      <c r="F608" s="63"/>
      <c r="G608" s="63"/>
      <c r="H608" s="63"/>
      <c r="I608" s="63"/>
    </row>
    <row r="609" spans="1:9" ht="12.75">
      <c r="A609" s="63"/>
      <c r="B609" s="83"/>
      <c r="C609" s="63"/>
      <c r="D609" s="63"/>
      <c r="E609" s="63"/>
      <c r="F609" s="63"/>
      <c r="G609" s="63"/>
      <c r="H609" s="63"/>
      <c r="I609" s="63"/>
    </row>
    <row r="610" spans="1:9" ht="12.75">
      <c r="A610" s="63"/>
      <c r="B610" s="83"/>
      <c r="C610" s="63"/>
      <c r="D610" s="63"/>
      <c r="E610" s="63"/>
      <c r="F610" s="63"/>
      <c r="G610" s="63"/>
      <c r="H610" s="63"/>
      <c r="I610" s="63"/>
    </row>
    <row r="611" spans="1:9" ht="12.75">
      <c r="A611" s="63"/>
      <c r="B611" s="83"/>
      <c r="C611" s="63"/>
      <c r="D611" s="63"/>
      <c r="E611" s="63"/>
      <c r="F611" s="63"/>
      <c r="G611" s="63"/>
      <c r="H611" s="63"/>
      <c r="I611" s="63"/>
    </row>
    <row r="612" spans="1:9" ht="12.75">
      <c r="A612" s="63"/>
      <c r="B612" s="83"/>
      <c r="C612" s="63"/>
      <c r="D612" s="63"/>
      <c r="E612" s="63"/>
      <c r="F612" s="63"/>
      <c r="G612" s="63"/>
      <c r="H612" s="63"/>
      <c r="I612" s="63"/>
    </row>
    <row r="613" spans="1:9" ht="12.75">
      <c r="A613" s="63"/>
      <c r="B613" s="83"/>
      <c r="C613" s="63"/>
      <c r="D613" s="63"/>
      <c r="E613" s="63"/>
      <c r="F613" s="63"/>
      <c r="G613" s="63"/>
      <c r="H613" s="63"/>
      <c r="I613" s="63"/>
    </row>
    <row r="614" spans="1:9" ht="12.75">
      <c r="A614" s="63"/>
      <c r="B614" s="83"/>
      <c r="C614" s="63"/>
      <c r="D614" s="63"/>
      <c r="E614" s="63"/>
      <c r="F614" s="63"/>
      <c r="G614" s="63"/>
      <c r="H614" s="63"/>
      <c r="I614" s="63"/>
    </row>
    <row r="615" spans="1:9" ht="12.75">
      <c r="A615" s="63"/>
      <c r="B615" s="83"/>
      <c r="C615" s="63"/>
      <c r="D615" s="63"/>
      <c r="E615" s="63"/>
      <c r="F615" s="63"/>
      <c r="G615" s="63"/>
      <c r="H615" s="63"/>
      <c r="I615" s="63"/>
    </row>
    <row r="616" spans="1:9" ht="12.75">
      <c r="A616" s="63"/>
      <c r="B616" s="83"/>
      <c r="C616" s="63"/>
      <c r="D616" s="63"/>
      <c r="E616" s="63"/>
      <c r="F616" s="63"/>
      <c r="G616" s="63"/>
      <c r="H616" s="63"/>
      <c r="I616" s="63"/>
    </row>
    <row r="617" spans="1:9" ht="12.75">
      <c r="A617" s="63"/>
      <c r="B617" s="83"/>
      <c r="C617" s="63"/>
      <c r="D617" s="63"/>
      <c r="E617" s="63"/>
      <c r="F617" s="63"/>
      <c r="G617" s="63"/>
      <c r="H617" s="63"/>
      <c r="I617" s="63"/>
    </row>
    <row r="618" spans="1:9" ht="12.75">
      <c r="A618" s="63"/>
      <c r="B618" s="83"/>
      <c r="C618" s="63"/>
      <c r="D618" s="63"/>
      <c r="E618" s="63"/>
      <c r="F618" s="63"/>
      <c r="G618" s="63"/>
      <c r="H618" s="63"/>
      <c r="I618" s="63"/>
    </row>
    <row r="619" spans="1:9" ht="12.75">
      <c r="A619" s="63"/>
      <c r="B619" s="83"/>
      <c r="C619" s="63"/>
      <c r="D619" s="63"/>
      <c r="E619" s="63"/>
      <c r="F619" s="63"/>
      <c r="G619" s="63"/>
      <c r="H619" s="63"/>
      <c r="I619" s="63"/>
    </row>
    <row r="620" spans="1:9" ht="12.75">
      <c r="A620" s="63"/>
      <c r="B620" s="83"/>
      <c r="C620" s="63"/>
      <c r="D620" s="63"/>
      <c r="E620" s="63"/>
      <c r="F620" s="63"/>
      <c r="G620" s="63"/>
      <c r="H620" s="63"/>
      <c r="I620" s="63"/>
    </row>
    <row r="621" spans="1:9" ht="12.75">
      <c r="A621" s="63"/>
      <c r="B621" s="83"/>
      <c r="C621" s="63"/>
      <c r="D621" s="63"/>
      <c r="E621" s="63"/>
      <c r="F621" s="63"/>
      <c r="G621" s="63"/>
      <c r="H621" s="63"/>
      <c r="I621" s="63"/>
    </row>
    <row r="622" spans="1:9" ht="12.75">
      <c r="A622" s="63"/>
      <c r="B622" s="83"/>
      <c r="C622" s="63"/>
      <c r="D622" s="63"/>
      <c r="E622" s="63"/>
      <c r="F622" s="63"/>
      <c r="G622" s="63"/>
      <c r="H622" s="63"/>
      <c r="I622" s="63"/>
    </row>
    <row r="623" spans="1:9" ht="12.75">
      <c r="A623" s="63"/>
      <c r="B623" s="83"/>
      <c r="C623" s="63"/>
      <c r="D623" s="63"/>
      <c r="E623" s="63"/>
      <c r="F623" s="63"/>
      <c r="G623" s="63"/>
      <c r="H623" s="63"/>
      <c r="I623" s="63"/>
    </row>
    <row r="624" spans="1:9" ht="12.75">
      <c r="A624" s="63"/>
      <c r="B624" s="83"/>
      <c r="C624" s="63"/>
      <c r="D624" s="63"/>
      <c r="E624" s="63"/>
      <c r="F624" s="63"/>
      <c r="G624" s="63"/>
      <c r="H624" s="63"/>
      <c r="I624" s="63"/>
    </row>
    <row r="625" spans="1:9" ht="12.75">
      <c r="A625" s="63"/>
      <c r="B625" s="83"/>
      <c r="C625" s="63"/>
      <c r="D625" s="63"/>
      <c r="E625" s="63"/>
      <c r="F625" s="63"/>
      <c r="G625" s="63"/>
      <c r="H625" s="63"/>
      <c r="I625" s="63"/>
    </row>
    <row r="626" spans="1:9" ht="12.75">
      <c r="A626" s="63"/>
      <c r="B626" s="83"/>
      <c r="C626" s="63"/>
      <c r="D626" s="63"/>
      <c r="E626" s="63"/>
      <c r="F626" s="63"/>
      <c r="G626" s="63"/>
      <c r="H626" s="63"/>
      <c r="I626" s="63"/>
    </row>
    <row r="627" spans="1:9" ht="12.75">
      <c r="A627" s="63"/>
      <c r="B627" s="83"/>
      <c r="C627" s="63"/>
      <c r="D627" s="63"/>
      <c r="E627" s="63"/>
      <c r="F627" s="63"/>
      <c r="G627" s="63"/>
      <c r="H627" s="63"/>
      <c r="I627" s="63"/>
    </row>
    <row r="628" spans="1:9" ht="12.75">
      <c r="A628" s="63"/>
      <c r="B628" s="83"/>
      <c r="C628" s="63"/>
      <c r="D628" s="63"/>
      <c r="E628" s="63"/>
      <c r="F628" s="63"/>
      <c r="G628" s="63"/>
      <c r="H628" s="63"/>
      <c r="I628" s="63"/>
    </row>
    <row r="629" spans="1:9" ht="12.75">
      <c r="A629" s="63"/>
      <c r="B629" s="83"/>
      <c r="C629" s="63"/>
      <c r="D629" s="63"/>
      <c r="E629" s="63"/>
      <c r="F629" s="63"/>
      <c r="G629" s="63"/>
      <c r="H629" s="63"/>
      <c r="I629" s="63"/>
    </row>
    <row r="630" spans="1:9" ht="12.75">
      <c r="A630" s="63"/>
      <c r="B630" s="83"/>
      <c r="C630" s="63"/>
      <c r="D630" s="63"/>
      <c r="E630" s="63"/>
      <c r="F630" s="63"/>
      <c r="G630" s="63"/>
      <c r="H630" s="63"/>
      <c r="I630" s="63"/>
    </row>
    <row r="631" spans="1:9" ht="12.75">
      <c r="A631" s="63"/>
      <c r="B631" s="83"/>
      <c r="C631" s="63"/>
      <c r="D631" s="63"/>
      <c r="E631" s="63"/>
      <c r="F631" s="63"/>
      <c r="G631" s="63"/>
      <c r="H631" s="63"/>
      <c r="I631" s="63"/>
    </row>
    <row r="632" spans="1:9" ht="12.75">
      <c r="A632" s="63"/>
      <c r="B632" s="83"/>
      <c r="C632" s="63"/>
      <c r="D632" s="63"/>
      <c r="E632" s="63"/>
      <c r="F632" s="63"/>
      <c r="G632" s="63"/>
      <c r="H632" s="63"/>
      <c r="I632" s="63"/>
    </row>
    <row r="633" spans="1:9" ht="12.75">
      <c r="A633" s="63"/>
      <c r="B633" s="83"/>
      <c r="C633" s="63"/>
      <c r="D633" s="63"/>
      <c r="E633" s="63"/>
      <c r="F633" s="63"/>
      <c r="G633" s="63"/>
      <c r="H633" s="63"/>
      <c r="I633" s="63"/>
    </row>
    <row r="634" spans="1:9" ht="12.75">
      <c r="A634" s="63"/>
      <c r="B634" s="83"/>
      <c r="C634" s="63"/>
      <c r="D634" s="63"/>
      <c r="E634" s="63"/>
      <c r="F634" s="63"/>
      <c r="G634" s="63"/>
      <c r="H634" s="63"/>
      <c r="I634" s="63"/>
    </row>
    <row r="635" spans="1:9" ht="12.75">
      <c r="A635" s="63"/>
      <c r="B635" s="83"/>
      <c r="C635" s="63"/>
      <c r="D635" s="63"/>
      <c r="E635" s="63"/>
      <c r="F635" s="63"/>
      <c r="G635" s="63"/>
      <c r="H635" s="63"/>
      <c r="I635" s="63"/>
    </row>
    <row r="636" spans="1:9" ht="12.75">
      <c r="A636" s="63"/>
      <c r="B636" s="83"/>
      <c r="C636" s="63"/>
      <c r="D636" s="63"/>
      <c r="E636" s="63"/>
      <c r="F636" s="63"/>
      <c r="G636" s="63"/>
      <c r="H636" s="63"/>
      <c r="I636" s="63"/>
    </row>
    <row r="637" spans="1:9" ht="12.75">
      <c r="A637" s="63"/>
      <c r="B637" s="83"/>
      <c r="C637" s="63"/>
      <c r="D637" s="63"/>
      <c r="E637" s="63"/>
      <c r="F637" s="63"/>
      <c r="G637" s="63"/>
      <c r="H637" s="63"/>
      <c r="I637" s="63"/>
    </row>
    <row r="638" spans="1:9" ht="12.75">
      <c r="A638" s="63"/>
      <c r="B638" s="83"/>
      <c r="C638" s="63"/>
      <c r="D638" s="63"/>
      <c r="E638" s="63"/>
      <c r="F638" s="63"/>
      <c r="G638" s="63"/>
      <c r="H638" s="63"/>
      <c r="I638" s="63"/>
    </row>
    <row r="639" spans="1:9" ht="12.75">
      <c r="A639" s="63"/>
      <c r="B639" s="83"/>
      <c r="C639" s="63"/>
      <c r="D639" s="63"/>
      <c r="E639" s="63"/>
      <c r="F639" s="63"/>
      <c r="G639" s="63"/>
      <c r="H639" s="63"/>
      <c r="I639" s="63"/>
    </row>
    <row r="640" spans="1:9" ht="12.75">
      <c r="A640" s="63"/>
      <c r="B640" s="83"/>
      <c r="C640" s="63"/>
      <c r="D640" s="63"/>
      <c r="E640" s="63"/>
      <c r="F640" s="63"/>
      <c r="G640" s="63"/>
      <c r="H640" s="63"/>
      <c r="I640" s="63"/>
    </row>
    <row r="641" spans="1:9" ht="12.75">
      <c r="A641" s="63"/>
      <c r="B641" s="83"/>
      <c r="C641" s="63"/>
      <c r="D641" s="63"/>
      <c r="E641" s="63"/>
      <c r="F641" s="63"/>
      <c r="G641" s="63"/>
      <c r="H641" s="63"/>
      <c r="I641" s="63"/>
    </row>
    <row r="642" spans="1:9" ht="12.75">
      <c r="A642" s="63"/>
      <c r="B642" s="83"/>
      <c r="C642" s="63"/>
      <c r="D642" s="63"/>
      <c r="E642" s="63"/>
      <c r="F642" s="63"/>
      <c r="G642" s="63"/>
      <c r="H642" s="63"/>
      <c r="I642" s="63"/>
    </row>
    <row r="643" spans="1:9" ht="12.75">
      <c r="A643" s="63"/>
      <c r="B643" s="83"/>
      <c r="C643" s="63"/>
      <c r="D643" s="63"/>
      <c r="E643" s="63"/>
      <c r="F643" s="63"/>
      <c r="G643" s="63"/>
      <c r="H643" s="63"/>
      <c r="I643" s="63"/>
    </row>
    <row r="644" spans="1:9" ht="12.75">
      <c r="A644" s="63"/>
      <c r="B644" s="83"/>
      <c r="C644" s="63"/>
      <c r="D644" s="63"/>
      <c r="E644" s="63"/>
      <c r="F644" s="63"/>
      <c r="G644" s="63"/>
      <c r="H644" s="63"/>
      <c r="I644" s="63"/>
    </row>
    <row r="645" spans="1:9" ht="12.75">
      <c r="A645" s="63"/>
      <c r="B645" s="83"/>
      <c r="C645" s="63"/>
      <c r="D645" s="63"/>
      <c r="E645" s="63"/>
      <c r="F645" s="63"/>
      <c r="G645" s="63"/>
      <c r="H645" s="63"/>
      <c r="I645" s="63"/>
    </row>
    <row r="646" spans="1:9" ht="12.75">
      <c r="A646" s="63"/>
      <c r="B646" s="83"/>
      <c r="C646" s="63"/>
      <c r="D646" s="63"/>
      <c r="E646" s="63"/>
      <c r="F646" s="63"/>
      <c r="G646" s="63"/>
      <c r="H646" s="63"/>
      <c r="I646" s="63"/>
    </row>
    <row r="647" spans="1:9" ht="12.75">
      <c r="A647" s="63"/>
      <c r="B647" s="83"/>
      <c r="C647" s="63"/>
      <c r="D647" s="63"/>
      <c r="E647" s="63"/>
      <c r="F647" s="63"/>
      <c r="G647" s="63"/>
      <c r="H647" s="63"/>
      <c r="I647" s="63"/>
    </row>
    <row r="648" spans="1:9" ht="12.75">
      <c r="A648" s="63"/>
      <c r="B648" s="83"/>
      <c r="C648" s="63"/>
      <c r="D648" s="63"/>
      <c r="E648" s="63"/>
      <c r="F648" s="63"/>
      <c r="G648" s="63"/>
      <c r="H648" s="63"/>
      <c r="I648" s="63"/>
    </row>
    <row r="649" spans="1:9" ht="12.75">
      <c r="A649" s="63"/>
      <c r="B649" s="83"/>
      <c r="C649" s="63"/>
      <c r="D649" s="63"/>
      <c r="E649" s="63"/>
      <c r="F649" s="63"/>
      <c r="G649" s="63"/>
      <c r="H649" s="63"/>
      <c r="I649" s="63"/>
    </row>
    <row r="650" spans="1:9" ht="12.75">
      <c r="A650" s="63"/>
      <c r="B650" s="83"/>
      <c r="C650" s="63"/>
      <c r="D650" s="63"/>
      <c r="E650" s="63"/>
      <c r="F650" s="63"/>
      <c r="G650" s="63"/>
      <c r="H650" s="63"/>
      <c r="I650" s="63"/>
    </row>
    <row r="651" spans="1:9" ht="12.75">
      <c r="A651" s="63"/>
      <c r="B651" s="83"/>
      <c r="C651" s="63"/>
      <c r="D651" s="63"/>
      <c r="E651" s="63"/>
      <c r="F651" s="63"/>
      <c r="G651" s="63"/>
      <c r="H651" s="63"/>
      <c r="I651" s="63"/>
    </row>
    <row r="652" spans="1:9" ht="12.75">
      <c r="A652" s="63"/>
      <c r="B652" s="83"/>
      <c r="C652" s="63"/>
      <c r="D652" s="63"/>
      <c r="E652" s="63"/>
      <c r="F652" s="63"/>
      <c r="G652" s="63"/>
      <c r="H652" s="63"/>
      <c r="I652" s="63"/>
    </row>
    <row r="653" spans="1:9" ht="12.75">
      <c r="A653" s="63"/>
      <c r="B653" s="83"/>
      <c r="C653" s="63"/>
      <c r="D653" s="63"/>
      <c r="E653" s="63"/>
      <c r="F653" s="63"/>
      <c r="G653" s="63"/>
      <c r="H653" s="63"/>
      <c r="I653" s="63"/>
    </row>
    <row r="654" spans="1:9" ht="12.75">
      <c r="A654" s="63"/>
      <c r="B654" s="83"/>
      <c r="C654" s="63"/>
      <c r="D654" s="63"/>
      <c r="E654" s="63"/>
      <c r="F654" s="63"/>
      <c r="G654" s="63"/>
      <c r="H654" s="63"/>
      <c r="I654" s="63"/>
    </row>
    <row r="655" spans="1:9" ht="12.75">
      <c r="A655" s="63"/>
      <c r="B655" s="83"/>
      <c r="C655" s="63"/>
      <c r="D655" s="63"/>
      <c r="E655" s="63"/>
      <c r="F655" s="63"/>
      <c r="G655" s="63"/>
      <c r="H655" s="63"/>
      <c r="I655" s="63"/>
    </row>
    <row r="656" spans="1:9" ht="12.75">
      <c r="A656" s="63"/>
      <c r="B656" s="83"/>
      <c r="C656" s="63"/>
      <c r="D656" s="63"/>
      <c r="E656" s="63"/>
      <c r="F656" s="63"/>
      <c r="G656" s="63"/>
      <c r="H656" s="63"/>
      <c r="I656" s="63"/>
    </row>
    <row r="657" spans="1:9" ht="12.75">
      <c r="A657" s="63"/>
      <c r="B657" s="83"/>
      <c r="C657" s="63"/>
      <c r="D657" s="63"/>
      <c r="E657" s="63"/>
      <c r="F657" s="63"/>
      <c r="G657" s="63"/>
      <c r="H657" s="63"/>
      <c r="I657" s="63"/>
    </row>
    <row r="658" spans="1:9" ht="12.75">
      <c r="A658" s="63"/>
      <c r="B658" s="83"/>
      <c r="C658" s="63"/>
      <c r="D658" s="63"/>
      <c r="E658" s="63"/>
      <c r="F658" s="63"/>
      <c r="G658" s="63"/>
      <c r="H658" s="63"/>
      <c r="I658" s="63"/>
    </row>
    <row r="659" spans="1:9" ht="12.75">
      <c r="A659" s="63"/>
      <c r="B659" s="83"/>
      <c r="C659" s="63"/>
      <c r="D659" s="63"/>
      <c r="E659" s="63"/>
      <c r="F659" s="63"/>
      <c r="G659" s="63"/>
      <c r="H659" s="63"/>
      <c r="I659" s="63"/>
    </row>
    <row r="660" spans="1:9" ht="12.75">
      <c r="A660" s="63"/>
      <c r="B660" s="83"/>
      <c r="C660" s="63"/>
      <c r="D660" s="63"/>
      <c r="E660" s="63"/>
      <c r="F660" s="63"/>
      <c r="G660" s="63"/>
      <c r="H660" s="63"/>
      <c r="I660" s="63"/>
    </row>
    <row r="661" spans="1:9" ht="12.75">
      <c r="A661" s="63"/>
      <c r="B661" s="83"/>
      <c r="C661" s="63"/>
      <c r="D661" s="63"/>
      <c r="E661" s="63"/>
      <c r="F661" s="63"/>
      <c r="G661" s="63"/>
      <c r="H661" s="63"/>
      <c r="I661" s="63"/>
    </row>
    <row r="662" spans="1:9" ht="12.75">
      <c r="A662" s="63"/>
      <c r="B662" s="83"/>
      <c r="C662" s="63"/>
      <c r="D662" s="63"/>
      <c r="E662" s="63"/>
      <c r="F662" s="63"/>
      <c r="G662" s="63"/>
      <c r="H662" s="63"/>
      <c r="I662" s="63"/>
    </row>
    <row r="663" spans="1:9" ht="12.75">
      <c r="A663" s="63"/>
      <c r="B663" s="83"/>
      <c r="C663" s="63"/>
      <c r="D663" s="63"/>
      <c r="E663" s="63"/>
      <c r="F663" s="63"/>
      <c r="G663" s="63"/>
      <c r="H663" s="63"/>
      <c r="I663" s="63"/>
    </row>
    <row r="664" spans="1:9" ht="12.75">
      <c r="A664" s="63"/>
      <c r="B664" s="83"/>
      <c r="C664" s="63"/>
      <c r="D664" s="63"/>
      <c r="E664" s="63"/>
      <c r="F664" s="63"/>
      <c r="G664" s="63"/>
      <c r="H664" s="63"/>
      <c r="I664" s="63"/>
    </row>
    <row r="665" spans="1:9" ht="12.75">
      <c r="A665" s="63"/>
      <c r="B665" s="83"/>
      <c r="C665" s="63"/>
      <c r="D665" s="63"/>
      <c r="E665" s="63"/>
      <c r="F665" s="63"/>
      <c r="G665" s="63"/>
      <c r="H665" s="63"/>
      <c r="I665" s="63"/>
    </row>
    <row r="666" spans="1:9" ht="12.75">
      <c r="A666" s="63"/>
      <c r="B666" s="83"/>
      <c r="C666" s="63"/>
      <c r="D666" s="63"/>
      <c r="E666" s="63"/>
      <c r="F666" s="63"/>
      <c r="G666" s="63"/>
      <c r="H666" s="63"/>
      <c r="I666" s="63"/>
    </row>
    <row r="667" spans="1:9" ht="12.75">
      <c r="A667" s="63"/>
      <c r="B667" s="83"/>
      <c r="C667" s="63"/>
      <c r="D667" s="63"/>
      <c r="E667" s="63"/>
      <c r="F667" s="63"/>
      <c r="G667" s="63"/>
      <c r="H667" s="63"/>
      <c r="I667" s="63"/>
    </row>
    <row r="668" spans="1:9" ht="12.75">
      <c r="A668" s="63"/>
      <c r="B668" s="83"/>
      <c r="C668" s="63"/>
      <c r="D668" s="63"/>
      <c r="E668" s="63"/>
      <c r="F668" s="63"/>
      <c r="G668" s="63"/>
      <c r="H668" s="63"/>
      <c r="I668" s="63"/>
    </row>
    <row r="669" spans="1:9" ht="12.75">
      <c r="A669" s="63"/>
      <c r="B669" s="83"/>
      <c r="C669" s="63"/>
      <c r="D669" s="63"/>
      <c r="E669" s="63"/>
      <c r="F669" s="63"/>
      <c r="G669" s="63"/>
      <c r="H669" s="63"/>
      <c r="I669" s="63"/>
    </row>
    <row r="670" spans="1:9" ht="12.75">
      <c r="A670" s="63"/>
      <c r="B670" s="83"/>
      <c r="C670" s="63"/>
      <c r="D670" s="63"/>
      <c r="E670" s="63"/>
      <c r="F670" s="63"/>
      <c r="G670" s="63"/>
      <c r="H670" s="63"/>
      <c r="I670" s="63"/>
    </row>
    <row r="671" spans="1:9" ht="12.75">
      <c r="A671" s="63"/>
      <c r="B671" s="83"/>
      <c r="C671" s="63"/>
      <c r="D671" s="63"/>
      <c r="E671" s="63"/>
      <c r="F671" s="63"/>
      <c r="G671" s="63"/>
      <c r="H671" s="63"/>
      <c r="I671" s="63"/>
    </row>
    <row r="672" spans="1:9" ht="12.75">
      <c r="A672" s="63"/>
      <c r="B672" s="83"/>
      <c r="C672" s="63"/>
      <c r="D672" s="63"/>
      <c r="E672" s="63"/>
      <c r="F672" s="63"/>
      <c r="G672" s="63"/>
      <c r="H672" s="63"/>
      <c r="I672" s="63"/>
    </row>
    <row r="673" spans="1:9" ht="12.75">
      <c r="A673" s="63"/>
      <c r="B673" s="83"/>
      <c r="C673" s="63"/>
      <c r="D673" s="63"/>
      <c r="E673" s="63"/>
      <c r="F673" s="63"/>
      <c r="G673" s="63"/>
      <c r="H673" s="63"/>
      <c r="I673" s="63"/>
    </row>
    <row r="674" spans="1:9" ht="12.75">
      <c r="A674" s="63"/>
      <c r="B674" s="83"/>
      <c r="C674" s="63"/>
      <c r="D674" s="63"/>
      <c r="E674" s="63"/>
      <c r="F674" s="63"/>
      <c r="G674" s="63"/>
      <c r="H674" s="63"/>
      <c r="I674" s="63"/>
    </row>
    <row r="675" spans="1:9" ht="12.75">
      <c r="A675" s="63"/>
      <c r="B675" s="83"/>
      <c r="C675" s="63"/>
      <c r="D675" s="63"/>
      <c r="E675" s="63"/>
      <c r="F675" s="63"/>
      <c r="G675" s="63"/>
      <c r="H675" s="63"/>
      <c r="I675" s="63"/>
    </row>
    <row r="676" spans="1:9" ht="12.75">
      <c r="A676" s="63"/>
      <c r="B676" s="83"/>
      <c r="C676" s="63"/>
      <c r="D676" s="63"/>
      <c r="E676" s="63"/>
      <c r="F676" s="63"/>
      <c r="G676" s="63"/>
      <c r="H676" s="63"/>
      <c r="I676" s="63"/>
    </row>
    <row r="677" spans="1:9" ht="12.75">
      <c r="A677" s="63"/>
      <c r="B677" s="83"/>
      <c r="C677" s="63"/>
      <c r="D677" s="63"/>
      <c r="E677" s="63"/>
      <c r="F677" s="63"/>
      <c r="G677" s="63"/>
      <c r="H677" s="63"/>
      <c r="I677" s="63"/>
    </row>
    <row r="678" spans="1:9" ht="12.75">
      <c r="A678" s="63"/>
      <c r="B678" s="83"/>
      <c r="C678" s="63"/>
      <c r="D678" s="63"/>
      <c r="E678" s="63"/>
      <c r="F678" s="63"/>
      <c r="G678" s="63"/>
      <c r="H678" s="63"/>
      <c r="I678" s="63"/>
    </row>
    <row r="679" spans="1:9" ht="12.75">
      <c r="A679" s="63"/>
      <c r="B679" s="83"/>
      <c r="C679" s="63"/>
      <c r="D679" s="63"/>
      <c r="E679" s="63"/>
      <c r="F679" s="63"/>
      <c r="G679" s="63"/>
      <c r="H679" s="63"/>
      <c r="I679" s="63"/>
    </row>
    <row r="680" spans="1:9" ht="12.75">
      <c r="A680" s="63"/>
      <c r="B680" s="83"/>
      <c r="C680" s="63"/>
      <c r="D680" s="63"/>
      <c r="E680" s="63"/>
      <c r="F680" s="63"/>
      <c r="G680" s="63"/>
      <c r="H680" s="63"/>
      <c r="I680" s="63"/>
    </row>
    <row r="681" spans="1:9" ht="12.75">
      <c r="A681" s="63"/>
      <c r="B681" s="83"/>
      <c r="C681" s="63"/>
      <c r="D681" s="63"/>
      <c r="E681" s="63"/>
      <c r="F681" s="63"/>
      <c r="G681" s="63"/>
      <c r="H681" s="63"/>
      <c r="I681" s="63"/>
    </row>
    <row r="682" spans="1:9" ht="12.75">
      <c r="A682" s="63"/>
      <c r="B682" s="83"/>
      <c r="C682" s="63"/>
      <c r="D682" s="63"/>
      <c r="E682" s="63"/>
      <c r="F682" s="63"/>
      <c r="G682" s="63"/>
      <c r="H682" s="63"/>
      <c r="I682" s="63"/>
    </row>
    <row r="683" spans="1:9" ht="12.75">
      <c r="A683" s="63"/>
      <c r="B683" s="83"/>
      <c r="C683" s="63"/>
      <c r="D683" s="63"/>
      <c r="E683" s="63"/>
      <c r="F683" s="63"/>
      <c r="G683" s="63"/>
      <c r="H683" s="63"/>
      <c r="I683" s="63"/>
    </row>
    <row r="684" spans="1:9" ht="12.75">
      <c r="A684" s="63"/>
      <c r="B684" s="83"/>
      <c r="C684" s="63"/>
      <c r="D684" s="63"/>
      <c r="E684" s="63"/>
      <c r="F684" s="63"/>
      <c r="G684" s="63"/>
      <c r="H684" s="63"/>
      <c r="I684" s="63"/>
    </row>
    <row r="685" spans="1:9" ht="12.75">
      <c r="A685" s="63"/>
      <c r="B685" s="83"/>
      <c r="C685" s="63"/>
      <c r="D685" s="63"/>
      <c r="E685" s="63"/>
      <c r="F685" s="63"/>
      <c r="G685" s="63"/>
      <c r="H685" s="63"/>
      <c r="I685" s="63"/>
    </row>
    <row r="686" spans="1:9" ht="12.75">
      <c r="A686" s="63"/>
      <c r="B686" s="83"/>
      <c r="C686" s="63"/>
      <c r="D686" s="63"/>
      <c r="E686" s="63"/>
      <c r="F686" s="63"/>
      <c r="G686" s="63"/>
      <c r="H686" s="63"/>
      <c r="I686" s="63"/>
    </row>
    <row r="687" spans="1:9" ht="12.75">
      <c r="A687" s="63"/>
      <c r="B687" s="83"/>
      <c r="C687" s="63"/>
      <c r="D687" s="63"/>
      <c r="E687" s="63"/>
      <c r="F687" s="63"/>
      <c r="G687" s="63"/>
      <c r="H687" s="63"/>
      <c r="I687" s="63"/>
    </row>
    <row r="688" spans="1:9" ht="12.75">
      <c r="A688" s="63"/>
      <c r="B688" s="83"/>
      <c r="C688" s="63"/>
      <c r="D688" s="63"/>
      <c r="E688" s="63"/>
      <c r="F688" s="63"/>
      <c r="G688" s="63"/>
      <c r="H688" s="63"/>
      <c r="I688" s="63"/>
    </row>
    <row r="689" spans="1:9" ht="12.75">
      <c r="A689" s="63"/>
      <c r="B689" s="83"/>
      <c r="C689" s="63"/>
      <c r="D689" s="63"/>
      <c r="E689" s="63"/>
      <c r="F689" s="63"/>
      <c r="G689" s="63"/>
      <c r="H689" s="63"/>
      <c r="I689" s="63"/>
    </row>
    <row r="690" spans="1:9" ht="12.75">
      <c r="A690" s="63"/>
      <c r="B690" s="83"/>
      <c r="C690" s="63"/>
      <c r="D690" s="63"/>
      <c r="E690" s="63"/>
      <c r="F690" s="63"/>
      <c r="G690" s="63"/>
      <c r="H690" s="63"/>
      <c r="I690" s="63"/>
    </row>
    <row r="691" spans="1:9" ht="12.75">
      <c r="A691" s="63"/>
      <c r="B691" s="83"/>
      <c r="C691" s="63"/>
      <c r="D691" s="63"/>
      <c r="E691" s="63"/>
      <c r="F691" s="63"/>
      <c r="G691" s="63"/>
      <c r="H691" s="63"/>
      <c r="I691" s="63"/>
    </row>
    <row r="692" spans="1:9" ht="12.75">
      <c r="A692" s="63"/>
      <c r="B692" s="83"/>
      <c r="C692" s="63"/>
      <c r="D692" s="63"/>
      <c r="E692" s="63"/>
      <c r="F692" s="63"/>
      <c r="G692" s="63"/>
      <c r="H692" s="63"/>
      <c r="I692" s="63"/>
    </row>
    <row r="693" spans="1:9" ht="12.75">
      <c r="A693" s="63"/>
      <c r="B693" s="83"/>
      <c r="C693" s="63"/>
      <c r="D693" s="63"/>
      <c r="E693" s="63"/>
      <c r="F693" s="63"/>
      <c r="G693" s="63"/>
      <c r="H693" s="63"/>
      <c r="I693" s="63"/>
    </row>
    <row r="694" spans="1:9" ht="12.75">
      <c r="A694" s="63"/>
      <c r="B694" s="83"/>
      <c r="C694" s="63"/>
      <c r="D694" s="63"/>
      <c r="E694" s="63"/>
      <c r="F694" s="63"/>
      <c r="G694" s="63"/>
      <c r="H694" s="63"/>
      <c r="I694" s="63"/>
    </row>
    <row r="695" spans="1:9" ht="12.75">
      <c r="A695" s="63"/>
      <c r="B695" s="83"/>
      <c r="C695" s="63"/>
      <c r="D695" s="63"/>
      <c r="E695" s="63"/>
      <c r="F695" s="63"/>
      <c r="G695" s="63"/>
      <c r="H695" s="63"/>
      <c r="I695" s="63"/>
    </row>
    <row r="696" spans="1:9" ht="12.75">
      <c r="A696" s="63"/>
      <c r="B696" s="83"/>
      <c r="C696" s="63"/>
      <c r="D696" s="63"/>
      <c r="E696" s="63"/>
      <c r="F696" s="63"/>
      <c r="G696" s="63"/>
      <c r="H696" s="63"/>
      <c r="I696" s="63"/>
    </row>
    <row r="697" spans="1:9" ht="12.75">
      <c r="A697" s="63"/>
      <c r="B697" s="83"/>
      <c r="C697" s="63"/>
      <c r="D697" s="63"/>
      <c r="E697" s="63"/>
      <c r="F697" s="63"/>
      <c r="G697" s="63"/>
      <c r="H697" s="63"/>
      <c r="I697" s="63"/>
    </row>
    <row r="698" spans="1:9" ht="12.75">
      <c r="A698" s="63"/>
      <c r="B698" s="83"/>
      <c r="C698" s="63"/>
      <c r="D698" s="63"/>
      <c r="E698" s="63"/>
      <c r="F698" s="63"/>
      <c r="G698" s="63"/>
      <c r="H698" s="63"/>
      <c r="I698" s="63"/>
    </row>
    <row r="699" spans="1:9" ht="12.75">
      <c r="A699" s="63"/>
      <c r="B699" s="83"/>
      <c r="C699" s="63"/>
      <c r="D699" s="63"/>
      <c r="E699" s="63"/>
      <c r="F699" s="63"/>
      <c r="G699" s="63"/>
      <c r="H699" s="63"/>
      <c r="I699" s="63"/>
    </row>
    <row r="700" spans="1:9" ht="12.75">
      <c r="A700" s="63"/>
      <c r="B700" s="83"/>
      <c r="C700" s="63"/>
      <c r="D700" s="63"/>
      <c r="E700" s="63"/>
      <c r="F700" s="63"/>
      <c r="G700" s="63"/>
      <c r="H700" s="63"/>
      <c r="I700" s="63"/>
    </row>
    <row r="701" spans="1:9" ht="12.75">
      <c r="A701" s="63"/>
      <c r="B701" s="83"/>
      <c r="C701" s="63"/>
      <c r="D701" s="63"/>
      <c r="E701" s="63"/>
      <c r="F701" s="63"/>
      <c r="G701" s="63"/>
      <c r="H701" s="63"/>
      <c r="I701" s="63"/>
    </row>
    <row r="702" spans="1:9" ht="12.75">
      <c r="A702" s="63"/>
      <c r="B702" s="83"/>
      <c r="C702" s="63"/>
      <c r="D702" s="63"/>
      <c r="E702" s="63"/>
      <c r="F702" s="63"/>
      <c r="G702" s="63"/>
      <c r="H702" s="63"/>
      <c r="I702" s="63"/>
    </row>
    <row r="703" spans="1:9" ht="12.75">
      <c r="A703" s="63"/>
      <c r="B703" s="83"/>
      <c r="C703" s="63"/>
      <c r="D703" s="63"/>
      <c r="E703" s="63"/>
      <c r="F703" s="63"/>
      <c r="G703" s="63"/>
      <c r="H703" s="63"/>
      <c r="I703" s="63"/>
    </row>
    <row r="704" spans="1:9" ht="12.75">
      <c r="A704" s="63"/>
      <c r="B704" s="83"/>
      <c r="C704" s="63"/>
      <c r="D704" s="63"/>
      <c r="E704" s="63"/>
      <c r="F704" s="63"/>
      <c r="G704" s="63"/>
      <c r="H704" s="63"/>
      <c r="I704" s="63"/>
    </row>
    <row r="705" spans="1:9" ht="12.75">
      <c r="A705" s="63"/>
      <c r="B705" s="83"/>
      <c r="C705" s="63"/>
      <c r="D705" s="63"/>
      <c r="E705" s="63"/>
      <c r="F705" s="63"/>
      <c r="G705" s="63"/>
      <c r="H705" s="63"/>
      <c r="I705" s="63"/>
    </row>
    <row r="706" spans="1:9" ht="12.75">
      <c r="A706" s="63"/>
      <c r="B706" s="83"/>
      <c r="C706" s="63"/>
      <c r="D706" s="63"/>
      <c r="E706" s="63"/>
      <c r="F706" s="63"/>
      <c r="G706" s="63"/>
      <c r="H706" s="63"/>
      <c r="I706" s="63"/>
    </row>
    <row r="707" spans="1:9" ht="12.75">
      <c r="A707" s="63"/>
      <c r="B707" s="83"/>
      <c r="C707" s="63"/>
      <c r="D707" s="63"/>
      <c r="E707" s="63"/>
      <c r="F707" s="63"/>
      <c r="G707" s="63"/>
      <c r="H707" s="63"/>
      <c r="I707" s="63"/>
    </row>
    <row r="708" spans="1:9" ht="12.75">
      <c r="A708" s="63"/>
      <c r="B708" s="83"/>
      <c r="C708" s="63"/>
      <c r="D708" s="63"/>
      <c r="E708" s="63"/>
      <c r="F708" s="63"/>
      <c r="G708" s="63"/>
      <c r="H708" s="63"/>
      <c r="I708" s="63"/>
    </row>
    <row r="709" spans="1:9" ht="12.75">
      <c r="A709" s="63"/>
      <c r="B709" s="83"/>
      <c r="C709" s="63"/>
      <c r="D709" s="63"/>
      <c r="E709" s="63"/>
      <c r="F709" s="63"/>
      <c r="G709" s="63"/>
      <c r="H709" s="63"/>
      <c r="I709" s="63"/>
    </row>
    <row r="710" spans="1:9" ht="12.75">
      <c r="A710" s="63"/>
      <c r="B710" s="83"/>
      <c r="C710" s="63"/>
      <c r="D710" s="63"/>
      <c r="E710" s="63"/>
      <c r="F710" s="63"/>
      <c r="G710" s="63"/>
      <c r="H710" s="63"/>
      <c r="I710" s="63"/>
    </row>
    <row r="711" spans="1:9" ht="12.75">
      <c r="A711" s="63"/>
      <c r="B711" s="83"/>
      <c r="C711" s="63"/>
      <c r="D711" s="63"/>
      <c r="E711" s="63"/>
      <c r="F711" s="63"/>
      <c r="G711" s="63"/>
      <c r="H711" s="63"/>
      <c r="I711" s="63"/>
    </row>
    <row r="712" spans="1:9" ht="12.75">
      <c r="A712" s="63"/>
      <c r="B712" s="83"/>
      <c r="C712" s="63"/>
      <c r="D712" s="63"/>
      <c r="E712" s="63"/>
      <c r="F712" s="63"/>
      <c r="G712" s="63"/>
      <c r="H712" s="63"/>
      <c r="I712" s="63"/>
    </row>
    <row r="713" spans="1:9" ht="12.75">
      <c r="A713" s="63"/>
      <c r="B713" s="83"/>
      <c r="C713" s="63"/>
      <c r="D713" s="63"/>
      <c r="E713" s="63"/>
      <c r="F713" s="63"/>
      <c r="G713" s="63"/>
      <c r="H713" s="63"/>
      <c r="I713" s="63"/>
    </row>
    <row r="714" spans="1:9" ht="12.75">
      <c r="A714" s="63"/>
      <c r="B714" s="83"/>
      <c r="C714" s="63"/>
      <c r="D714" s="63"/>
      <c r="E714" s="63"/>
      <c r="F714" s="63"/>
      <c r="G714" s="63"/>
      <c r="H714" s="63"/>
      <c r="I714" s="63"/>
    </row>
    <row r="715" spans="1:9" ht="12.75">
      <c r="A715" s="63"/>
      <c r="B715" s="83"/>
      <c r="C715" s="63"/>
      <c r="D715" s="63"/>
      <c r="E715" s="63"/>
      <c r="F715" s="63"/>
      <c r="G715" s="63"/>
      <c r="H715" s="63"/>
      <c r="I715" s="63"/>
    </row>
    <row r="716" spans="1:9" ht="12.75">
      <c r="A716" s="63"/>
      <c r="B716" s="83"/>
      <c r="C716" s="63"/>
      <c r="D716" s="63"/>
      <c r="E716" s="63"/>
      <c r="F716" s="63"/>
      <c r="G716" s="63"/>
      <c r="H716" s="63"/>
      <c r="I716" s="63"/>
    </row>
    <row r="717" spans="1:9" ht="12.75">
      <c r="A717" s="63"/>
      <c r="B717" s="83"/>
      <c r="C717" s="63"/>
      <c r="D717" s="63"/>
      <c r="E717" s="63"/>
      <c r="F717" s="63"/>
      <c r="G717" s="63"/>
      <c r="H717" s="63"/>
      <c r="I717" s="63"/>
    </row>
    <row r="718" spans="1:9" ht="12.75">
      <c r="A718" s="63"/>
      <c r="B718" s="83"/>
      <c r="C718" s="63"/>
      <c r="D718" s="63"/>
      <c r="E718" s="63"/>
      <c r="F718" s="63"/>
      <c r="G718" s="63"/>
      <c r="H718" s="63"/>
      <c r="I718" s="63"/>
    </row>
    <row r="719" spans="1:9" ht="12.75">
      <c r="A719" s="63"/>
      <c r="B719" s="83"/>
      <c r="C719" s="63"/>
      <c r="D719" s="63"/>
      <c r="E719" s="63"/>
      <c r="F719" s="63"/>
      <c r="G719" s="63"/>
      <c r="H719" s="63"/>
      <c r="I719" s="63"/>
    </row>
    <row r="720" spans="1:9" ht="12.75">
      <c r="A720" s="63"/>
      <c r="B720" s="83"/>
      <c r="C720" s="63"/>
      <c r="D720" s="63"/>
      <c r="E720" s="63"/>
      <c r="F720" s="63"/>
      <c r="G720" s="63"/>
      <c r="H720" s="63"/>
      <c r="I720" s="63"/>
    </row>
    <row r="721" spans="1:9" ht="12.75">
      <c r="A721" s="63"/>
      <c r="B721" s="83"/>
      <c r="C721" s="63"/>
      <c r="D721" s="63"/>
      <c r="E721" s="63"/>
      <c r="F721" s="63"/>
      <c r="G721" s="63"/>
      <c r="H721" s="63"/>
      <c r="I721" s="63"/>
    </row>
    <row r="722" spans="1:9" ht="12.75">
      <c r="A722" s="63"/>
      <c r="B722" s="83"/>
      <c r="C722" s="63"/>
      <c r="D722" s="63"/>
      <c r="E722" s="63"/>
      <c r="F722" s="63"/>
      <c r="G722" s="63"/>
      <c r="H722" s="63"/>
      <c r="I722" s="63"/>
    </row>
    <row r="723" spans="1:9" ht="12.75">
      <c r="A723" s="63"/>
      <c r="B723" s="83"/>
      <c r="C723" s="63"/>
      <c r="D723" s="63"/>
      <c r="E723" s="63"/>
      <c r="F723" s="63"/>
      <c r="G723" s="63"/>
      <c r="H723" s="63"/>
      <c r="I723" s="63"/>
    </row>
    <row r="724" spans="1:9" ht="12.75">
      <c r="A724" s="63"/>
      <c r="B724" s="83"/>
      <c r="C724" s="63"/>
      <c r="D724" s="63"/>
      <c r="E724" s="63"/>
      <c r="F724" s="63"/>
      <c r="G724" s="63"/>
      <c r="H724" s="63"/>
      <c r="I724" s="63"/>
    </row>
    <row r="725" spans="1:9" ht="12.75">
      <c r="A725" s="63"/>
      <c r="B725" s="83"/>
      <c r="C725" s="63"/>
      <c r="D725" s="63"/>
      <c r="E725" s="63"/>
      <c r="F725" s="63"/>
      <c r="G725" s="63"/>
      <c r="H725" s="63"/>
      <c r="I725" s="63"/>
    </row>
    <row r="726" spans="1:9" ht="12.75">
      <c r="A726" s="63"/>
      <c r="B726" s="83"/>
      <c r="C726" s="63"/>
      <c r="D726" s="63"/>
      <c r="E726" s="63"/>
      <c r="F726" s="63"/>
      <c r="G726" s="63"/>
      <c r="H726" s="63"/>
      <c r="I726" s="63"/>
    </row>
    <row r="727" spans="1:9" ht="12.75">
      <c r="A727" s="63"/>
      <c r="B727" s="83"/>
      <c r="C727" s="63"/>
      <c r="D727" s="63"/>
      <c r="E727" s="63"/>
      <c r="F727" s="63"/>
      <c r="G727" s="63"/>
      <c r="H727" s="63"/>
      <c r="I727" s="63"/>
    </row>
    <row r="728" spans="1:9" ht="12.75">
      <c r="A728" s="63"/>
      <c r="B728" s="83"/>
      <c r="C728" s="63"/>
      <c r="D728" s="63"/>
      <c r="E728" s="63"/>
      <c r="F728" s="63"/>
      <c r="G728" s="63"/>
      <c r="H728" s="63"/>
      <c r="I728" s="63"/>
    </row>
    <row r="729" spans="1:9" ht="12.75">
      <c r="A729" s="63"/>
      <c r="B729" s="83"/>
      <c r="C729" s="63"/>
      <c r="D729" s="63"/>
      <c r="E729" s="63"/>
      <c r="F729" s="63"/>
      <c r="G729" s="63"/>
      <c r="H729" s="63"/>
      <c r="I729" s="63"/>
    </row>
    <row r="730" spans="1:9" ht="12.75">
      <c r="A730" s="63"/>
      <c r="B730" s="83"/>
      <c r="C730" s="63"/>
      <c r="D730" s="63"/>
      <c r="E730" s="63"/>
      <c r="F730" s="63"/>
      <c r="G730" s="63"/>
      <c r="H730" s="63"/>
      <c r="I730" s="63"/>
    </row>
    <row r="731" spans="1:9" ht="12.75">
      <c r="A731" s="63"/>
      <c r="B731" s="83"/>
      <c r="C731" s="63"/>
      <c r="D731" s="63"/>
      <c r="E731" s="63"/>
      <c r="F731" s="63"/>
      <c r="G731" s="63"/>
      <c r="H731" s="63"/>
      <c r="I731" s="63"/>
    </row>
    <row r="732" spans="1:9" ht="12.75">
      <c r="A732" s="63"/>
      <c r="B732" s="83"/>
      <c r="C732" s="63"/>
      <c r="D732" s="63"/>
      <c r="E732" s="63"/>
      <c r="F732" s="63"/>
      <c r="G732" s="63"/>
      <c r="H732" s="63"/>
      <c r="I732" s="63"/>
    </row>
    <row r="733" spans="1:9" ht="12.75">
      <c r="A733" s="63"/>
      <c r="B733" s="83"/>
      <c r="C733" s="63"/>
      <c r="D733" s="63"/>
      <c r="E733" s="63"/>
      <c r="F733" s="63"/>
      <c r="G733" s="63"/>
      <c r="H733" s="63"/>
      <c r="I733" s="63"/>
    </row>
    <row r="734" spans="1:9" ht="12.75">
      <c r="A734" s="63"/>
      <c r="B734" s="83"/>
      <c r="C734" s="63"/>
      <c r="D734" s="63"/>
      <c r="E734" s="63"/>
      <c r="F734" s="63"/>
      <c r="G734" s="63"/>
      <c r="H734" s="63"/>
      <c r="I734" s="63"/>
    </row>
    <row r="735" spans="1:9" ht="12.75">
      <c r="A735" s="63"/>
      <c r="B735" s="83"/>
      <c r="C735" s="63"/>
      <c r="D735" s="63"/>
      <c r="E735" s="63"/>
      <c r="F735" s="63"/>
      <c r="G735" s="63"/>
      <c r="H735" s="63"/>
      <c r="I735" s="63"/>
    </row>
    <row r="736" spans="1:9" ht="12.75">
      <c r="A736" s="63"/>
      <c r="B736" s="83"/>
      <c r="C736" s="63"/>
      <c r="D736" s="63"/>
      <c r="E736" s="63"/>
      <c r="F736" s="63"/>
      <c r="G736" s="63"/>
      <c r="H736" s="63"/>
      <c r="I736" s="63"/>
    </row>
    <row r="737" spans="1:9" ht="12.75">
      <c r="A737" s="63"/>
      <c r="B737" s="83"/>
      <c r="C737" s="63"/>
      <c r="D737" s="63"/>
      <c r="E737" s="63"/>
      <c r="F737" s="63"/>
      <c r="G737" s="63"/>
      <c r="H737" s="63"/>
      <c r="I737" s="63"/>
    </row>
    <row r="738" spans="1:9" ht="12.75">
      <c r="A738" s="63"/>
      <c r="B738" s="83"/>
      <c r="C738" s="63"/>
      <c r="D738" s="63"/>
      <c r="E738" s="63"/>
      <c r="F738" s="63"/>
      <c r="G738" s="63"/>
      <c r="H738" s="63"/>
      <c r="I738" s="63"/>
    </row>
    <row r="739" spans="1:9" ht="12.75">
      <c r="A739" s="63"/>
      <c r="B739" s="83"/>
      <c r="C739" s="63"/>
      <c r="D739" s="63"/>
      <c r="E739" s="63"/>
      <c r="F739" s="63"/>
      <c r="G739" s="63"/>
      <c r="H739" s="63"/>
      <c r="I739" s="63"/>
    </row>
    <row r="740" spans="1:9" ht="12.75">
      <c r="A740" s="63"/>
      <c r="B740" s="83"/>
      <c r="C740" s="63"/>
      <c r="D740" s="63"/>
      <c r="E740" s="63"/>
      <c r="F740" s="63"/>
      <c r="G740" s="63"/>
      <c r="H740" s="63"/>
      <c r="I740" s="63"/>
    </row>
    <row r="741" spans="1:9" ht="12.75">
      <c r="A741" s="63"/>
      <c r="B741" s="83"/>
      <c r="C741" s="63"/>
      <c r="D741" s="63"/>
      <c r="E741" s="63"/>
      <c r="F741" s="63"/>
      <c r="G741" s="63"/>
      <c r="H741" s="63"/>
      <c r="I741" s="63"/>
    </row>
    <row r="742" spans="1:9" ht="12.75">
      <c r="A742" s="63"/>
      <c r="B742" s="83"/>
      <c r="C742" s="63"/>
      <c r="D742" s="63"/>
      <c r="E742" s="63"/>
      <c r="F742" s="63"/>
      <c r="G742" s="63"/>
      <c r="H742" s="63"/>
      <c r="I742" s="63"/>
    </row>
    <row r="743" spans="1:9" ht="12.75">
      <c r="A743" s="63"/>
      <c r="B743" s="83"/>
      <c r="C743" s="63"/>
      <c r="D743" s="63"/>
      <c r="E743" s="63"/>
      <c r="F743" s="63"/>
      <c r="G743" s="63"/>
      <c r="H743" s="63"/>
      <c r="I743" s="63"/>
    </row>
    <row r="744" spans="1:9" ht="12.75">
      <c r="A744" s="63"/>
      <c r="B744" s="83"/>
      <c r="C744" s="63"/>
      <c r="D744" s="63"/>
      <c r="E744" s="63"/>
      <c r="F744" s="63"/>
      <c r="G744" s="63"/>
      <c r="H744" s="63"/>
      <c r="I744" s="63"/>
    </row>
    <row r="745" spans="1:9" ht="12.75">
      <c r="A745" s="63"/>
      <c r="B745" s="83"/>
      <c r="C745" s="63"/>
      <c r="D745" s="63"/>
      <c r="E745" s="63"/>
      <c r="F745" s="63"/>
      <c r="G745" s="63"/>
      <c r="H745" s="63"/>
      <c r="I745" s="63"/>
    </row>
    <row r="746" spans="1:9" ht="12.75">
      <c r="A746" s="63"/>
      <c r="B746" s="83"/>
      <c r="C746" s="63"/>
      <c r="D746" s="63"/>
      <c r="E746" s="63"/>
      <c r="F746" s="63"/>
      <c r="G746" s="63"/>
      <c r="H746" s="63"/>
      <c r="I746" s="63"/>
    </row>
    <row r="747" spans="1:9" ht="12.75">
      <c r="A747" s="63"/>
      <c r="B747" s="83"/>
      <c r="C747" s="63"/>
      <c r="D747" s="63"/>
      <c r="E747" s="63"/>
      <c r="F747" s="63"/>
      <c r="G747" s="63"/>
      <c r="H747" s="63"/>
      <c r="I747" s="63"/>
    </row>
    <row r="748" spans="1:9" ht="12.75">
      <c r="A748" s="63"/>
      <c r="B748" s="83"/>
      <c r="C748" s="63"/>
      <c r="D748" s="63"/>
      <c r="E748" s="63"/>
      <c r="F748" s="63"/>
      <c r="G748" s="63"/>
      <c r="H748" s="63"/>
      <c r="I748" s="63"/>
    </row>
    <row r="749" spans="1:9" ht="12.75">
      <c r="A749" s="63"/>
      <c r="B749" s="83"/>
      <c r="C749" s="63"/>
      <c r="D749" s="63"/>
      <c r="E749" s="63"/>
      <c r="F749" s="63"/>
      <c r="G749" s="63"/>
      <c r="H749" s="63"/>
      <c r="I749" s="63"/>
    </row>
    <row r="750" spans="1:9" ht="12.75">
      <c r="A750" s="63"/>
      <c r="B750" s="83"/>
      <c r="C750" s="63"/>
      <c r="D750" s="63"/>
      <c r="E750" s="63"/>
      <c r="F750" s="63"/>
      <c r="G750" s="63"/>
      <c r="H750" s="63"/>
      <c r="I750" s="63"/>
    </row>
    <row r="751" spans="1:9" ht="12.75">
      <c r="A751" s="63"/>
      <c r="B751" s="83"/>
      <c r="C751" s="63"/>
      <c r="D751" s="63"/>
      <c r="E751" s="63"/>
      <c r="F751" s="63"/>
      <c r="G751" s="63"/>
      <c r="H751" s="63"/>
      <c r="I751" s="63"/>
    </row>
    <row r="752" spans="1:9" ht="12.75">
      <c r="A752" s="63"/>
      <c r="B752" s="83"/>
      <c r="C752" s="63"/>
      <c r="D752" s="63"/>
      <c r="E752" s="63"/>
      <c r="F752" s="63"/>
      <c r="G752" s="63"/>
      <c r="H752" s="63"/>
      <c r="I752" s="63"/>
    </row>
    <row r="753" spans="1:9" ht="12.75">
      <c r="A753" s="63"/>
      <c r="B753" s="83"/>
      <c r="C753" s="63"/>
      <c r="D753" s="63"/>
      <c r="E753" s="63"/>
      <c r="F753" s="63"/>
      <c r="G753" s="63"/>
      <c r="H753" s="63"/>
      <c r="I753" s="63"/>
    </row>
    <row r="754" spans="1:9" ht="12.75">
      <c r="A754" s="63"/>
      <c r="B754" s="83"/>
      <c r="C754" s="63"/>
      <c r="D754" s="63"/>
      <c r="E754" s="63"/>
      <c r="F754" s="63"/>
      <c r="G754" s="63"/>
      <c r="H754" s="63"/>
      <c r="I754" s="63"/>
    </row>
    <row r="755" spans="1:9" ht="12.75">
      <c r="A755" s="63"/>
      <c r="B755" s="83"/>
      <c r="C755" s="63"/>
      <c r="D755" s="63"/>
      <c r="E755" s="63"/>
      <c r="F755" s="63"/>
      <c r="G755" s="63"/>
      <c r="H755" s="63"/>
      <c r="I755" s="63"/>
    </row>
    <row r="756" spans="1:9" ht="12.75">
      <c r="A756" s="63"/>
      <c r="B756" s="83"/>
      <c r="C756" s="63"/>
      <c r="D756" s="63"/>
      <c r="E756" s="63"/>
      <c r="F756" s="63"/>
      <c r="G756" s="63"/>
      <c r="H756" s="63"/>
      <c r="I756" s="63"/>
    </row>
    <row r="757" spans="1:9" ht="12.75">
      <c r="A757" s="63"/>
      <c r="B757" s="83"/>
      <c r="C757" s="63"/>
      <c r="D757" s="63"/>
      <c r="E757" s="63"/>
      <c r="F757" s="63"/>
      <c r="G757" s="63"/>
      <c r="H757" s="63"/>
      <c r="I757" s="63"/>
    </row>
    <row r="758" spans="1:9" ht="12.75">
      <c r="A758" s="63"/>
      <c r="B758" s="83"/>
      <c r="C758" s="63"/>
      <c r="D758" s="63"/>
      <c r="E758" s="63"/>
      <c r="F758" s="63"/>
      <c r="G758" s="63"/>
      <c r="H758" s="63"/>
      <c r="I758" s="63"/>
    </row>
    <row r="759" spans="1:9" ht="12.75">
      <c r="A759" s="63"/>
      <c r="B759" s="83"/>
      <c r="C759" s="63"/>
      <c r="D759" s="63"/>
      <c r="E759" s="63"/>
      <c r="F759" s="63"/>
      <c r="G759" s="63"/>
      <c r="H759" s="63"/>
      <c r="I759" s="63"/>
    </row>
    <row r="760" spans="1:9" ht="12.75">
      <c r="A760" s="63"/>
      <c r="B760" s="83"/>
      <c r="C760" s="63"/>
      <c r="D760" s="63"/>
      <c r="E760" s="63"/>
      <c r="F760" s="63"/>
      <c r="G760" s="63"/>
      <c r="H760" s="63"/>
      <c r="I760" s="63"/>
    </row>
    <row r="761" spans="1:9" ht="12.75">
      <c r="A761" s="63"/>
      <c r="B761" s="83"/>
      <c r="C761" s="63"/>
      <c r="D761" s="63"/>
      <c r="E761" s="63"/>
      <c r="F761" s="63"/>
      <c r="G761" s="63"/>
      <c r="H761" s="63"/>
      <c r="I761" s="63"/>
    </row>
    <row r="762" spans="1:9" ht="12.75">
      <c r="A762" s="63"/>
      <c r="B762" s="83"/>
      <c r="C762" s="63"/>
      <c r="D762" s="63"/>
      <c r="E762" s="63"/>
      <c r="F762" s="63"/>
      <c r="G762" s="63"/>
      <c r="H762" s="63"/>
      <c r="I762" s="63"/>
    </row>
    <row r="763" spans="1:9" ht="12.75">
      <c r="A763" s="63"/>
      <c r="B763" s="83"/>
      <c r="C763" s="63"/>
      <c r="D763" s="63"/>
      <c r="E763" s="63"/>
      <c r="F763" s="63"/>
      <c r="G763" s="63"/>
      <c r="H763" s="63"/>
      <c r="I763" s="63"/>
    </row>
    <row r="764" spans="1:9" ht="12.75">
      <c r="A764" s="63"/>
      <c r="B764" s="83"/>
      <c r="C764" s="63"/>
      <c r="D764" s="63"/>
      <c r="E764" s="63"/>
      <c r="F764" s="63"/>
      <c r="G764" s="63"/>
      <c r="H764" s="63"/>
      <c r="I764" s="63"/>
    </row>
    <row r="765" spans="1:9" ht="12.75">
      <c r="A765" s="63"/>
      <c r="B765" s="83"/>
      <c r="C765" s="63"/>
      <c r="D765" s="63"/>
      <c r="E765" s="63"/>
      <c r="F765" s="63"/>
      <c r="G765" s="63"/>
      <c r="H765" s="63"/>
      <c r="I765" s="63"/>
    </row>
    <row r="766" spans="1:9" ht="12.75">
      <c r="A766" s="63"/>
      <c r="B766" s="83"/>
      <c r="C766" s="63"/>
      <c r="D766" s="63"/>
      <c r="E766" s="63"/>
      <c r="F766" s="63"/>
      <c r="G766" s="63"/>
      <c r="H766" s="63"/>
      <c r="I766" s="63"/>
    </row>
    <row r="767" spans="1:9" ht="12.75">
      <c r="A767" s="63"/>
      <c r="B767" s="83"/>
      <c r="C767" s="63"/>
      <c r="D767" s="63"/>
      <c r="E767" s="63"/>
      <c r="F767" s="63"/>
      <c r="G767" s="63"/>
      <c r="H767" s="63"/>
      <c r="I767" s="63"/>
    </row>
    <row r="768" spans="1:9" ht="12.75">
      <c r="A768" s="63"/>
      <c r="B768" s="83"/>
      <c r="C768" s="63"/>
      <c r="D768" s="63"/>
      <c r="E768" s="63"/>
      <c r="F768" s="63"/>
      <c r="G768" s="63"/>
      <c r="H768" s="63"/>
      <c r="I768" s="63"/>
    </row>
    <row r="769" spans="1:9" ht="12.75">
      <c r="A769" s="63"/>
      <c r="B769" s="83"/>
      <c r="C769" s="63"/>
      <c r="D769" s="63"/>
      <c r="E769" s="63"/>
      <c r="F769" s="63"/>
      <c r="G769" s="63"/>
      <c r="H769" s="63"/>
      <c r="I769" s="63"/>
    </row>
    <row r="770" spans="1:9" ht="12.75">
      <c r="A770" s="63"/>
      <c r="B770" s="83"/>
      <c r="C770" s="63"/>
      <c r="D770" s="63"/>
      <c r="E770" s="63"/>
      <c r="F770" s="63"/>
      <c r="G770" s="63"/>
      <c r="H770" s="63"/>
      <c r="I770" s="63"/>
    </row>
    <row r="771" spans="1:9" ht="12.75">
      <c r="A771" s="63"/>
      <c r="B771" s="83"/>
      <c r="C771" s="63"/>
      <c r="D771" s="63"/>
      <c r="E771" s="63"/>
      <c r="F771" s="63"/>
      <c r="G771" s="63"/>
      <c r="H771" s="63"/>
      <c r="I771" s="63"/>
    </row>
    <row r="772" spans="1:9" ht="12.75">
      <c r="A772" s="63"/>
      <c r="B772" s="83"/>
      <c r="C772" s="63"/>
      <c r="D772" s="63"/>
      <c r="E772" s="63"/>
      <c r="F772" s="63"/>
      <c r="G772" s="63"/>
      <c r="H772" s="63"/>
      <c r="I772" s="63"/>
    </row>
    <row r="773" spans="1:9" ht="12.75">
      <c r="A773" s="63"/>
      <c r="B773" s="83"/>
      <c r="C773" s="63"/>
      <c r="D773" s="63"/>
      <c r="E773" s="63"/>
      <c r="F773" s="63"/>
      <c r="G773" s="63"/>
      <c r="H773" s="63"/>
      <c r="I773" s="63"/>
    </row>
    <row r="774" spans="1:9" ht="12.75">
      <c r="A774" s="63"/>
      <c r="B774" s="83"/>
      <c r="C774" s="63"/>
      <c r="D774" s="63"/>
      <c r="E774" s="63"/>
      <c r="F774" s="63"/>
      <c r="G774" s="63"/>
      <c r="H774" s="63"/>
      <c r="I774" s="63"/>
    </row>
    <row r="775" spans="1:9" ht="12.75">
      <c r="A775" s="63"/>
      <c r="B775" s="83"/>
      <c r="C775" s="63"/>
      <c r="D775" s="63"/>
      <c r="E775" s="63"/>
      <c r="F775" s="63"/>
      <c r="G775" s="63"/>
      <c r="H775" s="63"/>
      <c r="I775" s="63"/>
    </row>
    <row r="776" spans="1:9" ht="12.75">
      <c r="A776" s="63"/>
      <c r="B776" s="83"/>
      <c r="C776" s="63"/>
      <c r="D776" s="63"/>
      <c r="E776" s="63"/>
      <c r="F776" s="63"/>
      <c r="G776" s="63"/>
      <c r="H776" s="63"/>
      <c r="I776" s="63"/>
    </row>
    <row r="777" spans="1:9" ht="12.75">
      <c r="A777" s="63"/>
      <c r="B777" s="83"/>
      <c r="C777" s="63"/>
      <c r="D777" s="63"/>
      <c r="E777" s="63"/>
      <c r="F777" s="63"/>
      <c r="G777" s="63"/>
      <c r="H777" s="63"/>
      <c r="I777" s="63"/>
    </row>
    <row r="778" spans="1:9" ht="12.75">
      <c r="A778" s="63"/>
      <c r="B778" s="83"/>
      <c r="C778" s="63"/>
      <c r="D778" s="63"/>
      <c r="E778" s="63"/>
      <c r="F778" s="63"/>
      <c r="G778" s="63"/>
      <c r="H778" s="63"/>
      <c r="I778" s="63"/>
    </row>
    <row r="779" spans="1:9" ht="12.75">
      <c r="A779" s="63"/>
      <c r="B779" s="83"/>
      <c r="C779" s="63"/>
      <c r="D779" s="63"/>
      <c r="E779" s="63"/>
      <c r="F779" s="63"/>
      <c r="G779" s="63"/>
      <c r="H779" s="63"/>
      <c r="I779" s="63"/>
    </row>
    <row r="780" spans="1:9" ht="12.75">
      <c r="A780" s="63"/>
      <c r="B780" s="83"/>
      <c r="C780" s="63"/>
      <c r="D780" s="63"/>
      <c r="E780" s="63"/>
      <c r="F780" s="63"/>
      <c r="G780" s="63"/>
      <c r="H780" s="63"/>
      <c r="I780" s="63"/>
    </row>
    <row r="781" spans="1:9" ht="12.75">
      <c r="A781" s="63"/>
      <c r="B781" s="83"/>
      <c r="C781" s="63"/>
      <c r="D781" s="63"/>
      <c r="E781" s="63"/>
      <c r="F781" s="63"/>
      <c r="G781" s="63"/>
      <c r="H781" s="63"/>
      <c r="I781" s="63"/>
    </row>
    <row r="782" spans="1:9" ht="12.75">
      <c r="A782" s="63"/>
      <c r="B782" s="83"/>
      <c r="C782" s="63"/>
      <c r="D782" s="63"/>
      <c r="E782" s="63"/>
      <c r="F782" s="63"/>
      <c r="G782" s="63"/>
      <c r="H782" s="63"/>
      <c r="I782" s="63"/>
    </row>
    <row r="783" spans="1:9" ht="12.75">
      <c r="A783" s="63"/>
      <c r="B783" s="83"/>
      <c r="C783" s="63"/>
      <c r="D783" s="63"/>
      <c r="E783" s="63"/>
      <c r="F783" s="63"/>
      <c r="G783" s="63"/>
      <c r="H783" s="63"/>
      <c r="I783" s="63"/>
    </row>
    <row r="784" spans="1:9" ht="12.75">
      <c r="A784" s="63"/>
      <c r="B784" s="83"/>
      <c r="C784" s="63"/>
      <c r="D784" s="63"/>
      <c r="E784" s="63"/>
      <c r="F784" s="63"/>
      <c r="G784" s="63"/>
      <c r="H784" s="63"/>
      <c r="I784" s="63"/>
    </row>
    <row r="785" spans="1:9" ht="12.75">
      <c r="A785" s="63"/>
      <c r="B785" s="83"/>
      <c r="C785" s="63"/>
      <c r="D785" s="63"/>
      <c r="E785" s="63"/>
      <c r="F785" s="63"/>
      <c r="G785" s="63"/>
      <c r="H785" s="63"/>
      <c r="I785" s="63"/>
    </row>
    <row r="786" spans="1:9" ht="12.75">
      <c r="A786" s="63"/>
      <c r="B786" s="83"/>
      <c r="C786" s="63"/>
      <c r="D786" s="63"/>
      <c r="E786" s="63"/>
      <c r="F786" s="63"/>
      <c r="G786" s="63"/>
      <c r="H786" s="63"/>
      <c r="I786" s="63"/>
    </row>
    <row r="787" spans="1:9" ht="12.75">
      <c r="A787" s="63"/>
      <c r="B787" s="83"/>
      <c r="C787" s="63"/>
      <c r="D787" s="63"/>
      <c r="E787" s="63"/>
      <c r="F787" s="63"/>
      <c r="G787" s="63"/>
      <c r="H787" s="63"/>
      <c r="I787" s="63"/>
    </row>
    <row r="788" spans="1:9" ht="12.75">
      <c r="A788" s="63"/>
      <c r="B788" s="83"/>
      <c r="C788" s="63"/>
      <c r="D788" s="63"/>
      <c r="E788" s="63"/>
      <c r="F788" s="63"/>
      <c r="G788" s="63"/>
      <c r="H788" s="63"/>
      <c r="I788" s="63"/>
    </row>
    <row r="789" spans="1:9" ht="12.75">
      <c r="A789" s="63"/>
      <c r="B789" s="83"/>
      <c r="C789" s="63"/>
      <c r="D789" s="63"/>
      <c r="E789" s="63"/>
      <c r="F789" s="63"/>
      <c r="G789" s="63"/>
      <c r="H789" s="63"/>
      <c r="I789" s="63"/>
    </row>
    <row r="790" spans="1:9" ht="12.75">
      <c r="A790" s="63"/>
      <c r="B790" s="83"/>
      <c r="C790" s="63"/>
      <c r="D790" s="63"/>
      <c r="E790" s="63"/>
      <c r="F790" s="63"/>
      <c r="G790" s="63"/>
      <c r="H790" s="63"/>
      <c r="I790" s="63"/>
    </row>
    <row r="791" spans="1:9" ht="12.75">
      <c r="A791" s="63"/>
      <c r="B791" s="83"/>
      <c r="C791" s="63"/>
      <c r="D791" s="63"/>
      <c r="E791" s="63"/>
      <c r="F791" s="63"/>
      <c r="G791" s="63"/>
      <c r="H791" s="63"/>
      <c r="I791" s="63"/>
    </row>
    <row r="792" spans="1:9" ht="12.75">
      <c r="A792" s="63"/>
      <c r="B792" s="83"/>
      <c r="C792" s="63"/>
      <c r="D792" s="63"/>
      <c r="E792" s="63"/>
      <c r="F792" s="63"/>
      <c r="G792" s="63"/>
      <c r="H792" s="63"/>
      <c r="I792" s="63"/>
    </row>
    <row r="793" spans="1:9" ht="12.75">
      <c r="A793" s="63"/>
      <c r="B793" s="83"/>
      <c r="C793" s="63"/>
      <c r="D793" s="63"/>
      <c r="E793" s="63"/>
      <c r="F793" s="63"/>
      <c r="G793" s="63"/>
      <c r="H793" s="63"/>
      <c r="I793" s="63"/>
    </row>
    <row r="794" spans="1:9" ht="12.75">
      <c r="A794" s="63"/>
      <c r="B794" s="83"/>
      <c r="C794" s="63"/>
      <c r="D794" s="63"/>
      <c r="E794" s="63"/>
      <c r="F794" s="63"/>
      <c r="G794" s="63"/>
      <c r="H794" s="63"/>
      <c r="I794" s="63"/>
    </row>
    <row r="795" spans="1:9" ht="12.75">
      <c r="A795" s="63"/>
      <c r="B795" s="83"/>
      <c r="C795" s="63"/>
      <c r="D795" s="63"/>
      <c r="E795" s="63"/>
      <c r="F795" s="63"/>
      <c r="G795" s="63"/>
      <c r="H795" s="63"/>
      <c r="I795" s="63"/>
    </row>
    <row r="796" spans="1:9" ht="12.75">
      <c r="A796" s="63"/>
      <c r="B796" s="83"/>
      <c r="C796" s="63"/>
      <c r="D796" s="63"/>
      <c r="E796" s="63"/>
      <c r="F796" s="63"/>
      <c r="G796" s="63"/>
      <c r="H796" s="63"/>
      <c r="I796" s="63"/>
    </row>
    <row r="797" spans="1:9" ht="12.75">
      <c r="A797" s="63"/>
      <c r="B797" s="83"/>
      <c r="C797" s="63"/>
      <c r="D797" s="63"/>
      <c r="E797" s="63"/>
      <c r="F797" s="63"/>
      <c r="G797" s="63"/>
      <c r="H797" s="63"/>
      <c r="I797" s="63"/>
    </row>
    <row r="798" spans="1:9" ht="12.75">
      <c r="A798" s="63"/>
      <c r="B798" s="83"/>
      <c r="C798" s="63"/>
      <c r="D798" s="63"/>
      <c r="E798" s="63"/>
      <c r="F798" s="63"/>
      <c r="G798" s="63"/>
      <c r="H798" s="63"/>
      <c r="I798" s="63"/>
    </row>
    <row r="799" spans="1:9" ht="12.75">
      <c r="A799" s="63"/>
      <c r="B799" s="83"/>
      <c r="C799" s="63"/>
      <c r="D799" s="63"/>
      <c r="E799" s="63"/>
      <c r="F799" s="63"/>
      <c r="G799" s="63"/>
      <c r="H799" s="63"/>
      <c r="I799" s="63"/>
    </row>
    <row r="800" spans="1:9" ht="12.75">
      <c r="A800" s="63"/>
      <c r="B800" s="83"/>
      <c r="C800" s="63"/>
      <c r="D800" s="63"/>
      <c r="E800" s="63"/>
      <c r="F800" s="63"/>
      <c r="G800" s="63"/>
      <c r="H800" s="63"/>
      <c r="I800" s="63"/>
    </row>
    <row r="801" spans="1:9" ht="12.75">
      <c r="A801" s="63"/>
      <c r="B801" s="83"/>
      <c r="C801" s="63"/>
      <c r="D801" s="63"/>
      <c r="E801" s="63"/>
      <c r="F801" s="63"/>
      <c r="G801" s="63"/>
      <c r="H801" s="63"/>
      <c r="I801" s="63"/>
    </row>
    <row r="802" spans="1:9" ht="12.75">
      <c r="A802" s="63"/>
      <c r="B802" s="83"/>
      <c r="C802" s="63"/>
      <c r="D802" s="63"/>
      <c r="E802" s="63"/>
      <c r="F802" s="63"/>
      <c r="G802" s="63"/>
      <c r="H802" s="63"/>
      <c r="I802" s="63"/>
    </row>
    <row r="803" spans="1:9" ht="12.75">
      <c r="A803" s="63"/>
      <c r="B803" s="83"/>
      <c r="C803" s="63"/>
      <c r="D803" s="63"/>
      <c r="E803" s="63"/>
      <c r="F803" s="63"/>
      <c r="G803" s="63"/>
      <c r="H803" s="63"/>
      <c r="I803" s="63"/>
    </row>
    <row r="804" spans="1:9" ht="12.75">
      <c r="A804" s="63"/>
      <c r="B804" s="83"/>
      <c r="C804" s="63"/>
      <c r="D804" s="63"/>
      <c r="E804" s="63"/>
      <c r="F804" s="63"/>
      <c r="G804" s="63"/>
      <c r="H804" s="63"/>
      <c r="I804" s="63"/>
    </row>
    <row r="805" spans="1:9" ht="12.75">
      <c r="A805" s="63"/>
      <c r="B805" s="83"/>
      <c r="C805" s="63"/>
      <c r="D805" s="63"/>
      <c r="E805" s="63"/>
      <c r="F805" s="63"/>
      <c r="G805" s="63"/>
      <c r="H805" s="63"/>
      <c r="I805" s="63"/>
    </row>
    <row r="806" spans="1:9" ht="12.75">
      <c r="A806" s="63"/>
      <c r="B806" s="83"/>
      <c r="C806" s="63"/>
      <c r="D806" s="63"/>
      <c r="E806" s="63"/>
      <c r="F806" s="63"/>
      <c r="G806" s="63"/>
      <c r="H806" s="63"/>
      <c r="I806" s="63"/>
    </row>
    <row r="807" spans="1:9" ht="12.75">
      <c r="A807" s="63"/>
      <c r="B807" s="83"/>
      <c r="C807" s="63"/>
      <c r="D807" s="63"/>
      <c r="E807" s="63"/>
      <c r="F807" s="63"/>
      <c r="G807" s="63"/>
      <c r="H807" s="63"/>
      <c r="I807" s="63"/>
    </row>
    <row r="808" spans="1:9" ht="12.75">
      <c r="A808" s="63"/>
      <c r="B808" s="83"/>
      <c r="C808" s="63"/>
      <c r="D808" s="63"/>
      <c r="E808" s="63"/>
      <c r="F808" s="63"/>
      <c r="G808" s="63"/>
      <c r="H808" s="63"/>
      <c r="I808" s="63"/>
    </row>
    <row r="809" spans="1:9" ht="12.75">
      <c r="A809" s="63"/>
      <c r="B809" s="83"/>
      <c r="C809" s="63"/>
      <c r="D809" s="63"/>
      <c r="E809" s="63"/>
      <c r="F809" s="63"/>
      <c r="G809" s="63"/>
      <c r="H809" s="63"/>
      <c r="I809" s="63"/>
    </row>
    <row r="810" spans="1:9" ht="12.75">
      <c r="A810" s="63"/>
      <c r="B810" s="83"/>
      <c r="C810" s="63"/>
      <c r="D810" s="63"/>
      <c r="E810" s="63"/>
      <c r="F810" s="63"/>
      <c r="G810" s="63"/>
      <c r="H810" s="63"/>
      <c r="I810" s="63"/>
    </row>
    <row r="811" spans="1:9" ht="12.75">
      <c r="A811" s="63"/>
      <c r="B811" s="83"/>
      <c r="C811" s="63"/>
      <c r="D811" s="63"/>
      <c r="E811" s="63"/>
      <c r="F811" s="63"/>
      <c r="G811" s="63"/>
      <c r="H811" s="63"/>
      <c r="I811" s="63"/>
    </row>
    <row r="812" spans="1:9" ht="12.75">
      <c r="A812" s="63"/>
      <c r="B812" s="83"/>
      <c r="C812" s="63"/>
      <c r="D812" s="63"/>
      <c r="E812" s="63"/>
      <c r="F812" s="63"/>
      <c r="G812" s="63"/>
      <c r="H812" s="63"/>
      <c r="I812" s="63"/>
    </row>
    <row r="813" spans="1:9" ht="12.75">
      <c r="A813" s="63"/>
      <c r="B813" s="83"/>
      <c r="C813" s="63"/>
      <c r="D813" s="63"/>
      <c r="E813" s="63"/>
      <c r="F813" s="63"/>
      <c r="G813" s="63"/>
      <c r="H813" s="63"/>
      <c r="I813" s="63"/>
    </row>
    <row r="814" spans="1:9" ht="12.75">
      <c r="A814" s="63"/>
      <c r="B814" s="83"/>
      <c r="C814" s="63"/>
      <c r="D814" s="63"/>
      <c r="E814" s="63"/>
      <c r="F814" s="63"/>
      <c r="G814" s="63"/>
      <c r="H814" s="63"/>
      <c r="I814" s="63"/>
    </row>
    <row r="815" spans="1:9" ht="12.75">
      <c r="A815" s="63"/>
      <c r="B815" s="83"/>
      <c r="C815" s="63"/>
      <c r="D815" s="63"/>
      <c r="E815" s="63"/>
      <c r="F815" s="63"/>
      <c r="G815" s="63"/>
      <c r="H815" s="63"/>
      <c r="I815" s="63"/>
    </row>
    <row r="816" spans="1:9" ht="12.75">
      <c r="A816" s="63"/>
      <c r="B816" s="83"/>
      <c r="C816" s="63"/>
      <c r="D816" s="63"/>
      <c r="E816" s="63"/>
      <c r="F816" s="63"/>
      <c r="G816" s="63"/>
      <c r="H816" s="63"/>
      <c r="I816" s="63"/>
    </row>
    <row r="817" spans="1:9" ht="12.75">
      <c r="A817" s="63"/>
      <c r="B817" s="83"/>
      <c r="C817" s="63"/>
      <c r="D817" s="63"/>
      <c r="E817" s="63"/>
      <c r="F817" s="63"/>
      <c r="G817" s="63"/>
      <c r="H817" s="63"/>
      <c r="I817" s="63"/>
    </row>
    <row r="818" spans="1:9" ht="12.75">
      <c r="A818" s="63"/>
      <c r="B818" s="83"/>
      <c r="C818" s="63"/>
      <c r="D818" s="63"/>
      <c r="E818" s="63"/>
      <c r="F818" s="63"/>
      <c r="G818" s="63"/>
      <c r="H818" s="63"/>
      <c r="I818" s="63"/>
    </row>
    <row r="819" spans="1:9" ht="12.75">
      <c r="A819" s="63"/>
      <c r="B819" s="83"/>
      <c r="C819" s="63"/>
      <c r="D819" s="63"/>
      <c r="E819" s="63"/>
      <c r="F819" s="63"/>
      <c r="G819" s="63"/>
      <c r="H819" s="63"/>
      <c r="I819" s="63"/>
    </row>
    <row r="820" spans="1:9" ht="12.75">
      <c r="A820" s="63"/>
      <c r="B820" s="83"/>
      <c r="C820" s="63"/>
      <c r="D820" s="63"/>
      <c r="E820" s="63"/>
      <c r="F820" s="63"/>
      <c r="G820" s="63"/>
      <c r="H820" s="63"/>
      <c r="I820" s="63"/>
    </row>
    <row r="821" spans="1:9" ht="12.75">
      <c r="A821" s="63"/>
      <c r="B821" s="83"/>
      <c r="C821" s="63"/>
      <c r="D821" s="63"/>
      <c r="E821" s="63"/>
      <c r="F821" s="63"/>
      <c r="G821" s="63"/>
      <c r="H821" s="63"/>
      <c r="I821" s="63"/>
    </row>
    <row r="822" spans="1:9" ht="12.75">
      <c r="A822" s="63"/>
      <c r="B822" s="83"/>
      <c r="C822" s="63"/>
      <c r="D822" s="63"/>
      <c r="E822" s="63"/>
      <c r="F822" s="63"/>
      <c r="G822" s="63"/>
      <c r="H822" s="63"/>
      <c r="I822" s="63"/>
    </row>
    <row r="823" spans="1:9" ht="12.75">
      <c r="A823" s="63"/>
      <c r="B823" s="83"/>
      <c r="C823" s="63"/>
      <c r="D823" s="63"/>
      <c r="E823" s="63"/>
      <c r="F823" s="63"/>
      <c r="G823" s="63"/>
      <c r="H823" s="63"/>
      <c r="I823" s="63"/>
    </row>
    <row r="824" spans="1:9" ht="12.75">
      <c r="A824" s="63"/>
      <c r="B824" s="83"/>
      <c r="C824" s="63"/>
      <c r="D824" s="63"/>
      <c r="E824" s="63"/>
      <c r="F824" s="63"/>
      <c r="G824" s="63"/>
      <c r="H824" s="63"/>
      <c r="I824" s="63"/>
    </row>
    <row r="825" spans="1:9" ht="12.75">
      <c r="A825" s="63"/>
      <c r="B825" s="83"/>
      <c r="C825" s="63"/>
      <c r="D825" s="63"/>
      <c r="E825" s="63"/>
      <c r="F825" s="63"/>
      <c r="G825" s="63"/>
      <c r="H825" s="63"/>
      <c r="I825" s="63"/>
    </row>
    <row r="826" spans="1:9" ht="12.75">
      <c r="A826" s="63"/>
      <c r="B826" s="83"/>
      <c r="C826" s="63"/>
      <c r="D826" s="63"/>
      <c r="E826" s="63"/>
      <c r="F826" s="63"/>
      <c r="G826" s="63"/>
      <c r="H826" s="63"/>
      <c r="I826" s="63"/>
    </row>
    <row r="827" spans="1:9" ht="12.75">
      <c r="A827" s="63"/>
      <c r="B827" s="83"/>
      <c r="C827" s="63"/>
      <c r="D827" s="63"/>
      <c r="E827" s="63"/>
      <c r="F827" s="63"/>
      <c r="G827" s="63"/>
      <c r="H827" s="63"/>
      <c r="I827" s="63"/>
    </row>
    <row r="828" spans="1:9" ht="12.75">
      <c r="A828" s="63"/>
      <c r="B828" s="83"/>
      <c r="C828" s="63"/>
      <c r="D828" s="63"/>
      <c r="E828" s="63"/>
      <c r="F828" s="63"/>
      <c r="G828" s="63"/>
      <c r="H828" s="63"/>
      <c r="I828" s="63"/>
    </row>
    <row r="829" spans="1:9" ht="12.75">
      <c r="A829" s="63"/>
      <c r="B829" s="83"/>
      <c r="C829" s="63"/>
      <c r="D829" s="63"/>
      <c r="E829" s="63"/>
      <c r="F829" s="63"/>
      <c r="G829" s="63"/>
      <c r="H829" s="63"/>
      <c r="I829" s="63"/>
    </row>
    <row r="830" spans="1:9" ht="12.75">
      <c r="A830" s="63"/>
      <c r="B830" s="83"/>
      <c r="C830" s="63"/>
      <c r="D830" s="63"/>
      <c r="E830" s="63"/>
      <c r="F830" s="63"/>
      <c r="G830" s="63"/>
      <c r="H830" s="63"/>
      <c r="I830" s="63"/>
    </row>
    <row r="831" spans="1:9" ht="12.75">
      <c r="A831" s="63"/>
      <c r="B831" s="83"/>
      <c r="C831" s="63"/>
      <c r="D831" s="63"/>
      <c r="E831" s="63"/>
      <c r="F831" s="63"/>
      <c r="G831" s="63"/>
      <c r="H831" s="63"/>
      <c r="I831" s="63"/>
    </row>
    <row r="832" spans="1:9" ht="12.75">
      <c r="A832" s="63"/>
      <c r="B832" s="83"/>
      <c r="C832" s="63"/>
      <c r="D832" s="63"/>
      <c r="E832" s="63"/>
      <c r="F832" s="63"/>
      <c r="G832" s="63"/>
      <c r="H832" s="63"/>
      <c r="I832" s="63"/>
    </row>
    <row r="833" spans="1:9" ht="12.75">
      <c r="A833" s="63"/>
      <c r="B833" s="83"/>
      <c r="C833" s="63"/>
      <c r="D833" s="63"/>
      <c r="E833" s="63"/>
      <c r="F833" s="63"/>
      <c r="G833" s="63"/>
      <c r="H833" s="63"/>
      <c r="I833" s="63"/>
    </row>
    <row r="834" spans="1:9" ht="12.75">
      <c r="A834" s="63"/>
      <c r="B834" s="83"/>
      <c r="C834" s="63"/>
      <c r="D834" s="63"/>
      <c r="E834" s="63"/>
      <c r="F834" s="63"/>
      <c r="G834" s="63"/>
      <c r="H834" s="63"/>
      <c r="I834" s="63"/>
    </row>
    <row r="835" spans="1:9" ht="12.75">
      <c r="A835" s="63"/>
      <c r="B835" s="83"/>
      <c r="C835" s="63"/>
      <c r="D835" s="63"/>
      <c r="E835" s="63"/>
      <c r="F835" s="63"/>
      <c r="G835" s="63"/>
      <c r="H835" s="63"/>
      <c r="I835" s="63"/>
    </row>
    <row r="836" spans="1:9" ht="12.75">
      <c r="A836" s="63"/>
      <c r="B836" s="83"/>
      <c r="C836" s="63"/>
      <c r="D836" s="63"/>
      <c r="E836" s="63"/>
      <c r="F836" s="63"/>
      <c r="G836" s="63"/>
      <c r="H836" s="63"/>
      <c r="I836" s="63"/>
    </row>
    <row r="837" spans="1:9" ht="12.75">
      <c r="A837" s="63"/>
      <c r="B837" s="83"/>
      <c r="C837" s="63"/>
      <c r="D837" s="63"/>
      <c r="E837" s="63"/>
      <c r="F837" s="63"/>
      <c r="G837" s="63"/>
      <c r="H837" s="63"/>
      <c r="I837" s="63"/>
    </row>
    <row r="838" spans="1:9" ht="12.75">
      <c r="A838" s="63"/>
      <c r="B838" s="83"/>
      <c r="C838" s="63"/>
      <c r="D838" s="63"/>
      <c r="E838" s="63"/>
      <c r="F838" s="63"/>
      <c r="G838" s="63"/>
      <c r="H838" s="63"/>
      <c r="I838" s="63"/>
    </row>
    <row r="839" spans="1:9" ht="12.75">
      <c r="A839" s="63"/>
      <c r="B839" s="83"/>
      <c r="C839" s="63"/>
      <c r="D839" s="63"/>
      <c r="E839" s="63"/>
      <c r="F839" s="63"/>
      <c r="G839" s="63"/>
      <c r="H839" s="63"/>
      <c r="I839" s="63"/>
    </row>
    <row r="840" spans="1:9" ht="12.75">
      <c r="A840" s="63"/>
      <c r="B840" s="83"/>
      <c r="C840" s="63"/>
      <c r="D840" s="63"/>
      <c r="E840" s="63"/>
      <c r="F840" s="63"/>
      <c r="G840" s="63"/>
      <c r="H840" s="63"/>
      <c r="I840" s="63"/>
    </row>
    <row r="841" spans="1:9" ht="12.75">
      <c r="A841" s="63"/>
      <c r="B841" s="83"/>
      <c r="C841" s="63"/>
      <c r="D841" s="63"/>
      <c r="E841" s="63"/>
      <c r="F841" s="63"/>
      <c r="G841" s="63"/>
      <c r="H841" s="63"/>
      <c r="I841" s="63"/>
    </row>
    <row r="842" spans="1:9" ht="12.75">
      <c r="A842" s="63"/>
      <c r="B842" s="83"/>
      <c r="C842" s="63"/>
      <c r="D842" s="63"/>
      <c r="E842" s="63"/>
      <c r="F842" s="63"/>
      <c r="G842" s="63"/>
      <c r="H842" s="63"/>
      <c r="I842" s="63"/>
    </row>
    <row r="843" spans="1:9" ht="12.75">
      <c r="A843" s="63"/>
      <c r="B843" s="83"/>
      <c r="C843" s="63"/>
      <c r="D843" s="63"/>
      <c r="E843" s="63"/>
      <c r="F843" s="63"/>
      <c r="G843" s="63"/>
      <c r="H843" s="63"/>
      <c r="I843" s="63"/>
    </row>
    <row r="844" spans="1:9" ht="12.75">
      <c r="A844" s="63"/>
      <c r="B844" s="83"/>
      <c r="C844" s="63"/>
      <c r="D844" s="63"/>
      <c r="E844" s="63"/>
      <c r="F844" s="63"/>
      <c r="G844" s="63"/>
      <c r="H844" s="63"/>
      <c r="I844" s="63"/>
    </row>
    <row r="845" spans="1:9" ht="12.75">
      <c r="A845" s="63"/>
      <c r="B845" s="83"/>
      <c r="C845" s="63"/>
      <c r="D845" s="63"/>
      <c r="E845" s="63"/>
      <c r="F845" s="63"/>
      <c r="G845" s="63"/>
      <c r="H845" s="63"/>
      <c r="I845" s="63"/>
    </row>
    <row r="846" spans="1:9" ht="12.75">
      <c r="A846" s="63"/>
      <c r="B846" s="83"/>
      <c r="C846" s="63"/>
      <c r="D846" s="63"/>
      <c r="E846" s="63"/>
      <c r="F846" s="63"/>
      <c r="G846" s="63"/>
      <c r="H846" s="63"/>
      <c r="I846" s="63"/>
    </row>
    <row r="847" spans="1:9" ht="12.75">
      <c r="A847" s="63"/>
      <c r="B847" s="83"/>
      <c r="C847" s="63"/>
      <c r="D847" s="63"/>
      <c r="E847" s="63"/>
      <c r="F847" s="63"/>
      <c r="G847" s="63"/>
      <c r="H847" s="63"/>
      <c r="I847" s="63"/>
    </row>
    <row r="848" spans="1:9" ht="12.75">
      <c r="A848" s="63"/>
      <c r="B848" s="83"/>
      <c r="C848" s="63"/>
      <c r="D848" s="63"/>
      <c r="E848" s="63"/>
      <c r="F848" s="63"/>
      <c r="G848" s="63"/>
      <c r="H848" s="63"/>
      <c r="I848" s="63"/>
    </row>
    <row r="849" spans="1:9" ht="12.75">
      <c r="A849" s="63"/>
      <c r="B849" s="83"/>
      <c r="C849" s="63"/>
      <c r="D849" s="63"/>
      <c r="E849" s="63"/>
      <c r="F849" s="63"/>
      <c r="G849" s="63"/>
      <c r="H849" s="63"/>
      <c r="I849" s="63"/>
    </row>
    <row r="850" spans="1:9" ht="12.75">
      <c r="A850" s="63"/>
      <c r="B850" s="83"/>
      <c r="C850" s="63"/>
      <c r="D850" s="63"/>
      <c r="E850" s="63"/>
      <c r="F850" s="63"/>
      <c r="G850" s="63"/>
      <c r="H850" s="63"/>
      <c r="I850" s="63"/>
    </row>
    <row r="851" spans="1:9" ht="12.75">
      <c r="A851" s="63"/>
      <c r="B851" s="83"/>
      <c r="C851" s="63"/>
      <c r="D851" s="63"/>
      <c r="E851" s="63"/>
      <c r="F851" s="63"/>
      <c r="G851" s="63"/>
      <c r="H851" s="63"/>
      <c r="I851" s="63"/>
    </row>
    <row r="852" spans="1:9" ht="12.75">
      <c r="A852" s="63"/>
      <c r="B852" s="83"/>
      <c r="C852" s="63"/>
      <c r="D852" s="63"/>
      <c r="E852" s="63"/>
      <c r="F852" s="63"/>
      <c r="G852" s="63"/>
      <c r="H852" s="63"/>
      <c r="I852" s="63"/>
    </row>
    <row r="853" spans="1:9" ht="12.75">
      <c r="A853" s="63"/>
      <c r="B853" s="83"/>
      <c r="C853" s="63"/>
      <c r="D853" s="63"/>
      <c r="E853" s="63"/>
      <c r="F853" s="63"/>
      <c r="G853" s="63"/>
      <c r="H853" s="63"/>
      <c r="I853" s="63"/>
    </row>
    <row r="854" spans="1:9" ht="12.75">
      <c r="A854" s="63"/>
      <c r="B854" s="83"/>
      <c r="C854" s="63"/>
      <c r="D854" s="63"/>
      <c r="E854" s="63"/>
      <c r="F854" s="63"/>
      <c r="G854" s="63"/>
      <c r="H854" s="63"/>
      <c r="I854" s="63"/>
    </row>
    <row r="855" spans="1:9" ht="12.75">
      <c r="A855" s="63"/>
      <c r="B855" s="83"/>
      <c r="C855" s="63"/>
      <c r="D855" s="63"/>
      <c r="E855" s="63"/>
      <c r="F855" s="63"/>
      <c r="G855" s="63"/>
      <c r="H855" s="63"/>
      <c r="I855" s="63"/>
    </row>
    <row r="856" spans="1:9" ht="12.75">
      <c r="A856" s="63"/>
      <c r="B856" s="83"/>
      <c r="C856" s="63"/>
      <c r="D856" s="63"/>
      <c r="E856" s="63"/>
      <c r="F856" s="63"/>
      <c r="G856" s="63"/>
      <c r="H856" s="63"/>
      <c r="I856" s="63"/>
    </row>
    <row r="857" spans="1:9" ht="12.75">
      <c r="A857" s="63"/>
      <c r="B857" s="83"/>
      <c r="C857" s="63"/>
      <c r="D857" s="63"/>
      <c r="E857" s="63"/>
      <c r="F857" s="63"/>
      <c r="G857" s="63"/>
      <c r="H857" s="63"/>
      <c r="I857" s="63"/>
    </row>
    <row r="858" spans="1:9" ht="12.75">
      <c r="A858" s="63"/>
      <c r="B858" s="83"/>
      <c r="C858" s="63"/>
      <c r="D858" s="63"/>
      <c r="E858" s="63"/>
      <c r="F858" s="63"/>
      <c r="G858" s="63"/>
      <c r="H858" s="63"/>
      <c r="I858" s="63"/>
    </row>
    <row r="859" spans="1:9" ht="12.75">
      <c r="A859" s="63"/>
      <c r="B859" s="83"/>
      <c r="C859" s="63"/>
      <c r="D859" s="63"/>
      <c r="E859" s="63"/>
      <c r="F859" s="63"/>
      <c r="G859" s="63"/>
      <c r="H859" s="63"/>
      <c r="I859" s="63"/>
    </row>
    <row r="860" spans="1:9" ht="12.75">
      <c r="A860" s="63"/>
      <c r="B860" s="83"/>
      <c r="C860" s="63"/>
      <c r="D860" s="63"/>
      <c r="E860" s="63"/>
      <c r="F860" s="63"/>
      <c r="G860" s="63"/>
      <c r="H860" s="63"/>
      <c r="I860" s="63"/>
    </row>
    <row r="861" spans="1:9" ht="12.75">
      <c r="A861" s="63"/>
      <c r="B861" s="83"/>
      <c r="C861" s="63"/>
      <c r="D861" s="63"/>
      <c r="E861" s="63"/>
      <c r="F861" s="63"/>
      <c r="G861" s="63"/>
      <c r="H861" s="63"/>
      <c r="I861" s="63"/>
    </row>
    <row r="862" spans="1:9" ht="12.75">
      <c r="A862" s="63"/>
      <c r="B862" s="83"/>
      <c r="C862" s="63"/>
      <c r="D862" s="63"/>
      <c r="E862" s="63"/>
      <c r="F862" s="63"/>
      <c r="G862" s="63"/>
      <c r="H862" s="63"/>
      <c r="I862" s="63"/>
    </row>
    <row r="863" spans="1:9" ht="12.75">
      <c r="A863" s="63"/>
      <c r="B863" s="83"/>
      <c r="C863" s="63"/>
      <c r="D863" s="63"/>
      <c r="E863" s="63"/>
      <c r="F863" s="63"/>
      <c r="G863" s="63"/>
      <c r="H863" s="63"/>
      <c r="I863" s="63"/>
    </row>
    <row r="864" spans="1:9" ht="12.75">
      <c r="A864" s="63"/>
      <c r="B864" s="83"/>
      <c r="C864" s="63"/>
      <c r="D864" s="63"/>
      <c r="E864" s="63"/>
      <c r="F864" s="63"/>
      <c r="G864" s="63"/>
      <c r="H864" s="63"/>
      <c r="I864" s="63"/>
    </row>
    <row r="865" spans="1:9" ht="12.75">
      <c r="A865" s="63"/>
      <c r="B865" s="83"/>
      <c r="C865" s="63"/>
      <c r="D865" s="63"/>
      <c r="E865" s="63"/>
      <c r="F865" s="63"/>
      <c r="G865" s="63"/>
      <c r="H865" s="63"/>
      <c r="I865" s="63"/>
    </row>
    <row r="866" spans="1:9" ht="12.75">
      <c r="A866" s="63"/>
      <c r="B866" s="83"/>
      <c r="C866" s="63"/>
      <c r="D866" s="63"/>
      <c r="E866" s="63"/>
      <c r="F866" s="63"/>
      <c r="G866" s="63"/>
      <c r="H866" s="63"/>
      <c r="I866" s="63"/>
    </row>
    <row r="867" spans="1:9" ht="12.75">
      <c r="A867" s="63"/>
      <c r="B867" s="83"/>
      <c r="C867" s="63"/>
      <c r="D867" s="63"/>
      <c r="E867" s="63"/>
      <c r="F867" s="63"/>
      <c r="G867" s="63"/>
      <c r="H867" s="63"/>
      <c r="I867" s="63"/>
    </row>
    <row r="868" spans="1:9" ht="12.75">
      <c r="A868" s="63"/>
      <c r="B868" s="83"/>
      <c r="C868" s="63"/>
      <c r="D868" s="63"/>
      <c r="E868" s="63"/>
      <c r="F868" s="63"/>
      <c r="G868" s="63"/>
      <c r="H868" s="63"/>
      <c r="I868" s="63"/>
    </row>
    <row r="869" spans="1:9" ht="12.75">
      <c r="A869" s="63"/>
      <c r="B869" s="83"/>
      <c r="C869" s="63"/>
      <c r="D869" s="63"/>
      <c r="E869" s="63"/>
      <c r="F869" s="63"/>
      <c r="G869" s="63"/>
      <c r="H869" s="63"/>
      <c r="I869" s="63"/>
    </row>
    <row r="870" spans="1:9" ht="12.75">
      <c r="A870" s="63"/>
      <c r="B870" s="83"/>
      <c r="C870" s="63"/>
      <c r="D870" s="63"/>
      <c r="E870" s="63"/>
      <c r="F870" s="63"/>
      <c r="G870" s="63"/>
      <c r="H870" s="63"/>
      <c r="I870" s="63"/>
    </row>
    <row r="871" spans="1:9" ht="12.75">
      <c r="A871" s="63"/>
      <c r="B871" s="83"/>
      <c r="C871" s="63"/>
      <c r="D871" s="63"/>
      <c r="E871" s="63"/>
      <c r="F871" s="63"/>
      <c r="G871" s="63"/>
      <c r="H871" s="63"/>
      <c r="I871" s="63"/>
    </row>
    <row r="872" spans="1:9" ht="12.75">
      <c r="A872" s="63"/>
      <c r="B872" s="83"/>
      <c r="C872" s="63"/>
      <c r="D872" s="63"/>
      <c r="E872" s="63"/>
      <c r="F872" s="63"/>
      <c r="G872" s="63"/>
      <c r="H872" s="63"/>
      <c r="I872" s="63"/>
    </row>
    <row r="873" spans="1:9" ht="12.75">
      <c r="A873" s="63"/>
      <c r="B873" s="83"/>
      <c r="C873" s="63"/>
      <c r="D873" s="63"/>
      <c r="E873" s="63"/>
      <c r="F873" s="63"/>
      <c r="G873" s="63"/>
      <c r="H873" s="63"/>
      <c r="I873" s="63"/>
    </row>
    <row r="874" spans="1:9" ht="12.75">
      <c r="A874" s="63"/>
      <c r="B874" s="83"/>
      <c r="C874" s="63"/>
      <c r="D874" s="63"/>
      <c r="E874" s="63"/>
      <c r="F874" s="63"/>
      <c r="G874" s="63"/>
      <c r="H874" s="63"/>
      <c r="I874" s="63"/>
    </row>
    <row r="875" spans="1:9" ht="12.75">
      <c r="A875" s="63"/>
      <c r="B875" s="83"/>
      <c r="C875" s="63"/>
      <c r="D875" s="63"/>
      <c r="E875" s="63"/>
      <c r="F875" s="63"/>
      <c r="G875" s="63"/>
      <c r="H875" s="63"/>
      <c r="I875" s="63"/>
    </row>
    <row r="876" spans="1:9" ht="12.75">
      <c r="A876" s="63"/>
      <c r="B876" s="83"/>
      <c r="C876" s="63"/>
      <c r="D876" s="63"/>
      <c r="E876" s="63"/>
      <c r="F876" s="63"/>
      <c r="G876" s="63"/>
      <c r="H876" s="63"/>
      <c r="I876" s="63"/>
    </row>
    <row r="877" spans="1:9" ht="12.75">
      <c r="A877" s="63"/>
      <c r="B877" s="83"/>
      <c r="C877" s="63"/>
      <c r="D877" s="63"/>
      <c r="E877" s="63"/>
      <c r="F877" s="63"/>
      <c r="G877" s="63"/>
      <c r="H877" s="63"/>
      <c r="I877" s="63"/>
    </row>
    <row r="878" spans="1:9" ht="12.75">
      <c r="A878" s="63"/>
      <c r="B878" s="83"/>
      <c r="C878" s="63"/>
      <c r="D878" s="63"/>
      <c r="E878" s="63"/>
      <c r="F878" s="63"/>
      <c r="G878" s="63"/>
      <c r="H878" s="63"/>
      <c r="I878" s="63"/>
    </row>
    <row r="879" spans="1:9" ht="12.75">
      <c r="A879" s="63"/>
      <c r="B879" s="83"/>
      <c r="C879" s="63"/>
      <c r="D879" s="63"/>
      <c r="E879" s="63"/>
      <c r="F879" s="63"/>
      <c r="G879" s="63"/>
      <c r="H879" s="63"/>
      <c r="I879" s="63"/>
    </row>
    <row r="880" spans="1:9" ht="12.75">
      <c r="A880" s="63"/>
      <c r="B880" s="83"/>
      <c r="C880" s="63"/>
      <c r="D880" s="63"/>
      <c r="E880" s="63"/>
      <c r="F880" s="63"/>
      <c r="G880" s="63"/>
      <c r="H880" s="63"/>
      <c r="I880" s="63"/>
    </row>
    <row r="881" spans="1:9" ht="12.75">
      <c r="A881" s="63"/>
      <c r="B881" s="83"/>
      <c r="C881" s="63"/>
      <c r="D881" s="63"/>
      <c r="E881" s="63"/>
      <c r="F881" s="63"/>
      <c r="G881" s="63"/>
      <c r="H881" s="63"/>
      <c r="I881" s="63"/>
    </row>
    <row r="882" spans="1:9" ht="12.75">
      <c r="A882" s="63"/>
      <c r="B882" s="83"/>
      <c r="C882" s="63"/>
      <c r="D882" s="63"/>
      <c r="E882" s="63"/>
      <c r="F882" s="63"/>
      <c r="G882" s="63"/>
      <c r="H882" s="63"/>
      <c r="I882" s="63"/>
    </row>
    <row r="883" spans="1:9" ht="12.75">
      <c r="A883" s="63"/>
      <c r="B883" s="83"/>
      <c r="C883" s="63"/>
      <c r="D883" s="63"/>
      <c r="E883" s="63"/>
      <c r="F883" s="63"/>
      <c r="G883" s="63"/>
      <c r="H883" s="63"/>
      <c r="I883" s="63"/>
    </row>
    <row r="884" spans="1:9" ht="12.75">
      <c r="A884" s="63"/>
      <c r="B884" s="83"/>
      <c r="C884" s="63"/>
      <c r="D884" s="63"/>
      <c r="E884" s="63"/>
      <c r="F884" s="63"/>
      <c r="G884" s="63"/>
      <c r="H884" s="63"/>
      <c r="I884" s="63"/>
    </row>
    <row r="885" spans="1:9" ht="12.75">
      <c r="A885" s="63"/>
      <c r="B885" s="83"/>
      <c r="C885" s="63"/>
      <c r="D885" s="63"/>
      <c r="E885" s="63"/>
      <c r="F885" s="63"/>
      <c r="G885" s="63"/>
      <c r="H885" s="63"/>
      <c r="I885" s="63"/>
    </row>
    <row r="886" spans="1:9" ht="12.75">
      <c r="A886" s="63"/>
      <c r="B886" s="83"/>
      <c r="C886" s="63"/>
      <c r="D886" s="63"/>
      <c r="E886" s="63"/>
      <c r="F886" s="63"/>
      <c r="G886" s="63"/>
      <c r="H886" s="63"/>
      <c r="I886" s="63"/>
    </row>
    <row r="887" spans="1:9" ht="12.75">
      <c r="A887" s="63"/>
      <c r="B887" s="83"/>
      <c r="C887" s="63"/>
      <c r="D887" s="63"/>
      <c r="E887" s="63"/>
      <c r="F887" s="63"/>
      <c r="G887" s="63"/>
      <c r="H887" s="63"/>
      <c r="I887" s="63"/>
    </row>
    <row r="888" spans="1:9" ht="12.75">
      <c r="A888" s="63"/>
      <c r="B888" s="83"/>
      <c r="C888" s="63"/>
      <c r="D888" s="63"/>
      <c r="E888" s="63"/>
      <c r="F888" s="63"/>
      <c r="G888" s="63"/>
      <c r="H888" s="63"/>
      <c r="I888" s="63"/>
    </row>
    <row r="889" spans="1:9" ht="12.75">
      <c r="A889" s="63"/>
      <c r="B889" s="83"/>
      <c r="C889" s="63"/>
      <c r="D889" s="63"/>
      <c r="E889" s="63"/>
      <c r="F889" s="63"/>
      <c r="G889" s="63"/>
      <c r="H889" s="63"/>
      <c r="I889" s="63"/>
    </row>
    <row r="890" spans="1:9" ht="12.75">
      <c r="A890" s="63"/>
      <c r="B890" s="83"/>
      <c r="C890" s="63"/>
      <c r="D890" s="63"/>
      <c r="E890" s="63"/>
      <c r="F890" s="63"/>
      <c r="G890" s="63"/>
      <c r="H890" s="63"/>
      <c r="I890" s="63"/>
    </row>
    <row r="891" spans="1:9" ht="12.75">
      <c r="A891" s="63"/>
      <c r="B891" s="83"/>
      <c r="C891" s="63"/>
      <c r="D891" s="63"/>
      <c r="E891" s="63"/>
      <c r="F891" s="63"/>
      <c r="G891" s="63"/>
      <c r="H891" s="63"/>
      <c r="I891" s="63"/>
    </row>
    <row r="892" spans="1:9" ht="12.75">
      <c r="A892" s="63"/>
      <c r="B892" s="83"/>
      <c r="C892" s="63"/>
      <c r="D892" s="63"/>
      <c r="E892" s="63"/>
      <c r="F892" s="63"/>
      <c r="G892" s="63"/>
      <c r="H892" s="63"/>
      <c r="I892" s="63"/>
    </row>
    <row r="893" spans="1:9" ht="12.75">
      <c r="A893" s="63"/>
      <c r="B893" s="83"/>
      <c r="C893" s="63"/>
      <c r="D893" s="63"/>
      <c r="E893" s="63"/>
      <c r="F893" s="63"/>
      <c r="G893" s="63"/>
      <c r="H893" s="63"/>
      <c r="I893" s="63"/>
    </row>
    <row r="894" spans="1:9" ht="12.75">
      <c r="A894" s="63"/>
      <c r="B894" s="83"/>
      <c r="C894" s="63"/>
      <c r="D894" s="63"/>
      <c r="E894" s="63"/>
      <c r="F894" s="63"/>
      <c r="G894" s="63"/>
      <c r="H894" s="63"/>
      <c r="I894" s="63"/>
    </row>
    <row r="895" spans="1:9" ht="12.75">
      <c r="A895" s="63"/>
      <c r="B895" s="83"/>
      <c r="C895" s="63"/>
      <c r="D895" s="63"/>
      <c r="E895" s="63"/>
      <c r="F895" s="63"/>
      <c r="G895" s="63"/>
      <c r="H895" s="63"/>
      <c r="I895" s="63"/>
    </row>
    <row r="896" spans="1:9" ht="12.75">
      <c r="A896" s="63"/>
      <c r="B896" s="83"/>
      <c r="C896" s="63"/>
      <c r="D896" s="63"/>
      <c r="E896" s="63"/>
      <c r="F896" s="63"/>
      <c r="G896" s="63"/>
      <c r="H896" s="63"/>
      <c r="I896" s="63"/>
    </row>
    <row r="897" spans="1:9" ht="12.75">
      <c r="A897" s="63"/>
      <c r="B897" s="83"/>
      <c r="C897" s="63"/>
      <c r="D897" s="63"/>
      <c r="E897" s="63"/>
      <c r="F897" s="63"/>
      <c r="G897" s="63"/>
      <c r="H897" s="63"/>
      <c r="I897" s="63"/>
    </row>
    <row r="898" spans="1:9" ht="12.75">
      <c r="A898" s="63"/>
      <c r="B898" s="83"/>
      <c r="C898" s="63"/>
      <c r="D898" s="63"/>
      <c r="E898" s="63"/>
      <c r="F898" s="63"/>
      <c r="G898" s="63"/>
      <c r="H898" s="63"/>
      <c r="I898" s="63"/>
    </row>
    <row r="899" spans="1:9" ht="12.75">
      <c r="A899" s="63"/>
      <c r="B899" s="83"/>
      <c r="C899" s="63"/>
      <c r="D899" s="63"/>
      <c r="E899" s="63"/>
      <c r="F899" s="63"/>
      <c r="G899" s="63"/>
      <c r="H899" s="63"/>
      <c r="I899" s="63"/>
    </row>
    <row r="900" spans="1:9" ht="12.75">
      <c r="A900" s="63"/>
      <c r="B900" s="83"/>
      <c r="C900" s="63"/>
      <c r="D900" s="63"/>
      <c r="E900" s="63"/>
      <c r="F900" s="63"/>
      <c r="G900" s="63"/>
      <c r="H900" s="63"/>
      <c r="I900" s="63"/>
    </row>
    <row r="901" spans="1:9" ht="12.75">
      <c r="A901" s="63"/>
      <c r="B901" s="83"/>
      <c r="C901" s="63"/>
      <c r="D901" s="63"/>
      <c r="E901" s="63"/>
      <c r="F901" s="63"/>
      <c r="G901" s="63"/>
      <c r="H901" s="63"/>
      <c r="I901" s="63"/>
    </row>
    <row r="902" spans="1:9" ht="12.75">
      <c r="A902" s="63"/>
      <c r="B902" s="83"/>
      <c r="C902" s="63"/>
      <c r="D902" s="63"/>
      <c r="E902" s="63"/>
      <c r="F902" s="63"/>
      <c r="G902" s="63"/>
      <c r="H902" s="63"/>
      <c r="I902" s="63"/>
    </row>
    <row r="903" spans="1:9" ht="12.75">
      <c r="A903" s="63"/>
      <c r="B903" s="83"/>
      <c r="C903" s="63"/>
      <c r="D903" s="63"/>
      <c r="E903" s="63"/>
      <c r="F903" s="63"/>
      <c r="G903" s="63"/>
      <c r="H903" s="63"/>
      <c r="I903" s="63"/>
    </row>
    <row r="904" spans="1:9" ht="12.75">
      <c r="A904" s="63"/>
      <c r="B904" s="83"/>
      <c r="C904" s="63"/>
      <c r="D904" s="63"/>
      <c r="E904" s="63"/>
      <c r="F904" s="63"/>
      <c r="G904" s="63"/>
      <c r="H904" s="63"/>
      <c r="I904" s="63"/>
    </row>
    <row r="905" spans="1:9" ht="12.75">
      <c r="A905" s="63"/>
      <c r="B905" s="83"/>
      <c r="C905" s="63"/>
      <c r="D905" s="63"/>
      <c r="E905" s="63"/>
      <c r="F905" s="63"/>
      <c r="G905" s="63"/>
      <c r="H905" s="63"/>
      <c r="I905" s="63"/>
    </row>
    <row r="906" spans="1:9" ht="12.75">
      <c r="A906" s="63"/>
      <c r="B906" s="83"/>
      <c r="C906" s="63"/>
      <c r="D906" s="63"/>
      <c r="E906" s="63"/>
      <c r="F906" s="63"/>
      <c r="G906" s="63"/>
      <c r="H906" s="63"/>
      <c r="I906" s="63"/>
    </row>
    <row r="907" spans="1:9" ht="12.75">
      <c r="A907" s="63"/>
      <c r="B907" s="83"/>
      <c r="C907" s="63"/>
      <c r="D907" s="63"/>
      <c r="E907" s="63"/>
      <c r="F907" s="63"/>
      <c r="G907" s="63"/>
      <c r="H907" s="63"/>
      <c r="I907" s="63"/>
    </row>
    <row r="908" spans="1:9" ht="12.75">
      <c r="A908" s="63"/>
      <c r="B908" s="83"/>
      <c r="C908" s="63"/>
      <c r="D908" s="63"/>
      <c r="E908" s="63"/>
      <c r="F908" s="63"/>
      <c r="G908" s="63"/>
      <c r="H908" s="63"/>
      <c r="I908" s="63"/>
    </row>
    <row r="909" spans="1:9" ht="12.75">
      <c r="A909" s="63"/>
      <c r="B909" s="83"/>
      <c r="C909" s="63"/>
      <c r="D909" s="63"/>
      <c r="E909" s="63"/>
      <c r="F909" s="63"/>
      <c r="G909" s="63"/>
      <c r="H909" s="63"/>
      <c r="I909" s="63"/>
    </row>
    <row r="910" spans="1:9" ht="12.75">
      <c r="A910" s="63"/>
      <c r="B910" s="83"/>
      <c r="C910" s="63"/>
      <c r="D910" s="63"/>
      <c r="E910" s="63"/>
      <c r="F910" s="63"/>
      <c r="G910" s="63"/>
      <c r="H910" s="63"/>
      <c r="I910" s="63"/>
    </row>
    <row r="911" spans="1:9" ht="12.75">
      <c r="A911" s="63"/>
      <c r="B911" s="83"/>
      <c r="C911" s="63"/>
      <c r="D911" s="63"/>
      <c r="E911" s="63"/>
      <c r="F911" s="63"/>
      <c r="G911" s="63"/>
      <c r="H911" s="63"/>
      <c r="I911" s="63"/>
    </row>
    <row r="912" spans="1:9" ht="12.75">
      <c r="A912" s="63"/>
      <c r="B912" s="83"/>
      <c r="C912" s="63"/>
      <c r="D912" s="63"/>
      <c r="E912" s="63"/>
      <c r="F912" s="63"/>
      <c r="G912" s="63"/>
      <c r="H912" s="63"/>
      <c r="I912" s="63"/>
    </row>
    <row r="913" spans="1:9" ht="12.75">
      <c r="A913" s="63"/>
      <c r="B913" s="83"/>
      <c r="C913" s="63"/>
      <c r="D913" s="63"/>
      <c r="E913" s="63"/>
      <c r="F913" s="63"/>
      <c r="G913" s="63"/>
      <c r="H913" s="63"/>
      <c r="I913" s="63"/>
    </row>
    <row r="914" spans="1:9" ht="12.75">
      <c r="A914" s="63"/>
      <c r="B914" s="83"/>
      <c r="C914" s="63"/>
      <c r="D914" s="63"/>
      <c r="E914" s="63"/>
      <c r="F914" s="63"/>
      <c r="G914" s="63"/>
      <c r="H914" s="63"/>
      <c r="I914" s="63"/>
    </row>
    <row r="915" spans="1:9" ht="12.75">
      <c r="A915" s="63"/>
      <c r="B915" s="83"/>
      <c r="C915" s="63"/>
      <c r="D915" s="63"/>
      <c r="E915" s="63"/>
      <c r="F915" s="63"/>
      <c r="G915" s="63"/>
      <c r="H915" s="63"/>
      <c r="I915" s="63"/>
    </row>
    <row r="916" spans="1:9" ht="12.75">
      <c r="A916" s="63"/>
      <c r="B916" s="83"/>
      <c r="C916" s="63"/>
      <c r="D916" s="63"/>
      <c r="E916" s="63"/>
      <c r="F916" s="63"/>
      <c r="G916" s="63"/>
      <c r="H916" s="63"/>
      <c r="I916" s="63"/>
    </row>
    <row r="917" spans="1:9" ht="12.75">
      <c r="A917" s="63"/>
      <c r="B917" s="83"/>
      <c r="C917" s="63"/>
      <c r="D917" s="63"/>
      <c r="E917" s="63"/>
      <c r="F917" s="63"/>
      <c r="G917" s="63"/>
      <c r="H917" s="63"/>
      <c r="I917" s="63"/>
    </row>
    <row r="918" spans="1:9" ht="12.75">
      <c r="A918" s="63"/>
      <c r="B918" s="83"/>
      <c r="C918" s="63"/>
      <c r="D918" s="63"/>
      <c r="E918" s="63"/>
      <c r="F918" s="63"/>
      <c r="G918" s="63"/>
      <c r="H918" s="63"/>
      <c r="I918" s="63"/>
    </row>
    <row r="919" spans="1:9" ht="12.75">
      <c r="A919" s="63"/>
      <c r="B919" s="83"/>
      <c r="C919" s="63"/>
      <c r="D919" s="63"/>
      <c r="E919" s="63"/>
      <c r="F919" s="63"/>
      <c r="G919" s="63"/>
      <c r="H919" s="63"/>
      <c r="I919" s="63"/>
    </row>
    <row r="920" spans="1:9" ht="12.75">
      <c r="A920" s="63"/>
      <c r="B920" s="83"/>
      <c r="C920" s="63"/>
      <c r="D920" s="63"/>
      <c r="E920" s="63"/>
      <c r="F920" s="63"/>
      <c r="G920" s="63"/>
      <c r="H920" s="63"/>
      <c r="I920" s="63"/>
    </row>
    <row r="921" spans="1:9" ht="12.75">
      <c r="A921" s="63"/>
      <c r="B921" s="83"/>
      <c r="C921" s="63"/>
      <c r="D921" s="63"/>
      <c r="E921" s="63"/>
      <c r="F921" s="63"/>
      <c r="G921" s="63"/>
      <c r="H921" s="63"/>
      <c r="I921" s="63"/>
    </row>
    <row r="922" spans="1:9" ht="12.75">
      <c r="A922" s="63"/>
      <c r="B922" s="83"/>
      <c r="C922" s="63"/>
      <c r="D922" s="63"/>
      <c r="E922" s="63"/>
      <c r="F922" s="63"/>
      <c r="G922" s="63"/>
      <c r="H922" s="63"/>
      <c r="I922" s="63"/>
    </row>
    <row r="923" spans="1:9" ht="12.75">
      <c r="A923" s="63"/>
      <c r="B923" s="83"/>
      <c r="C923" s="63"/>
      <c r="D923" s="63"/>
      <c r="E923" s="63"/>
      <c r="F923" s="63"/>
      <c r="G923" s="63"/>
      <c r="H923" s="63"/>
      <c r="I923" s="63"/>
    </row>
    <row r="924" spans="1:9" ht="12.75">
      <c r="A924" s="63"/>
      <c r="B924" s="83"/>
      <c r="C924" s="63"/>
      <c r="D924" s="63"/>
      <c r="E924" s="63"/>
      <c r="F924" s="63"/>
      <c r="G924" s="63"/>
      <c r="H924" s="63"/>
      <c r="I924" s="63"/>
    </row>
    <row r="925" spans="1:9" ht="12.75">
      <c r="A925" s="63"/>
      <c r="B925" s="83"/>
      <c r="C925" s="63"/>
      <c r="D925" s="63"/>
      <c r="E925" s="63"/>
      <c r="F925" s="63"/>
      <c r="G925" s="63"/>
      <c r="H925" s="63"/>
      <c r="I925" s="63"/>
    </row>
    <row r="926" spans="1:9" ht="12.75">
      <c r="A926" s="63"/>
      <c r="B926" s="83"/>
      <c r="C926" s="63"/>
      <c r="D926" s="63"/>
      <c r="E926" s="63"/>
      <c r="F926" s="63"/>
      <c r="G926" s="63"/>
      <c r="H926" s="63"/>
      <c r="I926" s="63"/>
    </row>
    <row r="927" spans="1:9" ht="12.75">
      <c r="A927" s="63"/>
      <c r="B927" s="83"/>
      <c r="C927" s="63"/>
      <c r="D927" s="63"/>
      <c r="E927" s="63"/>
      <c r="F927" s="63"/>
      <c r="G927" s="63"/>
      <c r="H927" s="63"/>
      <c r="I927" s="63"/>
    </row>
    <row r="928" spans="1:9" ht="12.75">
      <c r="A928" s="63"/>
      <c r="B928" s="83"/>
      <c r="C928" s="63"/>
      <c r="D928" s="63"/>
      <c r="E928" s="63"/>
      <c r="F928" s="63"/>
      <c r="G928" s="63"/>
      <c r="H928" s="63"/>
      <c r="I928" s="63"/>
    </row>
    <row r="929" spans="1:9" ht="12.75">
      <c r="A929" s="63"/>
      <c r="B929" s="83"/>
      <c r="C929" s="63"/>
      <c r="D929" s="63"/>
      <c r="E929" s="63"/>
      <c r="F929" s="63"/>
      <c r="G929" s="63"/>
      <c r="H929" s="63"/>
      <c r="I929" s="63"/>
    </row>
    <row r="930" spans="1:9" ht="12.75">
      <c r="A930" s="63"/>
      <c r="B930" s="83"/>
      <c r="C930" s="63"/>
      <c r="D930" s="63"/>
      <c r="E930" s="63"/>
      <c r="F930" s="63"/>
      <c r="G930" s="63"/>
      <c r="H930" s="63"/>
      <c r="I930" s="63"/>
    </row>
    <row r="931" spans="1:9" ht="12.75">
      <c r="A931" s="63"/>
      <c r="B931" s="83"/>
      <c r="C931" s="63"/>
      <c r="D931" s="63"/>
      <c r="E931" s="63"/>
      <c r="F931" s="63"/>
      <c r="G931" s="63"/>
      <c r="H931" s="63"/>
      <c r="I931" s="63"/>
    </row>
    <row r="932" spans="1:9" ht="12.75">
      <c r="A932" s="63"/>
      <c r="B932" s="83"/>
      <c r="C932" s="63"/>
      <c r="D932" s="63"/>
      <c r="E932" s="63"/>
      <c r="F932" s="63"/>
      <c r="G932" s="63"/>
      <c r="H932" s="63"/>
      <c r="I932" s="63"/>
    </row>
    <row r="933" spans="1:9" ht="12.75">
      <c r="A933" s="63"/>
      <c r="B933" s="83"/>
      <c r="C933" s="63"/>
      <c r="D933" s="63"/>
      <c r="E933" s="63"/>
      <c r="F933" s="63"/>
      <c r="G933" s="63"/>
      <c r="H933" s="63"/>
      <c r="I933" s="63"/>
    </row>
    <row r="934" spans="1:9" ht="12.75">
      <c r="A934" s="63"/>
      <c r="B934" s="83"/>
      <c r="C934" s="63"/>
      <c r="D934" s="63"/>
      <c r="E934" s="63"/>
      <c r="F934" s="63"/>
      <c r="G934" s="63"/>
      <c r="H934" s="63"/>
      <c r="I934" s="63"/>
    </row>
    <row r="935" spans="1:9" ht="12.75">
      <c r="A935" s="63"/>
      <c r="B935" s="83"/>
      <c r="C935" s="63"/>
      <c r="D935" s="63"/>
      <c r="E935" s="63"/>
      <c r="F935" s="63"/>
      <c r="G935" s="63"/>
      <c r="H935" s="63"/>
      <c r="I935" s="63"/>
    </row>
    <row r="936" spans="1:9" ht="12.75">
      <c r="A936" s="63"/>
      <c r="B936" s="83"/>
      <c r="C936" s="63"/>
      <c r="D936" s="63"/>
      <c r="E936" s="63"/>
      <c r="F936" s="63"/>
      <c r="G936" s="63"/>
      <c r="H936" s="63"/>
      <c r="I936" s="63"/>
    </row>
    <row r="937" spans="1:9" ht="12.75">
      <c r="A937" s="63"/>
      <c r="B937" s="83"/>
      <c r="C937" s="63"/>
      <c r="D937" s="63"/>
      <c r="E937" s="63"/>
      <c r="F937" s="63"/>
      <c r="G937" s="63"/>
      <c r="H937" s="63"/>
      <c r="I937" s="63"/>
    </row>
    <row r="938" spans="1:9" ht="12.75">
      <c r="A938" s="63"/>
      <c r="B938" s="83"/>
      <c r="C938" s="63"/>
      <c r="D938" s="63"/>
      <c r="E938" s="63"/>
      <c r="F938" s="63"/>
      <c r="G938" s="63"/>
      <c r="H938" s="63"/>
      <c r="I938" s="63"/>
    </row>
    <row r="939" spans="1:9" ht="12.75">
      <c r="A939" s="63"/>
      <c r="B939" s="83"/>
      <c r="C939" s="63"/>
      <c r="D939" s="63"/>
      <c r="E939" s="63"/>
      <c r="F939" s="63"/>
      <c r="G939" s="63"/>
      <c r="H939" s="63"/>
      <c r="I939" s="63"/>
    </row>
    <row r="940" spans="1:9" ht="12.75">
      <c r="A940" s="63"/>
      <c r="B940" s="83"/>
      <c r="C940" s="63"/>
      <c r="D940" s="63"/>
      <c r="E940" s="63"/>
      <c r="F940" s="63"/>
      <c r="G940" s="63"/>
      <c r="H940" s="63"/>
      <c r="I940" s="63"/>
    </row>
    <row r="941" spans="1:9" ht="12.75">
      <c r="A941" s="63"/>
      <c r="B941" s="83"/>
      <c r="C941" s="63"/>
      <c r="D941" s="63"/>
      <c r="E941" s="63"/>
      <c r="F941" s="63"/>
      <c r="G941" s="63"/>
      <c r="H941" s="63"/>
      <c r="I941" s="63"/>
    </row>
    <row r="942" spans="1:9" ht="12.75">
      <c r="A942" s="63"/>
      <c r="B942" s="83"/>
      <c r="C942" s="63"/>
      <c r="D942" s="63"/>
      <c r="E942" s="63"/>
      <c r="F942" s="63"/>
      <c r="G942" s="63"/>
      <c r="H942" s="63"/>
      <c r="I942" s="63"/>
    </row>
    <row r="943" spans="1:9" ht="12.75">
      <c r="A943" s="63"/>
      <c r="B943" s="83"/>
      <c r="C943" s="63"/>
      <c r="D943" s="63"/>
      <c r="E943" s="63"/>
      <c r="F943" s="63"/>
      <c r="G943" s="63"/>
      <c r="H943" s="63"/>
      <c r="I943" s="63"/>
    </row>
    <row r="944" spans="1:9" ht="12.75">
      <c r="A944" s="63"/>
      <c r="B944" s="83"/>
      <c r="C944" s="63"/>
      <c r="D944" s="63"/>
      <c r="E944" s="63"/>
      <c r="F944" s="63"/>
      <c r="G944" s="63"/>
      <c r="H944" s="63"/>
      <c r="I944" s="63"/>
    </row>
    <row r="945" spans="1:9" ht="12.75">
      <c r="A945" s="63"/>
      <c r="B945" s="83"/>
      <c r="C945" s="63"/>
      <c r="D945" s="63"/>
      <c r="E945" s="63"/>
      <c r="F945" s="63"/>
      <c r="G945" s="63"/>
      <c r="H945" s="63"/>
      <c r="I945" s="63"/>
    </row>
    <row r="946" spans="1:9" ht="12.75">
      <c r="A946" s="63"/>
      <c r="B946" s="83"/>
      <c r="C946" s="63"/>
      <c r="D946" s="63"/>
      <c r="E946" s="63"/>
      <c r="F946" s="63"/>
      <c r="G946" s="63"/>
      <c r="H946" s="63"/>
      <c r="I946" s="63"/>
    </row>
    <row r="947" spans="1:9" ht="12.75">
      <c r="A947" s="63"/>
      <c r="B947" s="83"/>
      <c r="C947" s="63"/>
      <c r="D947" s="63"/>
      <c r="E947" s="63"/>
      <c r="F947" s="63"/>
      <c r="G947" s="63"/>
      <c r="H947" s="63"/>
      <c r="I947" s="63"/>
    </row>
    <row r="948" spans="1:9" ht="12.75">
      <c r="A948" s="63"/>
      <c r="B948" s="83"/>
      <c r="C948" s="63"/>
      <c r="D948" s="63"/>
      <c r="E948" s="63"/>
      <c r="F948" s="63"/>
      <c r="G948" s="63"/>
      <c r="H948" s="63"/>
      <c r="I948" s="63"/>
    </row>
    <row r="949" spans="1:9" ht="12.75">
      <c r="A949" s="63"/>
      <c r="B949" s="83"/>
      <c r="C949" s="63"/>
      <c r="D949" s="63"/>
      <c r="E949" s="63"/>
      <c r="F949" s="63"/>
      <c r="G949" s="63"/>
      <c r="H949" s="63"/>
      <c r="I949" s="63"/>
    </row>
    <row r="950" spans="1:9" ht="12.75">
      <c r="A950" s="63"/>
      <c r="B950" s="83"/>
      <c r="C950" s="63"/>
      <c r="D950" s="63"/>
      <c r="E950" s="63"/>
      <c r="F950" s="63"/>
      <c r="G950" s="63"/>
      <c r="H950" s="63"/>
      <c r="I950" s="63"/>
    </row>
    <row r="951" spans="1:9" ht="12.75">
      <c r="A951" s="63"/>
      <c r="B951" s="83"/>
      <c r="C951" s="63"/>
      <c r="D951" s="63"/>
      <c r="E951" s="63"/>
      <c r="F951" s="63"/>
      <c r="G951" s="63"/>
      <c r="H951" s="63"/>
      <c r="I951" s="63"/>
    </row>
    <row r="952" spans="1:9" ht="12.75">
      <c r="A952" s="63"/>
      <c r="B952" s="83"/>
      <c r="C952" s="63"/>
      <c r="D952" s="63"/>
      <c r="E952" s="63"/>
      <c r="F952" s="63"/>
      <c r="G952" s="63"/>
      <c r="H952" s="63"/>
      <c r="I952" s="63"/>
    </row>
    <row r="953" spans="1:9" ht="12.75">
      <c r="A953" s="63"/>
      <c r="B953" s="83"/>
      <c r="C953" s="63"/>
      <c r="D953" s="63"/>
      <c r="E953" s="63"/>
      <c r="F953" s="63"/>
      <c r="G953" s="63"/>
      <c r="H953" s="63"/>
      <c r="I953" s="63"/>
    </row>
    <row r="954" spans="1:9" ht="12.75">
      <c r="A954" s="63"/>
      <c r="B954" s="83"/>
      <c r="C954" s="63"/>
      <c r="D954" s="63"/>
      <c r="E954" s="63"/>
      <c r="F954" s="63"/>
      <c r="G954" s="63"/>
      <c r="H954" s="63"/>
      <c r="I954" s="63"/>
    </row>
    <row r="955" spans="1:9" ht="12.75">
      <c r="A955" s="63"/>
      <c r="B955" s="83"/>
      <c r="C955" s="63"/>
      <c r="D955" s="63"/>
      <c r="E955" s="63"/>
      <c r="F955" s="63"/>
      <c r="G955" s="63"/>
      <c r="H955" s="63"/>
      <c r="I955" s="63"/>
    </row>
    <row r="956" spans="1:9" ht="12.75">
      <c r="A956" s="63"/>
      <c r="B956" s="83"/>
      <c r="C956" s="63"/>
      <c r="D956" s="63"/>
      <c r="E956" s="63"/>
      <c r="F956" s="63"/>
      <c r="G956" s="63"/>
      <c r="H956" s="63"/>
      <c r="I956" s="63"/>
    </row>
    <row r="957" spans="1:9" ht="12.75">
      <c r="A957" s="63"/>
      <c r="B957" s="83"/>
      <c r="C957" s="63"/>
      <c r="D957" s="63"/>
      <c r="E957" s="63"/>
      <c r="F957" s="63"/>
      <c r="G957" s="63"/>
      <c r="H957" s="63"/>
      <c r="I957" s="63"/>
    </row>
    <row r="958" spans="1:9" ht="12.75">
      <c r="A958" s="63"/>
      <c r="B958" s="83"/>
      <c r="C958" s="63"/>
      <c r="D958" s="63"/>
      <c r="E958" s="63"/>
      <c r="F958" s="63"/>
      <c r="G958" s="63"/>
      <c r="H958" s="63"/>
      <c r="I958" s="63"/>
    </row>
    <row r="959" spans="1:9" ht="12.75">
      <c r="A959" s="63"/>
      <c r="B959" s="83"/>
      <c r="C959" s="63"/>
      <c r="D959" s="63"/>
      <c r="E959" s="63"/>
      <c r="F959" s="63"/>
      <c r="G959" s="63"/>
      <c r="H959" s="63"/>
      <c r="I959" s="63"/>
    </row>
    <row r="960" spans="1:9" ht="12.75">
      <c r="A960" s="63"/>
      <c r="B960" s="83"/>
      <c r="C960" s="63"/>
      <c r="D960" s="63"/>
      <c r="E960" s="63"/>
      <c r="F960" s="63"/>
      <c r="G960" s="63"/>
      <c r="H960" s="63"/>
      <c r="I960" s="63"/>
    </row>
    <row r="961" spans="1:9" ht="12.75">
      <c r="A961" s="63"/>
      <c r="B961" s="83"/>
      <c r="C961" s="63"/>
      <c r="D961" s="63"/>
      <c r="E961" s="63"/>
      <c r="F961" s="63"/>
      <c r="G961" s="63"/>
      <c r="H961" s="63"/>
      <c r="I961" s="63"/>
    </row>
    <row r="962" spans="1:9" ht="12.75">
      <c r="A962" s="63"/>
      <c r="B962" s="83"/>
      <c r="C962" s="63"/>
      <c r="D962" s="63"/>
      <c r="E962" s="63"/>
      <c r="F962" s="63"/>
      <c r="G962" s="63"/>
      <c r="H962" s="63"/>
      <c r="I962" s="63"/>
    </row>
    <row r="963" spans="1:9" ht="12.75">
      <c r="A963" s="63"/>
      <c r="B963" s="83"/>
      <c r="C963" s="63"/>
      <c r="D963" s="63"/>
      <c r="E963" s="63"/>
      <c r="F963" s="63"/>
      <c r="G963" s="63"/>
      <c r="H963" s="63"/>
      <c r="I963" s="63"/>
    </row>
    <row r="964" spans="1:9" ht="12.75">
      <c r="A964" s="63"/>
      <c r="B964" s="83"/>
      <c r="C964" s="63"/>
      <c r="D964" s="63"/>
      <c r="E964" s="63"/>
      <c r="F964" s="63"/>
      <c r="G964" s="63"/>
      <c r="H964" s="63"/>
      <c r="I964" s="63"/>
    </row>
    <row r="965" spans="1:9" ht="12.75">
      <c r="A965" s="63"/>
      <c r="B965" s="83"/>
      <c r="C965" s="63"/>
      <c r="D965" s="63"/>
      <c r="E965" s="63"/>
      <c r="F965" s="63"/>
      <c r="G965" s="63"/>
      <c r="H965" s="63"/>
      <c r="I965" s="63"/>
    </row>
    <row r="966" spans="1:9" ht="12.75">
      <c r="A966" s="63"/>
      <c r="B966" s="83"/>
      <c r="C966" s="63"/>
      <c r="D966" s="63"/>
      <c r="E966" s="63"/>
      <c r="F966" s="63"/>
      <c r="G966" s="63"/>
      <c r="H966" s="63"/>
      <c r="I966" s="63"/>
    </row>
    <row r="967" spans="1:9" ht="12.75">
      <c r="A967" s="63"/>
      <c r="B967" s="83"/>
      <c r="C967" s="63"/>
      <c r="D967" s="63"/>
      <c r="E967" s="63"/>
      <c r="F967" s="63"/>
      <c r="G967" s="63"/>
      <c r="H967" s="63"/>
      <c r="I967" s="63"/>
    </row>
    <row r="968" spans="1:9" ht="12.75">
      <c r="A968" s="63"/>
      <c r="B968" s="83"/>
      <c r="C968" s="63"/>
      <c r="D968" s="63"/>
      <c r="E968" s="63"/>
      <c r="F968" s="63"/>
      <c r="G968" s="63"/>
      <c r="H968" s="63"/>
      <c r="I968" s="63"/>
    </row>
    <row r="969" spans="1:9" ht="12.75">
      <c r="A969" s="63"/>
      <c r="B969" s="83"/>
      <c r="C969" s="63"/>
      <c r="D969" s="63"/>
      <c r="E969" s="63"/>
      <c r="F969" s="63"/>
      <c r="G969" s="63"/>
      <c r="H969" s="63"/>
      <c r="I969" s="63"/>
    </row>
    <row r="970" spans="1:9" ht="12.75">
      <c r="A970" s="63"/>
      <c r="B970" s="83"/>
      <c r="C970" s="63"/>
      <c r="D970" s="63"/>
      <c r="E970" s="63"/>
      <c r="F970" s="63"/>
      <c r="G970" s="63"/>
      <c r="H970" s="63"/>
      <c r="I970" s="63"/>
    </row>
    <row r="971" spans="1:9" ht="12.75">
      <c r="A971" s="63"/>
      <c r="B971" s="83"/>
      <c r="C971" s="63"/>
      <c r="D971" s="63"/>
      <c r="E971" s="63"/>
      <c r="F971" s="63"/>
      <c r="G971" s="63"/>
      <c r="H971" s="63"/>
      <c r="I971" s="63"/>
    </row>
    <row r="972" spans="1:9" ht="12.75">
      <c r="A972" s="63"/>
      <c r="B972" s="83"/>
      <c r="C972" s="63"/>
      <c r="D972" s="63"/>
      <c r="E972" s="63"/>
      <c r="F972" s="63"/>
      <c r="G972" s="63"/>
      <c r="H972" s="63"/>
      <c r="I972" s="63"/>
    </row>
    <row r="973" spans="1:9" ht="12.75">
      <c r="A973" s="63"/>
      <c r="B973" s="83"/>
      <c r="C973" s="63"/>
      <c r="D973" s="63"/>
      <c r="E973" s="63"/>
      <c r="F973" s="63"/>
      <c r="G973" s="63"/>
      <c r="H973" s="63"/>
      <c r="I973" s="63"/>
    </row>
    <row r="974" spans="1:9" ht="12.75">
      <c r="A974" s="63"/>
      <c r="B974" s="83"/>
      <c r="C974" s="63"/>
      <c r="D974" s="63"/>
      <c r="E974" s="63"/>
      <c r="F974" s="63"/>
      <c r="G974" s="63"/>
      <c r="H974" s="63"/>
      <c r="I974" s="63"/>
    </row>
    <row r="975" spans="1:9" ht="12.75">
      <c r="A975" s="63"/>
      <c r="B975" s="83"/>
      <c r="C975" s="63"/>
      <c r="D975" s="63"/>
      <c r="E975" s="63"/>
      <c r="F975" s="63"/>
      <c r="G975" s="63"/>
      <c r="H975" s="63"/>
      <c r="I975" s="63"/>
    </row>
    <row r="976" spans="1:9" ht="12.75">
      <c r="A976" s="63"/>
      <c r="B976" s="83"/>
      <c r="C976" s="63"/>
      <c r="D976" s="63"/>
      <c r="E976" s="63"/>
      <c r="F976" s="63"/>
      <c r="G976" s="63"/>
      <c r="H976" s="63"/>
      <c r="I976" s="63"/>
    </row>
  </sheetData>
  <mergeCells count="20">
    <mergeCell ref="B40:B41"/>
    <mergeCell ref="C40:C41"/>
    <mergeCell ref="C21:C22"/>
    <mergeCell ref="B14:H14"/>
    <mergeCell ref="B18:H18"/>
    <mergeCell ref="B21:B22"/>
    <mergeCell ref="B10:B11"/>
    <mergeCell ref="C10:C11"/>
    <mergeCell ref="B12:B13"/>
    <mergeCell ref="C12:C13"/>
    <mergeCell ref="B1:H1"/>
    <mergeCell ref="B2:H2"/>
    <mergeCell ref="B7:H7"/>
    <mergeCell ref="B43:H43"/>
    <mergeCell ref="B47:H47"/>
    <mergeCell ref="B32:H32"/>
    <mergeCell ref="B33:H33"/>
    <mergeCell ref="B37:H37"/>
    <mergeCell ref="B23:H23"/>
    <mergeCell ref="B27:H2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I984"/>
  <sheetViews>
    <sheetView topLeftCell="G1" workbookViewId="0">
      <selection activeCell="J3" sqref="J1:X1048576"/>
    </sheetView>
  </sheetViews>
  <sheetFormatPr defaultColWidth="14.42578125" defaultRowHeight="15.75" customHeight="1"/>
  <cols>
    <col min="1" max="1" width="9.140625" customWidth="1"/>
    <col min="2" max="2" width="11.42578125" customWidth="1"/>
    <col min="3" max="3" width="19.5703125" customWidth="1"/>
    <col min="4" max="4" width="20.5703125" customWidth="1"/>
    <col min="5" max="6" width="27.42578125" customWidth="1"/>
    <col min="7" max="7" width="44.7109375" customWidth="1"/>
    <col min="8" max="8" width="27.42578125" customWidth="1"/>
    <col min="9" max="9" width="12.5703125" customWidth="1"/>
  </cols>
  <sheetData>
    <row r="1" spans="1:9" ht="31.5" customHeight="1">
      <c r="A1" s="225"/>
      <c r="B1" s="878" t="s">
        <v>811</v>
      </c>
      <c r="C1" s="864"/>
      <c r="D1" s="864"/>
      <c r="E1" s="864"/>
      <c r="F1" s="864"/>
      <c r="G1" s="864"/>
      <c r="H1" s="865"/>
      <c r="I1" s="1"/>
    </row>
    <row r="2" spans="1:9" ht="18" customHeight="1">
      <c r="A2" s="226"/>
      <c r="B2" s="876" t="s">
        <v>252</v>
      </c>
      <c r="C2" s="864"/>
      <c r="D2" s="864"/>
      <c r="E2" s="864"/>
      <c r="F2" s="864"/>
      <c r="G2" s="864"/>
      <c r="H2" s="865"/>
      <c r="I2" s="16"/>
    </row>
    <row r="3" spans="1:9" ht="25.5">
      <c r="A3" s="227"/>
      <c r="B3" s="5" t="s">
        <v>61</v>
      </c>
      <c r="C3" s="5" t="s">
        <v>65</v>
      </c>
      <c r="D3" s="5" t="s">
        <v>67</v>
      </c>
      <c r="E3" s="5" t="s">
        <v>68</v>
      </c>
      <c r="F3" s="5" t="s">
        <v>72</v>
      </c>
      <c r="G3" s="5" t="s">
        <v>704</v>
      </c>
      <c r="H3" s="5" t="s">
        <v>75</v>
      </c>
      <c r="I3" s="21"/>
    </row>
    <row r="4" spans="1:9" ht="25.5">
      <c r="A4" s="228"/>
      <c r="B4" s="5" t="s">
        <v>16</v>
      </c>
      <c r="C4" s="5" t="s">
        <v>17</v>
      </c>
      <c r="D4" s="18" t="s">
        <v>255</v>
      </c>
      <c r="E4" s="28" t="s">
        <v>812</v>
      </c>
      <c r="F4" s="18" t="s">
        <v>813</v>
      </c>
      <c r="G4" s="19" t="s">
        <v>814</v>
      </c>
      <c r="H4" s="18" t="s">
        <v>815</v>
      </c>
      <c r="I4" s="25"/>
    </row>
    <row r="5" spans="1:9" ht="38.25">
      <c r="A5" s="228"/>
      <c r="B5" s="187" t="s">
        <v>31</v>
      </c>
      <c r="C5" s="5" t="s">
        <v>34</v>
      </c>
      <c r="D5" s="38" t="s">
        <v>255</v>
      </c>
      <c r="E5" s="28" t="s">
        <v>816</v>
      </c>
      <c r="F5" s="38" t="s">
        <v>817</v>
      </c>
      <c r="G5" s="84" t="str">
        <f>HYPERLINK("https://onlinetestpad.com/ru/test/142399-glagol-3-klass","Пройти тест и прислать скрин результата")</f>
        <v>Пройти тест и прислать скрин результата</v>
      </c>
      <c r="H5" s="46" t="s">
        <v>97</v>
      </c>
      <c r="I5" s="25"/>
    </row>
    <row r="6" spans="1:9" ht="63.75">
      <c r="A6" s="228"/>
      <c r="B6" s="5" t="s">
        <v>146</v>
      </c>
      <c r="C6" s="5" t="s">
        <v>148</v>
      </c>
      <c r="D6" s="60" t="s">
        <v>255</v>
      </c>
      <c r="E6" s="28" t="s">
        <v>818</v>
      </c>
      <c r="F6" s="18" t="s">
        <v>819</v>
      </c>
      <c r="G6" s="18" t="s">
        <v>820</v>
      </c>
      <c r="H6" s="18" t="s">
        <v>97</v>
      </c>
      <c r="I6" s="25"/>
    </row>
    <row r="7" spans="1:9" ht="12.75" customHeight="1">
      <c r="A7" s="230"/>
      <c r="B7" s="892" t="s">
        <v>160</v>
      </c>
      <c r="C7" s="864"/>
      <c r="D7" s="864"/>
      <c r="E7" s="864"/>
      <c r="F7" s="864"/>
      <c r="G7" s="864"/>
      <c r="H7" s="865"/>
      <c r="I7" s="231"/>
    </row>
    <row r="8" spans="1:9" ht="38.25">
      <c r="A8" s="228"/>
      <c r="B8" s="5" t="s">
        <v>170</v>
      </c>
      <c r="C8" s="5" t="s">
        <v>173</v>
      </c>
      <c r="D8" s="18" t="s">
        <v>547</v>
      </c>
      <c r="E8" s="123" t="s">
        <v>821</v>
      </c>
      <c r="F8" s="40" t="s">
        <v>822</v>
      </c>
      <c r="G8" s="232" t="str">
        <f>HYPERLINK("https://www.youtube.com/watch?time_continue=4&amp;v=hGBMC_qcIGQ&amp;feature=emb_logo","https://www.youtube.com/watch?time_continue=4&amp;v=hGBMC_qcIGQ&amp;feature=emb_logo")</f>
        <v>https://www.youtube.com/watch?time_continue=4&amp;v=hGBMC_qcIGQ&amp;feature=emb_logo</v>
      </c>
      <c r="H8" s="40" t="s">
        <v>823</v>
      </c>
      <c r="I8" s="25"/>
    </row>
    <row r="9" spans="1:9" ht="25.5">
      <c r="A9" s="228"/>
      <c r="B9" s="867" t="s">
        <v>202</v>
      </c>
      <c r="C9" s="867" t="s">
        <v>203</v>
      </c>
      <c r="D9" s="18" t="s">
        <v>255</v>
      </c>
      <c r="E9" s="191" t="s">
        <v>824</v>
      </c>
      <c r="F9" s="18" t="s">
        <v>545</v>
      </c>
      <c r="G9" s="18" t="s">
        <v>609</v>
      </c>
      <c r="H9" s="18" t="s">
        <v>584</v>
      </c>
      <c r="I9" s="25"/>
    </row>
    <row r="10" spans="1:9" ht="38.25">
      <c r="A10" s="228"/>
      <c r="B10" s="868"/>
      <c r="C10" s="868"/>
      <c r="D10" s="18" t="s">
        <v>174</v>
      </c>
      <c r="E10" s="233" t="s">
        <v>825</v>
      </c>
      <c r="F10" s="234" t="s">
        <v>826</v>
      </c>
      <c r="G10" s="235" t="str">
        <f>HYPERLINK("https://arch.rgdb.ru/xmlui/handle/123456789/47455#page/3/mode/2up","почитаем и подумаем")</f>
        <v>почитаем и подумаем</v>
      </c>
      <c r="H10" s="24" t="s">
        <v>104</v>
      </c>
      <c r="I10" s="25"/>
    </row>
    <row r="11" spans="1:9" ht="25.5">
      <c r="A11" s="228"/>
      <c r="B11" s="867" t="s">
        <v>214</v>
      </c>
      <c r="C11" s="867" t="s">
        <v>215</v>
      </c>
      <c r="D11" s="18"/>
      <c r="E11" s="191" t="s">
        <v>827</v>
      </c>
      <c r="F11" s="18" t="s">
        <v>545</v>
      </c>
      <c r="G11" s="18" t="s">
        <v>583</v>
      </c>
      <c r="H11" s="18" t="s">
        <v>584</v>
      </c>
      <c r="I11" s="25"/>
    </row>
    <row r="12" spans="1:9" ht="38.25" customHeight="1">
      <c r="A12" s="226"/>
      <c r="B12" s="868"/>
      <c r="C12" s="868"/>
      <c r="D12" s="18" t="s">
        <v>174</v>
      </c>
      <c r="E12" s="233" t="s">
        <v>828</v>
      </c>
      <c r="F12" s="218" t="s">
        <v>829</v>
      </c>
      <c r="G12" s="236" t="str">
        <f>HYPERLINK("https://www.youtube.com/watch?time_continue=131&amp;v=akTePTEUnSo&amp;feature=emb_logo","https://www.youtube.com/watch?time_continue=131&amp;v=akTePTEUnSo&amp;feature=emb_logo")</f>
        <v>https://www.youtube.com/watch?time_continue=131&amp;v=akTePTEUnSo&amp;feature=emb_logo</v>
      </c>
      <c r="H12" s="24" t="s">
        <v>104</v>
      </c>
      <c r="I12" s="16"/>
    </row>
    <row r="13" spans="1:9" ht="13.5">
      <c r="A13" s="237"/>
      <c r="B13" s="876" t="s">
        <v>245</v>
      </c>
      <c r="C13" s="864"/>
      <c r="D13" s="864"/>
      <c r="E13" s="864"/>
      <c r="F13" s="864"/>
      <c r="G13" s="864"/>
      <c r="H13" s="865"/>
      <c r="I13" s="86"/>
    </row>
    <row r="14" spans="1:9" ht="25.5">
      <c r="A14" s="229"/>
      <c r="B14" s="5" t="s">
        <v>16</v>
      </c>
      <c r="C14" s="5" t="s">
        <v>17</v>
      </c>
      <c r="D14" s="18" t="s">
        <v>255</v>
      </c>
      <c r="E14" s="38" t="s">
        <v>830</v>
      </c>
      <c r="F14" s="18" t="s">
        <v>831</v>
      </c>
      <c r="G14" s="41" t="s">
        <v>832</v>
      </c>
      <c r="H14" s="18" t="s">
        <v>833</v>
      </c>
      <c r="I14" s="148"/>
    </row>
    <row r="15" spans="1:9" ht="25.5">
      <c r="A15" s="237"/>
      <c r="B15" s="5" t="s">
        <v>31</v>
      </c>
      <c r="C15" s="5" t="s">
        <v>34</v>
      </c>
      <c r="D15" s="18" t="s">
        <v>255</v>
      </c>
      <c r="E15" s="38" t="s">
        <v>834</v>
      </c>
      <c r="F15" s="58" t="s">
        <v>835</v>
      </c>
      <c r="G15" s="46" t="s">
        <v>836</v>
      </c>
      <c r="H15" s="31" t="s">
        <v>97</v>
      </c>
      <c r="I15" s="86"/>
    </row>
    <row r="16" spans="1:9" ht="38.25">
      <c r="A16" s="238"/>
      <c r="B16" s="5" t="s">
        <v>146</v>
      </c>
      <c r="C16" s="5" t="s">
        <v>148</v>
      </c>
      <c r="D16" s="18" t="s">
        <v>174</v>
      </c>
      <c r="E16" s="38" t="s">
        <v>837</v>
      </c>
      <c r="F16" s="57" t="s">
        <v>838</v>
      </c>
      <c r="G16" s="46" t="s">
        <v>839</v>
      </c>
      <c r="H16" s="196" t="str">
        <f>HYPERLINK("https://www.youtube.com/watch?time_continue=181&amp;v=NMQTZdEfi0U&amp;feature=emb_logo","начертить виды треугольников по длине стороны")</f>
        <v>начертить виды треугольников по длине стороны</v>
      </c>
      <c r="I16" s="239"/>
    </row>
    <row r="17" spans="1:9" ht="12.75">
      <c r="A17" s="240"/>
      <c r="B17" s="874" t="s">
        <v>160</v>
      </c>
      <c r="C17" s="864"/>
      <c r="D17" s="864"/>
      <c r="E17" s="864"/>
      <c r="F17" s="864"/>
      <c r="G17" s="864"/>
      <c r="H17" s="865"/>
      <c r="I17" s="100"/>
    </row>
    <row r="18" spans="1:9" ht="38.25">
      <c r="A18" s="237"/>
      <c r="B18" s="5" t="s">
        <v>170</v>
      </c>
      <c r="C18" s="5" t="s">
        <v>173</v>
      </c>
      <c r="D18" s="18" t="s">
        <v>174</v>
      </c>
      <c r="E18" s="38" t="s">
        <v>840</v>
      </c>
      <c r="F18" s="241" t="s">
        <v>841</v>
      </c>
      <c r="G18" s="46" t="s">
        <v>842</v>
      </c>
      <c r="H18" s="10" t="s">
        <v>97</v>
      </c>
      <c r="I18" s="86"/>
    </row>
    <row r="19" spans="1:9" ht="25.5">
      <c r="A19" s="240"/>
      <c r="B19" s="5" t="s">
        <v>202</v>
      </c>
      <c r="C19" s="5" t="s">
        <v>203</v>
      </c>
      <c r="D19" s="18" t="s">
        <v>174</v>
      </c>
      <c r="E19" s="28" t="s">
        <v>843</v>
      </c>
      <c r="F19" s="242" t="s">
        <v>844</v>
      </c>
      <c r="G19" s="46"/>
      <c r="H19" s="10" t="s">
        <v>97</v>
      </c>
      <c r="I19" s="100"/>
    </row>
    <row r="20" spans="1:9" ht="38.25">
      <c r="A20" s="240"/>
      <c r="B20" s="5" t="s">
        <v>214</v>
      </c>
      <c r="C20" s="5" t="s">
        <v>215</v>
      </c>
      <c r="D20" s="18" t="s">
        <v>547</v>
      </c>
      <c r="E20" s="76" t="s">
        <v>845</v>
      </c>
      <c r="F20" s="243" t="s">
        <v>846</v>
      </c>
      <c r="G20" s="18"/>
      <c r="H20" s="18"/>
      <c r="I20" s="100"/>
    </row>
    <row r="21" spans="1:9" ht="38.25">
      <c r="A21" s="240"/>
      <c r="B21" s="5" t="s">
        <v>239</v>
      </c>
      <c r="C21" s="5" t="s">
        <v>240</v>
      </c>
      <c r="D21" s="18" t="s">
        <v>255</v>
      </c>
      <c r="E21" s="171" t="s">
        <v>847</v>
      </c>
      <c r="F21" s="18" t="s">
        <v>848</v>
      </c>
      <c r="G21" s="18" t="s">
        <v>849</v>
      </c>
      <c r="H21" s="18" t="s">
        <v>104</v>
      </c>
      <c r="I21" s="100"/>
    </row>
    <row r="22" spans="1:9" ht="18" customHeight="1">
      <c r="A22" s="226"/>
      <c r="B22" s="876" t="s">
        <v>273</v>
      </c>
      <c r="C22" s="864"/>
      <c r="D22" s="864"/>
      <c r="E22" s="864"/>
      <c r="F22" s="864"/>
      <c r="G22" s="864"/>
      <c r="H22" s="865"/>
      <c r="I22" s="16"/>
    </row>
    <row r="23" spans="1:9" ht="51">
      <c r="A23" s="237"/>
      <c r="B23" s="5" t="s">
        <v>16</v>
      </c>
      <c r="C23" s="5" t="s">
        <v>17</v>
      </c>
      <c r="D23" s="18" t="s">
        <v>174</v>
      </c>
      <c r="E23" s="38" t="s">
        <v>850</v>
      </c>
      <c r="F23" s="186" t="s">
        <v>851</v>
      </c>
      <c r="G23" s="41" t="s">
        <v>852</v>
      </c>
      <c r="H23" s="18" t="s">
        <v>97</v>
      </c>
      <c r="I23" s="86"/>
    </row>
    <row r="24" spans="1:9" ht="25.5">
      <c r="A24" s="228"/>
      <c r="B24" s="5" t="s">
        <v>31</v>
      </c>
      <c r="C24" s="5" t="s">
        <v>34</v>
      </c>
      <c r="D24" s="18" t="s">
        <v>255</v>
      </c>
      <c r="E24" s="38" t="s">
        <v>853</v>
      </c>
      <c r="F24" s="18" t="s">
        <v>854</v>
      </c>
      <c r="G24" s="46" t="s">
        <v>855</v>
      </c>
      <c r="H24" s="10" t="s">
        <v>97</v>
      </c>
      <c r="I24" s="25"/>
    </row>
    <row r="25" spans="1:9" ht="25.5">
      <c r="A25" s="228"/>
      <c r="B25" s="5" t="s">
        <v>146</v>
      </c>
      <c r="C25" s="5" t="s">
        <v>148</v>
      </c>
      <c r="D25" s="18" t="s">
        <v>255</v>
      </c>
      <c r="E25" s="38" t="s">
        <v>856</v>
      </c>
      <c r="F25" s="186" t="s">
        <v>857</v>
      </c>
      <c r="G25" s="46" t="s">
        <v>858</v>
      </c>
      <c r="H25" s="10" t="s">
        <v>97</v>
      </c>
      <c r="I25" s="25"/>
    </row>
    <row r="26" spans="1:9" ht="12.75" customHeight="1">
      <c r="A26" s="244"/>
      <c r="B26" s="874" t="s">
        <v>160</v>
      </c>
      <c r="C26" s="864"/>
      <c r="D26" s="864"/>
      <c r="E26" s="864"/>
      <c r="F26" s="864"/>
      <c r="G26" s="864"/>
      <c r="H26" s="865"/>
      <c r="I26" s="49"/>
    </row>
    <row r="27" spans="1:9" ht="30.75" customHeight="1">
      <c r="A27" s="228"/>
      <c r="B27" s="5" t="s">
        <v>170</v>
      </c>
      <c r="C27" s="5" t="s">
        <v>173</v>
      </c>
      <c r="D27" s="18" t="s">
        <v>859</v>
      </c>
      <c r="E27" s="38" t="s">
        <v>860</v>
      </c>
      <c r="F27" s="18" t="s">
        <v>861</v>
      </c>
      <c r="G27" s="84" t="e">
        <f>HYPERLINK("https://yandex.ru/video/preview?filmId=15169824381937552112&amp;text=%D0%BF%D1%80%D0%B8%D1%91%D0%BC%D1%8B%20%D0%BF%D0%B8%D1%81%D1%8C%D0%BC%D0%B5%D0%BD%D0%BD%D0%BE%D0%B3%D0%BE%20%D1%83%D0%BC%D0%BD%D0%BE%D0%B6%D0%B5%D0%BD%D0%B8%D1%8F%20%D0%B2%20%D0%BF%D1%80%D0%"&amp;"B5%D0%B4%D0%B5%D0%BB%D0%B0%D1%85%201000%203%20%D0%BA%D0%BB%D0%B0%D1%81%D1%81%20%D0%B2%D0%B8%D0%B4%D0%B5%D0%BE%D1%83%D1%80%D0%BE%D0%BA&amp;path=wizard&amp;parent-reqid=1589207356801034-252704855660671305800313-prestable-app-host-sas-web-yp-72&amp;redircnt=1589207382.1","выполнить задания по видеоуроку")</f>
        <v>#VALUE!</v>
      </c>
      <c r="H27" s="133" t="s">
        <v>862</v>
      </c>
      <c r="I27" s="25"/>
    </row>
    <row r="28" spans="1:9" ht="25.5">
      <c r="A28" s="228"/>
      <c r="B28" s="5" t="s">
        <v>202</v>
      </c>
      <c r="C28" s="5" t="s">
        <v>203</v>
      </c>
      <c r="D28" s="18" t="s">
        <v>255</v>
      </c>
      <c r="E28" s="38" t="s">
        <v>863</v>
      </c>
      <c r="F28" s="38" t="s">
        <v>864</v>
      </c>
      <c r="G28" s="46" t="s">
        <v>865</v>
      </c>
      <c r="H28" s="10" t="s">
        <v>866</v>
      </c>
      <c r="I28" s="25"/>
    </row>
    <row r="29" spans="1:9" ht="47.25" customHeight="1">
      <c r="A29" s="237"/>
      <c r="B29" s="867" t="s">
        <v>214</v>
      </c>
      <c r="C29" s="867" t="s">
        <v>215</v>
      </c>
      <c r="D29" s="78" t="s">
        <v>241</v>
      </c>
      <c r="E29" s="38" t="s">
        <v>867</v>
      </c>
      <c r="F29" s="67" t="s">
        <v>868</v>
      </c>
      <c r="G29" s="178" t="str">
        <f>HYPERLINK("https://var-veka.ru/blog/srednevekovye-tancy.html","Пройти по ссылке
https://var-veka.ru/blog/srednevekovye-tancy.html")</f>
        <v>Пройти по ссылке
https://var-veka.ru/blog/srednevekovye-tancy.html</v>
      </c>
      <c r="H29" s="26" t="s">
        <v>869</v>
      </c>
      <c r="I29" s="86"/>
    </row>
    <row r="30" spans="1:9" ht="47.25" customHeight="1">
      <c r="A30" s="237"/>
      <c r="B30" s="868"/>
      <c r="C30" s="868"/>
      <c r="D30" s="78" t="s">
        <v>255</v>
      </c>
      <c r="E30" s="171" t="s">
        <v>870</v>
      </c>
      <c r="F30" s="18" t="s">
        <v>848</v>
      </c>
      <c r="G30" s="18" t="s">
        <v>849</v>
      </c>
      <c r="H30" s="245" t="s">
        <v>871</v>
      </c>
      <c r="I30" s="86"/>
    </row>
    <row r="31" spans="1:9" ht="18" customHeight="1">
      <c r="A31" s="226"/>
      <c r="B31" s="876" t="s">
        <v>441</v>
      </c>
      <c r="C31" s="864"/>
      <c r="D31" s="864"/>
      <c r="E31" s="864"/>
      <c r="F31" s="864"/>
      <c r="G31" s="864"/>
      <c r="H31" s="865"/>
      <c r="I31" s="16"/>
    </row>
    <row r="32" spans="1:9" ht="25.5">
      <c r="A32" s="237"/>
      <c r="B32" s="5" t="s">
        <v>16</v>
      </c>
      <c r="C32" s="5" t="s">
        <v>17</v>
      </c>
      <c r="D32" s="18" t="s">
        <v>255</v>
      </c>
      <c r="E32" s="38" t="s">
        <v>872</v>
      </c>
      <c r="F32" s="18" t="s">
        <v>873</v>
      </c>
      <c r="G32" s="41" t="s">
        <v>874</v>
      </c>
      <c r="H32" s="19" t="s">
        <v>875</v>
      </c>
      <c r="I32" s="86"/>
    </row>
    <row r="33" spans="1:9" ht="38.25">
      <c r="A33" s="228"/>
      <c r="B33" s="5" t="s">
        <v>31</v>
      </c>
      <c r="C33" s="5" t="s">
        <v>34</v>
      </c>
      <c r="D33" s="18" t="s">
        <v>255</v>
      </c>
      <c r="E33" s="38" t="s">
        <v>876</v>
      </c>
      <c r="F33" s="186" t="s">
        <v>877</v>
      </c>
      <c r="G33" s="46" t="s">
        <v>878</v>
      </c>
      <c r="H33" s="10" t="s">
        <v>879</v>
      </c>
      <c r="I33" s="25"/>
    </row>
    <row r="34" spans="1:9" ht="76.5">
      <c r="A34" s="228"/>
      <c r="B34" s="5" t="s">
        <v>146</v>
      </c>
      <c r="C34" s="5" t="s">
        <v>148</v>
      </c>
      <c r="D34" s="18" t="s">
        <v>174</v>
      </c>
      <c r="E34" s="38" t="s">
        <v>880</v>
      </c>
      <c r="F34" s="18" t="s">
        <v>881</v>
      </c>
      <c r="G34" s="84" t="str">
        <f>HYPERLINK("https://videouroki.net/video/40-na-iughie-ievropy.html","https://videouroki.net/video/40-na-iughie-ievropy.html")</f>
        <v>https://videouroki.net/video/40-na-iughie-ievropy.html</v>
      </c>
      <c r="H34" s="10" t="s">
        <v>882</v>
      </c>
      <c r="I34" s="25"/>
    </row>
    <row r="35" spans="1:9" ht="12.75" customHeight="1">
      <c r="A35" s="244"/>
      <c r="B35" s="874" t="s">
        <v>160</v>
      </c>
      <c r="C35" s="864"/>
      <c r="D35" s="864"/>
      <c r="E35" s="864"/>
      <c r="F35" s="864"/>
      <c r="G35" s="864"/>
      <c r="H35" s="865"/>
      <c r="I35" s="49"/>
    </row>
    <row r="36" spans="1:9" ht="25.5">
      <c r="A36" s="247"/>
      <c r="B36" s="5" t="s">
        <v>170</v>
      </c>
      <c r="C36" s="5" t="s">
        <v>173</v>
      </c>
      <c r="D36" s="18" t="s">
        <v>174</v>
      </c>
      <c r="E36" s="38" t="s">
        <v>883</v>
      </c>
      <c r="F36" s="186" t="s">
        <v>884</v>
      </c>
      <c r="G36" s="46"/>
      <c r="H36" s="10"/>
      <c r="I36" s="128"/>
    </row>
    <row r="37" spans="1:9" ht="25.5">
      <c r="A37" s="228"/>
      <c r="B37" s="5" t="s">
        <v>202</v>
      </c>
      <c r="C37" s="5" t="s">
        <v>203</v>
      </c>
      <c r="D37" s="18" t="s">
        <v>255</v>
      </c>
      <c r="E37" s="38" t="s">
        <v>885</v>
      </c>
      <c r="F37" s="218" t="s">
        <v>864</v>
      </c>
      <c r="G37" s="19" t="s">
        <v>886</v>
      </c>
      <c r="H37" s="18" t="s">
        <v>97</v>
      </c>
      <c r="I37" s="25"/>
    </row>
    <row r="38" spans="1:9" ht="63.75">
      <c r="A38" s="226"/>
      <c r="B38" s="190" t="s">
        <v>214</v>
      </c>
      <c r="C38" s="190" t="s">
        <v>215</v>
      </c>
      <c r="D38" s="18" t="s">
        <v>887</v>
      </c>
      <c r="E38" s="38" t="s">
        <v>888</v>
      </c>
      <c r="F38" s="18" t="s">
        <v>868</v>
      </c>
      <c r="G38" s="84" t="str">
        <f>HYPERLINK("https://www.youtube.com/watch?v=WpfeSurh27c","Пройти по ссылке
https://www.youtube.com/watch?v=WpfeSurh27c")</f>
        <v>Пройти по ссылке
https://www.youtube.com/watch?v=WpfeSurh27c</v>
      </c>
      <c r="H38" s="10" t="s">
        <v>746</v>
      </c>
      <c r="I38" s="16"/>
    </row>
    <row r="39" spans="1:9" ht="18">
      <c r="A39" s="226"/>
      <c r="B39" s="876" t="s">
        <v>590</v>
      </c>
      <c r="C39" s="864"/>
      <c r="D39" s="864"/>
      <c r="E39" s="864"/>
      <c r="F39" s="864"/>
      <c r="G39" s="864"/>
      <c r="H39" s="865"/>
      <c r="I39" s="16"/>
    </row>
    <row r="40" spans="1:9" ht="25.5" customHeight="1">
      <c r="A40" s="226"/>
      <c r="B40" s="129" t="s">
        <v>16</v>
      </c>
      <c r="C40" s="129" t="s">
        <v>17</v>
      </c>
      <c r="D40" s="18"/>
      <c r="E40" s="38" t="s">
        <v>889</v>
      </c>
      <c r="F40" s="18"/>
      <c r="G40" s="41"/>
      <c r="H40" s="18"/>
      <c r="I40" s="16"/>
    </row>
    <row r="41" spans="1:9" ht="38.25">
      <c r="A41" s="229"/>
      <c r="B41" s="129" t="s">
        <v>31</v>
      </c>
      <c r="C41" s="129" t="s">
        <v>34</v>
      </c>
      <c r="D41" s="18" t="s">
        <v>113</v>
      </c>
      <c r="E41" s="38" t="s">
        <v>890</v>
      </c>
      <c r="F41" s="18" t="s">
        <v>891</v>
      </c>
      <c r="G41" s="46" t="s">
        <v>892</v>
      </c>
      <c r="H41" s="10" t="s">
        <v>97</v>
      </c>
      <c r="I41" s="148"/>
    </row>
    <row r="42" spans="1:9" ht="25.5">
      <c r="A42" s="228"/>
      <c r="B42" s="129" t="s">
        <v>146</v>
      </c>
      <c r="C42" s="129" t="s">
        <v>148</v>
      </c>
      <c r="D42" s="18" t="s">
        <v>113</v>
      </c>
      <c r="E42" s="38" t="s">
        <v>893</v>
      </c>
      <c r="F42" s="38" t="s">
        <v>835</v>
      </c>
      <c r="G42" s="46"/>
      <c r="H42" s="10"/>
      <c r="I42" s="25"/>
    </row>
    <row r="43" spans="1:9" ht="12.75">
      <c r="A43" s="228"/>
      <c r="B43" s="874" t="s">
        <v>160</v>
      </c>
      <c r="C43" s="864"/>
      <c r="D43" s="864"/>
      <c r="E43" s="864"/>
      <c r="F43" s="864"/>
      <c r="G43" s="864"/>
      <c r="H43" s="865"/>
      <c r="I43" s="25"/>
    </row>
    <row r="44" spans="1:9" ht="25.5">
      <c r="A44" s="244"/>
      <c r="B44" s="129" t="s">
        <v>170</v>
      </c>
      <c r="C44" s="129" t="s">
        <v>173</v>
      </c>
      <c r="D44" s="18" t="s">
        <v>113</v>
      </c>
      <c r="E44" s="38" t="s">
        <v>894</v>
      </c>
      <c r="F44" s="18" t="s">
        <v>895</v>
      </c>
      <c r="G44" s="46" t="s">
        <v>896</v>
      </c>
      <c r="H44" s="10" t="s">
        <v>97</v>
      </c>
      <c r="I44" s="49"/>
    </row>
    <row r="45" spans="1:9" ht="25.5">
      <c r="A45" s="228"/>
      <c r="B45" s="37" t="s">
        <v>202</v>
      </c>
      <c r="C45" s="37" t="s">
        <v>203</v>
      </c>
      <c r="D45" s="137" t="s">
        <v>113</v>
      </c>
      <c r="E45" s="38" t="s">
        <v>897</v>
      </c>
      <c r="F45" s="218" t="s">
        <v>864</v>
      </c>
      <c r="G45" s="19" t="s">
        <v>886</v>
      </c>
      <c r="H45" s="18" t="s">
        <v>97</v>
      </c>
      <c r="I45" s="25"/>
    </row>
    <row r="46" spans="1:9" ht="63.75">
      <c r="A46" s="228"/>
      <c r="B46" s="867" t="s">
        <v>214</v>
      </c>
      <c r="C46" s="867" t="s">
        <v>215</v>
      </c>
      <c r="D46" s="18" t="s">
        <v>887</v>
      </c>
      <c r="E46" s="38" t="s">
        <v>898</v>
      </c>
      <c r="F46" s="18" t="s">
        <v>868</v>
      </c>
      <c r="G46" s="97" t="str">
        <f>HYPERLINK("https://www.youtube.com/watch?v=oxjbb7OpVeQ","Посмотреть видеоурок
https://www.youtube.com/watch?v=oxjbb7OpVeQ")</f>
        <v>Посмотреть видеоурок
https://www.youtube.com/watch?v=oxjbb7OpVeQ</v>
      </c>
      <c r="H46" s="18" t="s">
        <v>104</v>
      </c>
      <c r="I46" s="25"/>
    </row>
    <row r="47" spans="1:9" ht="12.75">
      <c r="A47" s="228"/>
      <c r="B47" s="868"/>
      <c r="C47" s="868"/>
      <c r="D47" s="47"/>
      <c r="E47" s="66" t="s">
        <v>899</v>
      </c>
      <c r="F47" s="248"/>
      <c r="G47" s="248"/>
      <c r="H47" s="248"/>
      <c r="I47" s="25"/>
    </row>
    <row r="48" spans="1:9" ht="38.25" customHeight="1">
      <c r="A48" s="226"/>
      <c r="B48" s="5" t="s">
        <v>239</v>
      </c>
      <c r="C48" s="5" t="s">
        <v>240</v>
      </c>
      <c r="D48" s="165"/>
      <c r="E48" s="76" t="s">
        <v>900</v>
      </c>
      <c r="F48" s="249"/>
      <c r="G48" s="249"/>
      <c r="H48" s="249"/>
      <c r="I48" s="16"/>
    </row>
    <row r="49" spans="1:9" ht="12.75">
      <c r="A49" s="237"/>
      <c r="I49" s="86"/>
    </row>
    <row r="50" spans="1:9" ht="12.75">
      <c r="A50" s="228"/>
      <c r="I50" s="25"/>
    </row>
    <row r="51" spans="1:9" ht="12.75">
      <c r="A51" s="228"/>
      <c r="I51" s="25"/>
    </row>
    <row r="52" spans="1:9" ht="12.75" customHeight="1">
      <c r="A52" s="244"/>
      <c r="I52" s="49"/>
    </row>
    <row r="53" spans="1:9" ht="28.5" customHeight="1">
      <c r="A53" s="228"/>
      <c r="I53" s="25"/>
    </row>
    <row r="54" spans="1:9" ht="12.75">
      <c r="A54" s="206"/>
      <c r="I54" s="114"/>
    </row>
    <row r="55" spans="1:9" ht="12.75">
      <c r="A55" s="63"/>
      <c r="I55" s="83"/>
    </row>
    <row r="56" spans="1:9" ht="12.75">
      <c r="A56" s="63"/>
      <c r="B56" s="63"/>
      <c r="C56" s="63"/>
      <c r="D56" s="63"/>
      <c r="E56" s="63"/>
      <c r="F56" s="63"/>
      <c r="G56" s="63"/>
      <c r="H56" s="63"/>
      <c r="I56" s="83"/>
    </row>
    <row r="57" spans="1:9" ht="12.75">
      <c r="A57" s="63"/>
      <c r="B57" s="63"/>
      <c r="C57" s="63"/>
      <c r="D57" s="63"/>
      <c r="E57" s="63"/>
      <c r="F57" s="63"/>
      <c r="G57" s="63"/>
      <c r="H57" s="63"/>
      <c r="I57" s="83"/>
    </row>
    <row r="58" spans="1:9" ht="12.75">
      <c r="A58" s="63"/>
      <c r="B58" s="63"/>
      <c r="C58" s="63"/>
      <c r="D58" s="63"/>
      <c r="E58" s="63"/>
      <c r="F58" s="63"/>
      <c r="G58" s="63"/>
      <c r="H58" s="63"/>
      <c r="I58" s="83"/>
    </row>
    <row r="59" spans="1:9" ht="12.75">
      <c r="A59" s="63"/>
      <c r="B59" s="206"/>
      <c r="C59" s="63"/>
      <c r="D59" s="63"/>
      <c r="E59" s="63"/>
      <c r="F59" s="63"/>
      <c r="G59" s="63"/>
      <c r="H59" s="63"/>
      <c r="I59" s="83"/>
    </row>
    <row r="60" spans="1:9" ht="12.75">
      <c r="A60" s="63"/>
      <c r="I60" s="83"/>
    </row>
    <row r="61" spans="1:9" ht="12.75">
      <c r="A61" s="63"/>
      <c r="I61" s="83"/>
    </row>
    <row r="62" spans="1:9" ht="12.75">
      <c r="A62" s="63"/>
      <c r="I62" s="83"/>
    </row>
    <row r="63" spans="1:9" ht="12.75">
      <c r="A63" s="63"/>
      <c r="I63" s="83"/>
    </row>
    <row r="64" spans="1:9" ht="12.75">
      <c r="A64" s="63"/>
      <c r="I64" s="83"/>
    </row>
    <row r="65" spans="1:9" ht="12.75">
      <c r="A65" s="63"/>
      <c r="I65" s="83"/>
    </row>
    <row r="66" spans="1:9" ht="12.75">
      <c r="A66" s="63"/>
      <c r="I66" s="83"/>
    </row>
    <row r="67" spans="1:9" ht="12.75">
      <c r="A67" s="63"/>
      <c r="I67" s="83"/>
    </row>
    <row r="68" spans="1:9" ht="12.75">
      <c r="A68" s="63"/>
      <c r="I68" s="83"/>
    </row>
    <row r="69" spans="1:9" ht="12.75">
      <c r="A69" s="63"/>
      <c r="I69" s="83"/>
    </row>
    <row r="70" spans="1:9" ht="12.75">
      <c r="A70" s="63"/>
      <c r="I70" s="83"/>
    </row>
    <row r="71" spans="1:9" ht="12.75">
      <c r="A71" s="63"/>
      <c r="I71" s="83"/>
    </row>
    <row r="72" spans="1:9" ht="12.75">
      <c r="A72" s="63"/>
      <c r="I72" s="83"/>
    </row>
    <row r="73" spans="1:9" ht="12.75">
      <c r="A73" s="63"/>
      <c r="I73" s="83"/>
    </row>
    <row r="74" spans="1:9" ht="12.75">
      <c r="A74" s="63"/>
      <c r="I74" s="83"/>
    </row>
    <row r="75" spans="1:9" ht="12.75">
      <c r="A75" s="63"/>
      <c r="I75" s="83"/>
    </row>
    <row r="76" spans="1:9" ht="12.75">
      <c r="A76" s="63"/>
      <c r="I76" s="83"/>
    </row>
    <row r="77" spans="1:9" ht="12.75">
      <c r="A77" s="63"/>
      <c r="I77" s="83"/>
    </row>
    <row r="78" spans="1:9" ht="12.75">
      <c r="A78" s="63"/>
      <c r="I78" s="83"/>
    </row>
    <row r="79" spans="1:9" ht="12.75">
      <c r="A79" s="63"/>
      <c r="I79" s="83"/>
    </row>
    <row r="80" spans="1:9" ht="12.75">
      <c r="A80" s="63"/>
      <c r="I80" s="83"/>
    </row>
    <row r="81" spans="1:9" ht="12.75">
      <c r="A81" s="63"/>
      <c r="I81" s="83"/>
    </row>
    <row r="82" spans="1:9" ht="12.75">
      <c r="A82" s="63"/>
      <c r="I82" s="83"/>
    </row>
    <row r="83" spans="1:9" ht="12.75">
      <c r="A83" s="63"/>
      <c r="I83" s="83"/>
    </row>
    <row r="84" spans="1:9" ht="12.75">
      <c r="A84" s="63"/>
      <c r="I84" s="83"/>
    </row>
    <row r="85" spans="1:9" ht="12.75">
      <c r="A85" s="63"/>
      <c r="I85" s="83"/>
    </row>
    <row r="86" spans="1:9" ht="12.75">
      <c r="A86" s="63"/>
      <c r="I86" s="83"/>
    </row>
    <row r="87" spans="1:9" ht="12.75">
      <c r="A87" s="63"/>
      <c r="I87" s="83"/>
    </row>
    <row r="88" spans="1:9" ht="12.75">
      <c r="A88" s="63"/>
      <c r="I88" s="83"/>
    </row>
    <row r="89" spans="1:9" ht="12.75">
      <c r="A89" s="63"/>
      <c r="I89" s="83"/>
    </row>
    <row r="90" spans="1:9" ht="12.75">
      <c r="A90" s="63"/>
      <c r="I90" s="83"/>
    </row>
    <row r="91" spans="1:9" ht="12.75">
      <c r="A91" s="63"/>
      <c r="I91" s="83"/>
    </row>
    <row r="92" spans="1:9" ht="12.75">
      <c r="A92" s="63"/>
      <c r="I92" s="83"/>
    </row>
    <row r="93" spans="1:9" ht="12.75">
      <c r="A93" s="63"/>
      <c r="I93" s="83"/>
    </row>
    <row r="94" spans="1:9" ht="12.75">
      <c r="A94" s="63"/>
      <c r="I94" s="83"/>
    </row>
    <row r="95" spans="1:9" ht="12.75">
      <c r="A95" s="63"/>
      <c r="I95" s="83"/>
    </row>
    <row r="96" spans="1:9" ht="12.75">
      <c r="A96" s="63"/>
      <c r="I96" s="83"/>
    </row>
    <row r="97" spans="1:9" ht="12.75">
      <c r="A97" s="63"/>
      <c r="I97" s="83"/>
    </row>
    <row r="98" spans="1:9" ht="12.75">
      <c r="A98" s="63"/>
      <c r="I98" s="83"/>
    </row>
    <row r="99" spans="1:9" ht="12.75">
      <c r="A99" s="63"/>
      <c r="I99" s="83"/>
    </row>
    <row r="100" spans="1:9" ht="12.75">
      <c r="A100" s="63"/>
      <c r="I100" s="83"/>
    </row>
    <row r="101" spans="1:9" ht="12.75">
      <c r="A101" s="63"/>
      <c r="I101" s="83"/>
    </row>
    <row r="102" spans="1:9" ht="12.75">
      <c r="A102" s="63"/>
      <c r="I102" s="83"/>
    </row>
    <row r="103" spans="1:9" ht="12.75">
      <c r="A103" s="63"/>
      <c r="I103" s="83"/>
    </row>
    <row r="104" spans="1:9" ht="12.75">
      <c r="A104" s="63"/>
      <c r="I104" s="83"/>
    </row>
    <row r="105" spans="1:9" ht="12.75">
      <c r="A105" s="63"/>
      <c r="I105" s="83"/>
    </row>
    <row r="106" spans="1:9" ht="12.75">
      <c r="A106" s="63"/>
      <c r="I106" s="83"/>
    </row>
    <row r="107" spans="1:9" ht="12.75">
      <c r="A107" s="63"/>
      <c r="I107" s="83"/>
    </row>
    <row r="108" spans="1:9" ht="12.75">
      <c r="A108" s="63"/>
      <c r="I108" s="83"/>
    </row>
    <row r="109" spans="1:9" ht="12.75">
      <c r="A109" s="63"/>
      <c r="I109" s="83"/>
    </row>
    <row r="110" spans="1:9" ht="12.75">
      <c r="A110" s="63"/>
      <c r="I110" s="83"/>
    </row>
    <row r="111" spans="1:9" ht="12.75">
      <c r="A111" s="63"/>
      <c r="B111" s="63"/>
      <c r="C111" s="63"/>
      <c r="D111" s="63"/>
      <c r="E111" s="63"/>
      <c r="F111" s="63"/>
      <c r="G111" s="63"/>
      <c r="H111" s="63"/>
      <c r="I111" s="83"/>
    </row>
    <row r="112" spans="1:9" ht="12.75">
      <c r="A112" s="63"/>
      <c r="B112" s="63"/>
      <c r="C112" s="63"/>
      <c r="D112" s="63"/>
      <c r="E112" s="63"/>
      <c r="F112" s="63"/>
      <c r="G112" s="63"/>
      <c r="H112" s="63"/>
      <c r="I112" s="83"/>
    </row>
    <row r="113" spans="1:9" ht="12.75">
      <c r="A113" s="63"/>
      <c r="B113" s="63"/>
      <c r="C113" s="63"/>
      <c r="D113" s="63"/>
      <c r="E113" s="63"/>
      <c r="F113" s="63"/>
      <c r="G113" s="63"/>
      <c r="H113" s="63"/>
      <c r="I113" s="83"/>
    </row>
    <row r="114" spans="1:9" ht="12.75">
      <c r="A114" s="63"/>
      <c r="B114" s="63"/>
      <c r="C114" s="63"/>
      <c r="D114" s="63"/>
      <c r="E114" s="63"/>
      <c r="F114" s="63"/>
      <c r="G114" s="63"/>
      <c r="H114" s="63"/>
      <c r="I114" s="83"/>
    </row>
    <row r="115" spans="1:9" ht="12.75">
      <c r="A115" s="63"/>
      <c r="B115" s="63"/>
      <c r="C115" s="63"/>
      <c r="D115" s="63"/>
      <c r="E115" s="63"/>
      <c r="F115" s="63"/>
      <c r="G115" s="63"/>
      <c r="H115" s="63"/>
      <c r="I115" s="83"/>
    </row>
    <row r="116" spans="1:9" ht="12.75">
      <c r="A116" s="63"/>
      <c r="B116" s="63"/>
      <c r="C116" s="63"/>
      <c r="D116" s="63"/>
      <c r="E116" s="63"/>
      <c r="F116" s="63"/>
      <c r="G116" s="63"/>
      <c r="H116" s="63"/>
      <c r="I116" s="83"/>
    </row>
    <row r="117" spans="1:9" ht="12.75">
      <c r="A117" s="63"/>
      <c r="B117" s="63"/>
      <c r="C117" s="63"/>
      <c r="D117" s="63"/>
      <c r="E117" s="63"/>
      <c r="F117" s="63"/>
      <c r="G117" s="63"/>
      <c r="H117" s="63"/>
      <c r="I117" s="83"/>
    </row>
    <row r="118" spans="1:9" ht="12.75">
      <c r="A118" s="63"/>
      <c r="B118" s="63"/>
      <c r="C118" s="63"/>
      <c r="D118" s="63"/>
      <c r="E118" s="63"/>
      <c r="F118" s="63"/>
      <c r="G118" s="63"/>
      <c r="H118" s="63"/>
      <c r="I118" s="83"/>
    </row>
    <row r="119" spans="1:9" ht="12.75">
      <c r="A119" s="63"/>
      <c r="B119" s="63"/>
      <c r="C119" s="63"/>
      <c r="D119" s="63"/>
      <c r="E119" s="63"/>
      <c r="F119" s="63"/>
      <c r="G119" s="63"/>
      <c r="H119" s="63"/>
      <c r="I119" s="83"/>
    </row>
    <row r="120" spans="1:9" ht="12.75">
      <c r="A120" s="63"/>
      <c r="B120" s="63"/>
      <c r="C120" s="63"/>
      <c r="D120" s="63"/>
      <c r="E120" s="63"/>
      <c r="F120" s="63"/>
      <c r="G120" s="63"/>
      <c r="H120" s="63"/>
      <c r="I120" s="83"/>
    </row>
    <row r="121" spans="1:9" ht="12.75">
      <c r="A121" s="63"/>
      <c r="B121" s="63"/>
      <c r="C121" s="63"/>
      <c r="D121" s="63"/>
      <c r="E121" s="63"/>
      <c r="F121" s="63"/>
      <c r="G121" s="63"/>
      <c r="H121" s="63"/>
      <c r="I121" s="83"/>
    </row>
    <row r="122" spans="1:9" ht="12.75">
      <c r="A122" s="63"/>
      <c r="B122" s="63"/>
      <c r="C122" s="63"/>
      <c r="D122" s="63"/>
      <c r="E122" s="63"/>
      <c r="F122" s="63"/>
      <c r="G122" s="63"/>
      <c r="H122" s="63"/>
      <c r="I122" s="83"/>
    </row>
    <row r="123" spans="1:9" ht="12.75">
      <c r="A123" s="63"/>
      <c r="B123" s="63"/>
      <c r="C123" s="63"/>
      <c r="D123" s="63"/>
      <c r="E123" s="63"/>
      <c r="F123" s="63"/>
      <c r="G123" s="63"/>
      <c r="H123" s="63"/>
      <c r="I123" s="83"/>
    </row>
    <row r="124" spans="1:9" ht="12.75">
      <c r="A124" s="63"/>
      <c r="B124" s="63"/>
      <c r="C124" s="63"/>
      <c r="D124" s="63"/>
      <c r="E124" s="63"/>
      <c r="F124" s="63"/>
      <c r="G124" s="63"/>
      <c r="H124" s="63"/>
      <c r="I124" s="83"/>
    </row>
    <row r="125" spans="1:9" ht="12.75">
      <c r="A125" s="63"/>
      <c r="B125" s="63"/>
      <c r="C125" s="63"/>
      <c r="D125" s="63"/>
      <c r="E125" s="63"/>
      <c r="F125" s="63"/>
      <c r="G125" s="63"/>
      <c r="H125" s="63"/>
      <c r="I125" s="83"/>
    </row>
    <row r="126" spans="1:9" ht="12.75">
      <c r="A126" s="63"/>
      <c r="B126" s="63"/>
      <c r="C126" s="63"/>
      <c r="D126" s="63"/>
      <c r="E126" s="63"/>
      <c r="F126" s="63"/>
      <c r="G126" s="63"/>
      <c r="H126" s="63"/>
      <c r="I126" s="83"/>
    </row>
    <row r="127" spans="1:9" ht="12.75">
      <c r="A127" s="63"/>
      <c r="B127" s="63"/>
      <c r="C127" s="63"/>
      <c r="D127" s="63"/>
      <c r="E127" s="63"/>
      <c r="F127" s="63"/>
      <c r="G127" s="63"/>
      <c r="H127" s="63"/>
      <c r="I127" s="83"/>
    </row>
    <row r="128" spans="1:9" ht="12.75">
      <c r="A128" s="63"/>
      <c r="B128" s="63"/>
      <c r="C128" s="63"/>
      <c r="D128" s="63"/>
      <c r="E128" s="63"/>
      <c r="F128" s="63"/>
      <c r="G128" s="63"/>
      <c r="H128" s="63"/>
      <c r="I128" s="83"/>
    </row>
    <row r="129" spans="1:9" ht="12.75">
      <c r="A129" s="63"/>
      <c r="B129" s="63"/>
      <c r="C129" s="63"/>
      <c r="D129" s="63"/>
      <c r="E129" s="63"/>
      <c r="F129" s="63"/>
      <c r="G129" s="63"/>
      <c r="H129" s="63"/>
      <c r="I129" s="83"/>
    </row>
    <row r="130" spans="1:9" ht="12.75">
      <c r="A130" s="63"/>
      <c r="B130" s="63"/>
      <c r="C130" s="63"/>
      <c r="D130" s="63"/>
      <c r="E130" s="63"/>
      <c r="F130" s="63"/>
      <c r="G130" s="63"/>
      <c r="H130" s="63"/>
      <c r="I130" s="83"/>
    </row>
    <row r="131" spans="1:9" ht="12.75">
      <c r="A131" s="63"/>
      <c r="B131" s="63"/>
      <c r="C131" s="63"/>
      <c r="D131" s="63"/>
      <c r="E131" s="63"/>
      <c r="F131" s="63"/>
      <c r="G131" s="63"/>
      <c r="H131" s="63"/>
      <c r="I131" s="83"/>
    </row>
    <row r="132" spans="1:9" ht="12.75">
      <c r="A132" s="63"/>
      <c r="B132" s="63"/>
      <c r="C132" s="63"/>
      <c r="D132" s="63"/>
      <c r="E132" s="63"/>
      <c r="F132" s="63"/>
      <c r="G132" s="63"/>
      <c r="H132" s="63"/>
      <c r="I132" s="83"/>
    </row>
    <row r="133" spans="1:9" ht="12.75">
      <c r="A133" s="63"/>
      <c r="B133" s="63"/>
      <c r="C133" s="63"/>
      <c r="D133" s="63"/>
      <c r="E133" s="63"/>
      <c r="F133" s="63"/>
      <c r="G133" s="63"/>
      <c r="H133" s="63"/>
      <c r="I133" s="83"/>
    </row>
    <row r="134" spans="1:9" ht="12.75">
      <c r="A134" s="63"/>
      <c r="B134" s="63"/>
      <c r="C134" s="63"/>
      <c r="D134" s="63"/>
      <c r="E134" s="63"/>
      <c r="F134" s="63"/>
      <c r="G134" s="63"/>
      <c r="H134" s="63"/>
      <c r="I134" s="83"/>
    </row>
    <row r="135" spans="1:9" ht="12.75">
      <c r="A135" s="63"/>
      <c r="B135" s="63"/>
      <c r="C135" s="63"/>
      <c r="D135" s="63"/>
      <c r="E135" s="63"/>
      <c r="F135" s="63"/>
      <c r="G135" s="63"/>
      <c r="H135" s="63"/>
      <c r="I135" s="83"/>
    </row>
    <row r="136" spans="1:9" ht="12.75">
      <c r="A136" s="63"/>
      <c r="B136" s="63"/>
      <c r="C136" s="63"/>
      <c r="D136" s="63"/>
      <c r="E136" s="63"/>
      <c r="F136" s="63"/>
      <c r="G136" s="63"/>
      <c r="H136" s="63"/>
      <c r="I136" s="83"/>
    </row>
    <row r="137" spans="1:9" ht="12.75">
      <c r="A137" s="63"/>
      <c r="B137" s="63"/>
      <c r="C137" s="63"/>
      <c r="D137" s="63"/>
      <c r="E137" s="63"/>
      <c r="F137" s="63"/>
      <c r="G137" s="63"/>
      <c r="H137" s="63"/>
      <c r="I137" s="83"/>
    </row>
    <row r="138" spans="1:9" ht="12.75">
      <c r="A138" s="63"/>
      <c r="B138" s="63"/>
      <c r="C138" s="63"/>
      <c r="D138" s="63"/>
      <c r="E138" s="63"/>
      <c r="F138" s="63"/>
      <c r="G138" s="63"/>
      <c r="H138" s="63"/>
      <c r="I138" s="83"/>
    </row>
    <row r="139" spans="1:9" ht="12.75">
      <c r="A139" s="63"/>
      <c r="B139" s="63"/>
      <c r="C139" s="63"/>
      <c r="D139" s="63"/>
      <c r="E139" s="63"/>
      <c r="F139" s="63"/>
      <c r="G139" s="63"/>
      <c r="H139" s="63"/>
      <c r="I139" s="83"/>
    </row>
    <row r="140" spans="1:9" ht="12.75">
      <c r="A140" s="63"/>
      <c r="B140" s="63"/>
      <c r="C140" s="63"/>
      <c r="D140" s="63"/>
      <c r="E140" s="63"/>
      <c r="F140" s="63"/>
      <c r="G140" s="63"/>
      <c r="H140" s="63"/>
      <c r="I140" s="83"/>
    </row>
    <row r="141" spans="1:9" ht="12.75">
      <c r="A141" s="63"/>
      <c r="B141" s="63"/>
      <c r="C141" s="63"/>
      <c r="D141" s="63"/>
      <c r="E141" s="63"/>
      <c r="F141" s="63"/>
      <c r="G141" s="63"/>
      <c r="H141" s="63"/>
      <c r="I141" s="83"/>
    </row>
    <row r="142" spans="1:9" ht="12.75">
      <c r="A142" s="63"/>
      <c r="B142" s="63"/>
      <c r="C142" s="63"/>
      <c r="D142" s="63"/>
      <c r="E142" s="63"/>
      <c r="F142" s="63"/>
      <c r="G142" s="63"/>
      <c r="H142" s="63"/>
      <c r="I142" s="83"/>
    </row>
    <row r="143" spans="1:9" ht="12.75">
      <c r="A143" s="63"/>
      <c r="B143" s="63"/>
      <c r="C143" s="63"/>
      <c r="D143" s="63"/>
      <c r="E143" s="63"/>
      <c r="F143" s="63"/>
      <c r="G143" s="63"/>
      <c r="H143" s="63"/>
      <c r="I143" s="83"/>
    </row>
    <row r="144" spans="1:9" ht="12.75">
      <c r="A144" s="63"/>
      <c r="B144" s="63"/>
      <c r="C144" s="63"/>
      <c r="D144" s="63"/>
      <c r="E144" s="63"/>
      <c r="F144" s="63"/>
      <c r="G144" s="63"/>
      <c r="H144" s="63"/>
      <c r="I144" s="83"/>
    </row>
    <row r="145" spans="1:9" ht="12.75">
      <c r="A145" s="63"/>
      <c r="B145" s="63"/>
      <c r="C145" s="63"/>
      <c r="D145" s="63"/>
      <c r="E145" s="63"/>
      <c r="F145" s="63"/>
      <c r="G145" s="63"/>
      <c r="H145" s="63"/>
      <c r="I145" s="83"/>
    </row>
    <row r="146" spans="1:9" ht="12.75">
      <c r="A146" s="63"/>
      <c r="B146" s="63"/>
      <c r="C146" s="63"/>
      <c r="D146" s="63"/>
      <c r="E146" s="63"/>
      <c r="F146" s="63"/>
      <c r="G146" s="63"/>
      <c r="H146" s="63"/>
      <c r="I146" s="83"/>
    </row>
    <row r="147" spans="1:9" ht="12.75">
      <c r="A147" s="63"/>
      <c r="B147" s="63"/>
      <c r="C147" s="63"/>
      <c r="D147" s="63"/>
      <c r="E147" s="63"/>
      <c r="F147" s="63"/>
      <c r="G147" s="63"/>
      <c r="H147" s="63"/>
      <c r="I147" s="83"/>
    </row>
    <row r="148" spans="1:9" ht="12.75">
      <c r="A148" s="63"/>
      <c r="B148" s="63"/>
      <c r="C148" s="63"/>
      <c r="D148" s="63"/>
      <c r="E148" s="63"/>
      <c r="F148" s="63"/>
      <c r="G148" s="63"/>
      <c r="H148" s="63"/>
      <c r="I148" s="83"/>
    </row>
    <row r="149" spans="1:9" ht="12.75">
      <c r="A149" s="63"/>
      <c r="B149" s="63"/>
      <c r="C149" s="63"/>
      <c r="D149" s="63"/>
      <c r="E149" s="63"/>
      <c r="F149" s="63"/>
      <c r="G149" s="63"/>
      <c r="H149" s="63"/>
      <c r="I149" s="83"/>
    </row>
    <row r="150" spans="1:9" ht="12.75">
      <c r="A150" s="63"/>
      <c r="B150" s="63"/>
      <c r="C150" s="63"/>
      <c r="D150" s="63"/>
      <c r="E150" s="63"/>
      <c r="F150" s="63"/>
      <c r="G150" s="63"/>
      <c r="H150" s="63"/>
      <c r="I150" s="83"/>
    </row>
    <row r="151" spans="1:9" ht="12.75">
      <c r="A151" s="63"/>
      <c r="B151" s="63"/>
      <c r="C151" s="63"/>
      <c r="D151" s="63"/>
      <c r="E151" s="63"/>
      <c r="F151" s="63"/>
      <c r="G151" s="63"/>
      <c r="H151" s="63"/>
      <c r="I151" s="83"/>
    </row>
    <row r="152" spans="1:9" ht="12.75">
      <c r="A152" s="63"/>
      <c r="B152" s="63"/>
      <c r="C152" s="63"/>
      <c r="D152" s="63"/>
      <c r="E152" s="63"/>
      <c r="F152" s="63"/>
      <c r="G152" s="63"/>
      <c r="H152" s="63"/>
      <c r="I152" s="83"/>
    </row>
    <row r="153" spans="1:9" ht="12.75">
      <c r="A153" s="63"/>
      <c r="B153" s="63"/>
      <c r="C153" s="63"/>
      <c r="D153" s="63"/>
      <c r="E153" s="63"/>
      <c r="F153" s="63"/>
      <c r="G153" s="63"/>
      <c r="H153" s="63"/>
      <c r="I153" s="83"/>
    </row>
    <row r="154" spans="1:9" ht="12.75">
      <c r="A154" s="63"/>
      <c r="B154" s="63"/>
      <c r="C154" s="63"/>
      <c r="D154" s="63"/>
      <c r="E154" s="63"/>
      <c r="F154" s="63"/>
      <c r="G154" s="63"/>
      <c r="H154" s="63"/>
      <c r="I154" s="83"/>
    </row>
    <row r="155" spans="1:9" ht="12.75">
      <c r="A155" s="63"/>
      <c r="B155" s="63"/>
      <c r="C155" s="63"/>
      <c r="D155" s="63"/>
      <c r="E155" s="63"/>
      <c r="F155" s="63"/>
      <c r="G155" s="63"/>
      <c r="H155" s="63"/>
      <c r="I155" s="83"/>
    </row>
    <row r="156" spans="1:9" ht="12.75">
      <c r="A156" s="63"/>
      <c r="B156" s="63"/>
      <c r="C156" s="63"/>
      <c r="D156" s="63"/>
      <c r="E156" s="63"/>
      <c r="F156" s="63"/>
      <c r="G156" s="63"/>
      <c r="H156" s="63"/>
      <c r="I156" s="83"/>
    </row>
    <row r="157" spans="1:9" ht="12.75">
      <c r="A157" s="63"/>
      <c r="B157" s="63"/>
      <c r="C157" s="63"/>
      <c r="D157" s="63"/>
      <c r="E157" s="63"/>
      <c r="F157" s="63"/>
      <c r="G157" s="63"/>
      <c r="H157" s="63"/>
      <c r="I157" s="83"/>
    </row>
    <row r="158" spans="1:9" ht="12.75">
      <c r="A158" s="63"/>
      <c r="B158" s="63"/>
      <c r="C158" s="63"/>
      <c r="D158" s="63"/>
      <c r="E158" s="63"/>
      <c r="F158" s="63"/>
      <c r="G158" s="63"/>
      <c r="H158" s="63"/>
      <c r="I158" s="83"/>
    </row>
    <row r="159" spans="1:9" ht="12.75">
      <c r="A159" s="63"/>
      <c r="B159" s="63"/>
      <c r="C159" s="63"/>
      <c r="D159" s="63"/>
      <c r="E159" s="63"/>
      <c r="F159" s="63"/>
      <c r="G159" s="63"/>
      <c r="H159" s="63"/>
      <c r="I159" s="83"/>
    </row>
    <row r="160" spans="1:9" ht="12.75">
      <c r="A160" s="63"/>
      <c r="B160" s="63"/>
      <c r="C160" s="63"/>
      <c r="D160" s="63"/>
      <c r="E160" s="63"/>
      <c r="F160" s="63"/>
      <c r="G160" s="63"/>
      <c r="H160" s="63"/>
      <c r="I160" s="83"/>
    </row>
    <row r="161" spans="1:9" ht="12.75">
      <c r="A161" s="63"/>
      <c r="B161" s="63"/>
      <c r="C161" s="63"/>
      <c r="D161" s="63"/>
      <c r="E161" s="63"/>
      <c r="F161" s="63"/>
      <c r="G161" s="63"/>
      <c r="H161" s="63"/>
      <c r="I161" s="83"/>
    </row>
    <row r="162" spans="1:9" ht="12.75">
      <c r="A162" s="63"/>
      <c r="B162" s="63"/>
      <c r="C162" s="63"/>
      <c r="D162" s="63"/>
      <c r="E162" s="63"/>
      <c r="F162" s="63"/>
      <c r="G162" s="63"/>
      <c r="H162" s="63"/>
      <c r="I162" s="83"/>
    </row>
    <row r="163" spans="1:9" ht="12.75">
      <c r="A163" s="63"/>
      <c r="B163" s="63"/>
      <c r="C163" s="63"/>
      <c r="D163" s="63"/>
      <c r="E163" s="63"/>
      <c r="F163" s="63"/>
      <c r="G163" s="63"/>
      <c r="H163" s="63"/>
      <c r="I163" s="83"/>
    </row>
    <row r="164" spans="1:9" ht="12.75">
      <c r="A164" s="63"/>
      <c r="B164" s="63"/>
      <c r="C164" s="63"/>
      <c r="D164" s="63"/>
      <c r="E164" s="63"/>
      <c r="F164" s="63"/>
      <c r="G164" s="63"/>
      <c r="H164" s="63"/>
      <c r="I164" s="83"/>
    </row>
    <row r="165" spans="1:9" ht="12.75">
      <c r="A165" s="63"/>
      <c r="B165" s="63"/>
      <c r="C165" s="63"/>
      <c r="D165" s="63"/>
      <c r="E165" s="63"/>
      <c r="F165" s="63"/>
      <c r="G165" s="63"/>
      <c r="H165" s="63"/>
      <c r="I165" s="83"/>
    </row>
    <row r="166" spans="1:9" ht="12.75">
      <c r="A166" s="63"/>
      <c r="B166" s="63"/>
      <c r="C166" s="63"/>
      <c r="D166" s="63"/>
      <c r="E166" s="63"/>
      <c r="F166" s="63"/>
      <c r="G166" s="63"/>
      <c r="H166" s="63"/>
      <c r="I166" s="83"/>
    </row>
    <row r="167" spans="1:9" ht="12.75">
      <c r="A167" s="63"/>
      <c r="B167" s="63"/>
      <c r="C167" s="63"/>
      <c r="D167" s="63"/>
      <c r="E167" s="63"/>
      <c r="F167" s="63"/>
      <c r="G167" s="63"/>
      <c r="H167" s="63"/>
      <c r="I167" s="83"/>
    </row>
    <row r="168" spans="1:9" ht="12.75">
      <c r="A168" s="63"/>
      <c r="B168" s="63"/>
      <c r="C168" s="63"/>
      <c r="D168" s="63"/>
      <c r="E168" s="63"/>
      <c r="F168" s="63"/>
      <c r="G168" s="63"/>
      <c r="H168" s="63"/>
      <c r="I168" s="83"/>
    </row>
    <row r="169" spans="1:9" ht="12.75">
      <c r="A169" s="63"/>
      <c r="B169" s="63"/>
      <c r="C169" s="63"/>
      <c r="D169" s="63"/>
      <c r="E169" s="63"/>
      <c r="F169" s="63"/>
      <c r="G169" s="63"/>
      <c r="H169" s="63"/>
      <c r="I169" s="83"/>
    </row>
    <row r="170" spans="1:9" ht="12.75">
      <c r="A170" s="63"/>
      <c r="B170" s="63"/>
      <c r="C170" s="63"/>
      <c r="D170" s="63"/>
      <c r="E170" s="63"/>
      <c r="F170" s="63"/>
      <c r="G170" s="63"/>
      <c r="H170" s="63"/>
      <c r="I170" s="83"/>
    </row>
    <row r="171" spans="1:9" ht="12.75">
      <c r="A171" s="63"/>
      <c r="B171" s="63"/>
      <c r="C171" s="63"/>
      <c r="D171" s="63"/>
      <c r="E171" s="63"/>
      <c r="F171" s="63"/>
      <c r="G171" s="63"/>
      <c r="H171" s="63"/>
      <c r="I171" s="83"/>
    </row>
    <row r="172" spans="1:9" ht="12.75">
      <c r="A172" s="63"/>
      <c r="B172" s="63"/>
      <c r="C172" s="63"/>
      <c r="D172" s="63"/>
      <c r="E172" s="63"/>
      <c r="F172" s="63"/>
      <c r="G172" s="63"/>
      <c r="H172" s="63"/>
      <c r="I172" s="83"/>
    </row>
    <row r="173" spans="1:9" ht="12.75">
      <c r="A173" s="63"/>
      <c r="B173" s="63"/>
      <c r="C173" s="63"/>
      <c r="D173" s="63"/>
      <c r="E173" s="63"/>
      <c r="F173" s="63"/>
      <c r="G173" s="63"/>
      <c r="H173" s="63"/>
      <c r="I173" s="83"/>
    </row>
    <row r="174" spans="1:9" ht="12.75">
      <c r="A174" s="63"/>
      <c r="B174" s="63"/>
      <c r="C174" s="63"/>
      <c r="D174" s="63"/>
      <c r="E174" s="63"/>
      <c r="F174" s="63"/>
      <c r="G174" s="63"/>
      <c r="H174" s="63"/>
      <c r="I174" s="83"/>
    </row>
    <row r="175" spans="1:9" ht="12.75">
      <c r="A175" s="63"/>
      <c r="B175" s="63"/>
      <c r="C175" s="63"/>
      <c r="D175" s="63"/>
      <c r="E175" s="63"/>
      <c r="F175" s="63"/>
      <c r="G175" s="63"/>
      <c r="H175" s="63"/>
      <c r="I175" s="83"/>
    </row>
    <row r="176" spans="1:9" ht="12.75">
      <c r="A176" s="63"/>
      <c r="B176" s="63"/>
      <c r="C176" s="63"/>
      <c r="D176" s="63"/>
      <c r="E176" s="63"/>
      <c r="F176" s="63"/>
      <c r="G176" s="63"/>
      <c r="H176" s="63"/>
      <c r="I176" s="83"/>
    </row>
    <row r="177" spans="1:9" ht="12.75">
      <c r="A177" s="63"/>
      <c r="B177" s="63"/>
      <c r="C177" s="63"/>
      <c r="D177" s="63"/>
      <c r="E177" s="63"/>
      <c r="F177" s="63"/>
      <c r="G177" s="63"/>
      <c r="H177" s="63"/>
      <c r="I177" s="83"/>
    </row>
    <row r="178" spans="1:9" ht="12.75">
      <c r="A178" s="63"/>
      <c r="B178" s="63"/>
      <c r="C178" s="63"/>
      <c r="D178" s="63"/>
      <c r="E178" s="63"/>
      <c r="F178" s="63"/>
      <c r="G178" s="63"/>
      <c r="H178" s="63"/>
      <c r="I178" s="83"/>
    </row>
    <row r="179" spans="1:9" ht="12.75">
      <c r="A179" s="63"/>
      <c r="B179" s="63"/>
      <c r="C179" s="63"/>
      <c r="D179" s="63"/>
      <c r="E179" s="63"/>
      <c r="F179" s="63"/>
      <c r="G179" s="63"/>
      <c r="H179" s="63"/>
      <c r="I179" s="83"/>
    </row>
    <row r="180" spans="1:9" ht="12.75">
      <c r="A180" s="63"/>
      <c r="B180" s="63"/>
      <c r="C180" s="63"/>
      <c r="D180" s="63"/>
      <c r="E180" s="63"/>
      <c r="F180" s="63"/>
      <c r="G180" s="63"/>
      <c r="H180" s="63"/>
      <c r="I180" s="83"/>
    </row>
    <row r="181" spans="1:9" ht="12.75">
      <c r="A181" s="63"/>
      <c r="B181" s="63"/>
      <c r="C181" s="63"/>
      <c r="D181" s="63"/>
      <c r="E181" s="63"/>
      <c r="F181" s="63"/>
      <c r="G181" s="63"/>
      <c r="H181" s="63"/>
      <c r="I181" s="83"/>
    </row>
    <row r="182" spans="1:9" ht="12.75">
      <c r="A182" s="63"/>
      <c r="B182" s="63"/>
      <c r="C182" s="63"/>
      <c r="D182" s="63"/>
      <c r="E182" s="63"/>
      <c r="F182" s="63"/>
      <c r="G182" s="63"/>
      <c r="H182" s="63"/>
      <c r="I182" s="83"/>
    </row>
    <row r="183" spans="1:9" ht="12.75">
      <c r="A183" s="63"/>
      <c r="B183" s="63"/>
      <c r="C183" s="63"/>
      <c r="D183" s="63"/>
      <c r="E183" s="63"/>
      <c r="F183" s="63"/>
      <c r="G183" s="63"/>
      <c r="H183" s="63"/>
      <c r="I183" s="83"/>
    </row>
    <row r="184" spans="1:9" ht="12.75">
      <c r="A184" s="63"/>
      <c r="B184" s="63"/>
      <c r="C184" s="63"/>
      <c r="D184" s="63"/>
      <c r="E184" s="63"/>
      <c r="F184" s="63"/>
      <c r="G184" s="63"/>
      <c r="H184" s="63"/>
      <c r="I184" s="83"/>
    </row>
    <row r="185" spans="1:9" ht="12.75">
      <c r="A185" s="63"/>
      <c r="B185" s="63"/>
      <c r="C185" s="63"/>
      <c r="D185" s="63"/>
      <c r="E185" s="63"/>
      <c r="F185" s="63"/>
      <c r="G185" s="63"/>
      <c r="H185" s="63"/>
      <c r="I185" s="83"/>
    </row>
    <row r="186" spans="1:9" ht="12.75">
      <c r="A186" s="63"/>
      <c r="B186" s="63"/>
      <c r="C186" s="63"/>
      <c r="D186" s="63"/>
      <c r="E186" s="63"/>
      <c r="F186" s="63"/>
      <c r="G186" s="63"/>
      <c r="H186" s="63"/>
      <c r="I186" s="83"/>
    </row>
    <row r="187" spans="1:9" ht="12.75">
      <c r="A187" s="63"/>
      <c r="B187" s="63"/>
      <c r="C187" s="63"/>
      <c r="D187" s="63"/>
      <c r="E187" s="63"/>
      <c r="F187" s="63"/>
      <c r="G187" s="63"/>
      <c r="H187" s="63"/>
      <c r="I187" s="83"/>
    </row>
    <row r="188" spans="1:9" ht="12.75">
      <c r="A188" s="63"/>
      <c r="B188" s="63"/>
      <c r="C188" s="63"/>
      <c r="D188" s="63"/>
      <c r="E188" s="63"/>
      <c r="F188" s="63"/>
      <c r="G188" s="63"/>
      <c r="H188" s="63"/>
      <c r="I188" s="83"/>
    </row>
    <row r="189" spans="1:9" ht="12.75">
      <c r="A189" s="63"/>
      <c r="B189" s="63"/>
      <c r="C189" s="63"/>
      <c r="D189" s="63"/>
      <c r="E189" s="63"/>
      <c r="F189" s="63"/>
      <c r="G189" s="63"/>
      <c r="H189" s="63"/>
      <c r="I189" s="83"/>
    </row>
    <row r="190" spans="1:9" ht="12.75">
      <c r="A190" s="63"/>
      <c r="B190" s="63"/>
      <c r="C190" s="63"/>
      <c r="D190" s="63"/>
      <c r="E190" s="63"/>
      <c r="F190" s="63"/>
      <c r="G190" s="63"/>
      <c r="H190" s="63"/>
      <c r="I190" s="83"/>
    </row>
    <row r="191" spans="1:9" ht="12.75">
      <c r="A191" s="63"/>
      <c r="B191" s="63"/>
      <c r="C191" s="63"/>
      <c r="D191" s="63"/>
      <c r="E191" s="63"/>
      <c r="F191" s="63"/>
      <c r="G191" s="63"/>
      <c r="H191" s="63"/>
      <c r="I191" s="83"/>
    </row>
    <row r="192" spans="1:9" ht="12.75">
      <c r="A192" s="63"/>
      <c r="B192" s="63"/>
      <c r="C192" s="63"/>
      <c r="D192" s="63"/>
      <c r="E192" s="63"/>
      <c r="F192" s="63"/>
      <c r="G192" s="63"/>
      <c r="H192" s="63"/>
      <c r="I192" s="83"/>
    </row>
    <row r="193" spans="1:9" ht="12.75">
      <c r="A193" s="63"/>
      <c r="B193" s="63"/>
      <c r="C193" s="63"/>
      <c r="D193" s="63"/>
      <c r="E193" s="63"/>
      <c r="F193" s="63"/>
      <c r="G193" s="63"/>
      <c r="H193" s="63"/>
      <c r="I193" s="83"/>
    </row>
    <row r="194" spans="1:9" ht="12.75">
      <c r="A194" s="63"/>
      <c r="B194" s="63"/>
      <c r="C194" s="63"/>
      <c r="D194" s="63"/>
      <c r="E194" s="63"/>
      <c r="F194" s="63"/>
      <c r="G194" s="63"/>
      <c r="H194" s="63"/>
      <c r="I194" s="83"/>
    </row>
    <row r="195" spans="1:9" ht="12.75">
      <c r="A195" s="63"/>
      <c r="B195" s="63"/>
      <c r="C195" s="63"/>
      <c r="D195" s="63"/>
      <c r="E195" s="63"/>
      <c r="F195" s="63"/>
      <c r="G195" s="63"/>
      <c r="H195" s="63"/>
      <c r="I195" s="83"/>
    </row>
    <row r="196" spans="1:9" ht="12.75">
      <c r="A196" s="63"/>
      <c r="B196" s="63"/>
      <c r="C196" s="63"/>
      <c r="D196" s="63"/>
      <c r="E196" s="63"/>
      <c r="F196" s="63"/>
      <c r="G196" s="63"/>
      <c r="H196" s="63"/>
      <c r="I196" s="83"/>
    </row>
    <row r="197" spans="1:9" ht="12.75">
      <c r="A197" s="63"/>
      <c r="B197" s="63"/>
      <c r="C197" s="63"/>
      <c r="D197" s="63"/>
      <c r="E197" s="63"/>
      <c r="F197" s="63"/>
      <c r="G197" s="63"/>
      <c r="H197" s="63"/>
      <c r="I197" s="83"/>
    </row>
    <row r="198" spans="1:9" ht="12.75">
      <c r="A198" s="63"/>
      <c r="B198" s="63"/>
      <c r="C198" s="63"/>
      <c r="D198" s="63"/>
      <c r="E198" s="63"/>
      <c r="F198" s="63"/>
      <c r="G198" s="63"/>
      <c r="H198" s="63"/>
      <c r="I198" s="83"/>
    </row>
    <row r="199" spans="1:9" ht="12.75">
      <c r="A199" s="63"/>
      <c r="B199" s="63"/>
      <c r="C199" s="63"/>
      <c r="D199" s="63"/>
      <c r="E199" s="63"/>
      <c r="F199" s="63"/>
      <c r="G199" s="63"/>
      <c r="H199" s="63"/>
      <c r="I199" s="83"/>
    </row>
    <row r="200" spans="1:9" ht="12.75">
      <c r="A200" s="63"/>
      <c r="B200" s="63"/>
      <c r="C200" s="63"/>
      <c r="D200" s="63"/>
      <c r="E200" s="63"/>
      <c r="F200" s="63"/>
      <c r="G200" s="63"/>
      <c r="H200" s="63"/>
      <c r="I200" s="83"/>
    </row>
    <row r="201" spans="1:9" ht="12.75">
      <c r="A201" s="63"/>
      <c r="B201" s="63"/>
      <c r="C201" s="63"/>
      <c r="D201" s="63"/>
      <c r="E201" s="63"/>
      <c r="F201" s="63"/>
      <c r="G201" s="63"/>
      <c r="H201" s="63"/>
      <c r="I201" s="83"/>
    </row>
    <row r="202" spans="1:9" ht="12.75">
      <c r="A202" s="63"/>
      <c r="B202" s="63"/>
      <c r="C202" s="63"/>
      <c r="D202" s="63"/>
      <c r="E202" s="63"/>
      <c r="F202" s="63"/>
      <c r="G202" s="63"/>
      <c r="H202" s="63"/>
      <c r="I202" s="83"/>
    </row>
    <row r="203" spans="1:9" ht="12.75">
      <c r="A203" s="63"/>
      <c r="B203" s="63"/>
      <c r="C203" s="63"/>
      <c r="D203" s="63"/>
      <c r="E203" s="63"/>
      <c r="F203" s="63"/>
      <c r="G203" s="63"/>
      <c r="H203" s="63"/>
      <c r="I203" s="83"/>
    </row>
    <row r="204" spans="1:9" ht="12.75">
      <c r="A204" s="63"/>
      <c r="B204" s="63"/>
      <c r="C204" s="63"/>
      <c r="D204" s="63"/>
      <c r="E204" s="63"/>
      <c r="F204" s="63"/>
      <c r="G204" s="63"/>
      <c r="H204" s="63"/>
      <c r="I204" s="83"/>
    </row>
    <row r="205" spans="1:9" ht="12.75">
      <c r="A205" s="63"/>
      <c r="B205" s="63"/>
      <c r="C205" s="63"/>
      <c r="D205" s="63"/>
      <c r="E205" s="63"/>
      <c r="F205" s="63"/>
      <c r="G205" s="63"/>
      <c r="H205" s="63"/>
      <c r="I205" s="83"/>
    </row>
    <row r="206" spans="1:9" ht="12.75">
      <c r="A206" s="63"/>
      <c r="B206" s="63"/>
      <c r="C206" s="63"/>
      <c r="D206" s="63"/>
      <c r="E206" s="63"/>
      <c r="F206" s="63"/>
      <c r="G206" s="63"/>
      <c r="H206" s="63"/>
      <c r="I206" s="83"/>
    </row>
    <row r="207" spans="1:9" ht="12.75">
      <c r="A207" s="63"/>
      <c r="B207" s="63"/>
      <c r="C207" s="63"/>
      <c r="D207" s="63"/>
      <c r="E207" s="63"/>
      <c r="F207" s="63"/>
      <c r="G207" s="63"/>
      <c r="H207" s="63"/>
      <c r="I207" s="83"/>
    </row>
    <row r="208" spans="1:9" ht="12.75">
      <c r="A208" s="63"/>
      <c r="B208" s="63"/>
      <c r="C208" s="63"/>
      <c r="D208" s="63"/>
      <c r="E208" s="63"/>
      <c r="F208" s="63"/>
      <c r="G208" s="63"/>
      <c r="H208" s="63"/>
      <c r="I208" s="83"/>
    </row>
    <row r="209" spans="1:9" ht="12.75">
      <c r="A209" s="63"/>
      <c r="B209" s="63"/>
      <c r="C209" s="63"/>
      <c r="D209" s="63"/>
      <c r="E209" s="63"/>
      <c r="F209" s="63"/>
      <c r="G209" s="63"/>
      <c r="H209" s="63"/>
      <c r="I209" s="83"/>
    </row>
    <row r="210" spans="1:9" ht="12.75">
      <c r="A210" s="63"/>
      <c r="B210" s="63"/>
      <c r="C210" s="63"/>
      <c r="D210" s="63"/>
      <c r="E210" s="63"/>
      <c r="F210" s="63"/>
      <c r="G210" s="63"/>
      <c r="H210" s="63"/>
      <c r="I210" s="83"/>
    </row>
    <row r="211" spans="1:9" ht="12.75">
      <c r="A211" s="63"/>
      <c r="B211" s="63"/>
      <c r="C211" s="63"/>
      <c r="D211" s="63"/>
      <c r="E211" s="63"/>
      <c r="F211" s="63"/>
      <c r="G211" s="63"/>
      <c r="H211" s="63"/>
      <c r="I211" s="83"/>
    </row>
    <row r="212" spans="1:9" ht="12.75">
      <c r="A212" s="63"/>
      <c r="B212" s="63"/>
      <c r="C212" s="63"/>
      <c r="D212" s="63"/>
      <c r="E212" s="63"/>
      <c r="F212" s="63"/>
      <c r="G212" s="63"/>
      <c r="H212" s="63"/>
      <c r="I212" s="83"/>
    </row>
    <row r="213" spans="1:9" ht="12.75">
      <c r="A213" s="63"/>
      <c r="B213" s="63"/>
      <c r="C213" s="63"/>
      <c r="D213" s="63"/>
      <c r="E213" s="63"/>
      <c r="F213" s="63"/>
      <c r="G213" s="63"/>
      <c r="H213" s="63"/>
      <c r="I213" s="83"/>
    </row>
    <row r="214" spans="1:9" ht="12.75">
      <c r="A214" s="63"/>
      <c r="B214" s="63"/>
      <c r="C214" s="63"/>
      <c r="D214" s="63"/>
      <c r="E214" s="63"/>
      <c r="F214" s="63"/>
      <c r="G214" s="63"/>
      <c r="H214" s="63"/>
      <c r="I214" s="83"/>
    </row>
    <row r="215" spans="1:9" ht="12.75">
      <c r="A215" s="63"/>
      <c r="B215" s="63"/>
      <c r="C215" s="63"/>
      <c r="D215" s="63"/>
      <c r="E215" s="63"/>
      <c r="F215" s="63"/>
      <c r="G215" s="63"/>
      <c r="H215" s="63"/>
      <c r="I215" s="83"/>
    </row>
    <row r="216" spans="1:9" ht="12.75">
      <c r="A216" s="63"/>
      <c r="B216" s="63"/>
      <c r="C216" s="63"/>
      <c r="D216" s="63"/>
      <c r="E216" s="63"/>
      <c r="F216" s="63"/>
      <c r="G216" s="63"/>
      <c r="H216" s="63"/>
      <c r="I216" s="83"/>
    </row>
    <row r="217" spans="1:9" ht="12.75">
      <c r="A217" s="63"/>
      <c r="B217" s="63"/>
      <c r="C217" s="63"/>
      <c r="D217" s="63"/>
      <c r="E217" s="63"/>
      <c r="F217" s="63"/>
      <c r="G217" s="63"/>
      <c r="H217" s="63"/>
      <c r="I217" s="83"/>
    </row>
    <row r="218" spans="1:9" ht="12.75">
      <c r="A218" s="63"/>
      <c r="B218" s="63"/>
      <c r="C218" s="63"/>
      <c r="D218" s="63"/>
      <c r="E218" s="63"/>
      <c r="F218" s="63"/>
      <c r="G218" s="63"/>
      <c r="H218" s="63"/>
      <c r="I218" s="83"/>
    </row>
    <row r="219" spans="1:9" ht="12.75">
      <c r="A219" s="63"/>
      <c r="B219" s="63"/>
      <c r="C219" s="63"/>
      <c r="D219" s="63"/>
      <c r="E219" s="63"/>
      <c r="F219" s="63"/>
      <c r="G219" s="63"/>
      <c r="H219" s="63"/>
      <c r="I219" s="83"/>
    </row>
    <row r="220" spans="1:9" ht="12.75">
      <c r="A220" s="63"/>
      <c r="B220" s="63"/>
      <c r="C220" s="63"/>
      <c r="D220" s="63"/>
      <c r="E220" s="63"/>
      <c r="F220" s="63"/>
      <c r="G220" s="63"/>
      <c r="H220" s="63"/>
      <c r="I220" s="83"/>
    </row>
    <row r="221" spans="1:9" ht="12.75">
      <c r="A221" s="63"/>
      <c r="B221" s="63"/>
      <c r="C221" s="63"/>
      <c r="D221" s="63"/>
      <c r="E221" s="63"/>
      <c r="F221" s="63"/>
      <c r="G221" s="63"/>
      <c r="H221" s="63"/>
      <c r="I221" s="83"/>
    </row>
    <row r="222" spans="1:9" ht="12.75">
      <c r="A222" s="63"/>
      <c r="B222" s="63"/>
      <c r="C222" s="63"/>
      <c r="D222" s="63"/>
      <c r="E222" s="63"/>
      <c r="F222" s="63"/>
      <c r="G222" s="63"/>
      <c r="H222" s="63"/>
      <c r="I222" s="83"/>
    </row>
    <row r="223" spans="1:9" ht="12.75">
      <c r="A223" s="63"/>
      <c r="B223" s="63"/>
      <c r="C223" s="63"/>
      <c r="D223" s="63"/>
      <c r="E223" s="63"/>
      <c r="F223" s="63"/>
      <c r="G223" s="63"/>
      <c r="H223" s="63"/>
      <c r="I223" s="83"/>
    </row>
    <row r="224" spans="1:9" ht="12.75">
      <c r="A224" s="63"/>
      <c r="B224" s="63"/>
      <c r="C224" s="63"/>
      <c r="D224" s="63"/>
      <c r="E224" s="63"/>
      <c r="F224" s="63"/>
      <c r="G224" s="63"/>
      <c r="H224" s="63"/>
      <c r="I224" s="83"/>
    </row>
    <row r="225" spans="1:9" ht="12.75">
      <c r="A225" s="63"/>
      <c r="B225" s="63"/>
      <c r="C225" s="63"/>
      <c r="D225" s="63"/>
      <c r="E225" s="63"/>
      <c r="F225" s="63"/>
      <c r="G225" s="63"/>
      <c r="H225" s="63"/>
      <c r="I225" s="83"/>
    </row>
    <row r="226" spans="1:9" ht="12.75">
      <c r="A226" s="63"/>
      <c r="B226" s="63"/>
      <c r="C226" s="63"/>
      <c r="D226" s="63"/>
      <c r="E226" s="63"/>
      <c r="F226" s="63"/>
      <c r="G226" s="63"/>
      <c r="H226" s="63"/>
      <c r="I226" s="83"/>
    </row>
    <row r="227" spans="1:9" ht="12.75">
      <c r="A227" s="63"/>
      <c r="B227" s="63"/>
      <c r="C227" s="63"/>
      <c r="D227" s="63"/>
      <c r="E227" s="63"/>
      <c r="F227" s="63"/>
      <c r="G227" s="63"/>
      <c r="H227" s="63"/>
      <c r="I227" s="83"/>
    </row>
    <row r="228" spans="1:9" ht="12.75">
      <c r="A228" s="63"/>
      <c r="B228" s="63"/>
      <c r="C228" s="63"/>
      <c r="D228" s="63"/>
      <c r="E228" s="63"/>
      <c r="F228" s="63"/>
      <c r="G228" s="63"/>
      <c r="H228" s="63"/>
      <c r="I228" s="83"/>
    </row>
    <row r="229" spans="1:9" ht="12.75">
      <c r="A229" s="63"/>
      <c r="B229" s="63"/>
      <c r="C229" s="63"/>
      <c r="D229" s="63"/>
      <c r="E229" s="63"/>
      <c r="F229" s="63"/>
      <c r="G229" s="63"/>
      <c r="H229" s="63"/>
      <c r="I229" s="83"/>
    </row>
    <row r="230" spans="1:9" ht="12.75">
      <c r="A230" s="63"/>
      <c r="B230" s="63"/>
      <c r="C230" s="63"/>
      <c r="D230" s="63"/>
      <c r="E230" s="63"/>
      <c r="F230" s="63"/>
      <c r="G230" s="63"/>
      <c r="H230" s="63"/>
      <c r="I230" s="83"/>
    </row>
    <row r="231" spans="1:9" ht="12.75">
      <c r="A231" s="63"/>
      <c r="B231" s="63"/>
      <c r="C231" s="63"/>
      <c r="D231" s="63"/>
      <c r="E231" s="63"/>
      <c r="F231" s="63"/>
      <c r="G231" s="63"/>
      <c r="H231" s="63"/>
      <c r="I231" s="83"/>
    </row>
    <row r="232" spans="1:9" ht="12.75">
      <c r="A232" s="63"/>
      <c r="B232" s="63"/>
      <c r="C232" s="63"/>
      <c r="D232" s="63"/>
      <c r="E232" s="63"/>
      <c r="F232" s="63"/>
      <c r="G232" s="63"/>
      <c r="H232" s="63"/>
      <c r="I232" s="83"/>
    </row>
    <row r="233" spans="1:9" ht="12.75">
      <c r="A233" s="63"/>
      <c r="B233" s="63"/>
      <c r="C233" s="63"/>
      <c r="D233" s="63"/>
      <c r="E233" s="63"/>
      <c r="F233" s="63"/>
      <c r="G233" s="63"/>
      <c r="H233" s="63"/>
      <c r="I233" s="83"/>
    </row>
    <row r="234" spans="1:9" ht="12.75">
      <c r="A234" s="63"/>
      <c r="B234" s="63"/>
      <c r="C234" s="63"/>
      <c r="D234" s="63"/>
      <c r="E234" s="63"/>
      <c r="F234" s="63"/>
      <c r="G234" s="63"/>
      <c r="H234" s="63"/>
      <c r="I234" s="83"/>
    </row>
    <row r="235" spans="1:9" ht="12.75">
      <c r="A235" s="63"/>
      <c r="B235" s="63"/>
      <c r="C235" s="63"/>
      <c r="D235" s="63"/>
      <c r="E235" s="63"/>
      <c r="F235" s="63"/>
      <c r="G235" s="63"/>
      <c r="H235" s="63"/>
      <c r="I235" s="83"/>
    </row>
    <row r="236" spans="1:9" ht="12.75">
      <c r="A236" s="63"/>
      <c r="B236" s="63"/>
      <c r="C236" s="63"/>
      <c r="D236" s="63"/>
      <c r="E236" s="63"/>
      <c r="F236" s="63"/>
      <c r="G236" s="63"/>
      <c r="H236" s="63"/>
      <c r="I236" s="83"/>
    </row>
    <row r="237" spans="1:9" ht="12.75">
      <c r="A237" s="63"/>
      <c r="B237" s="63"/>
      <c r="C237" s="63"/>
      <c r="D237" s="63"/>
      <c r="E237" s="63"/>
      <c r="F237" s="63"/>
      <c r="G237" s="63"/>
      <c r="H237" s="63"/>
      <c r="I237" s="83"/>
    </row>
    <row r="238" spans="1:9" ht="12.75">
      <c r="A238" s="63"/>
      <c r="B238" s="63"/>
      <c r="C238" s="63"/>
      <c r="D238" s="63"/>
      <c r="E238" s="63"/>
      <c r="F238" s="63"/>
      <c r="G238" s="63"/>
      <c r="H238" s="63"/>
      <c r="I238" s="83"/>
    </row>
    <row r="239" spans="1:9" ht="12.75">
      <c r="A239" s="63"/>
      <c r="B239" s="63"/>
      <c r="C239" s="63"/>
      <c r="D239" s="63"/>
      <c r="E239" s="63"/>
      <c r="F239" s="63"/>
      <c r="G239" s="63"/>
      <c r="H239" s="63"/>
      <c r="I239" s="83"/>
    </row>
    <row r="240" spans="1:9" ht="12.75">
      <c r="A240" s="63"/>
      <c r="B240" s="63"/>
      <c r="C240" s="63"/>
      <c r="D240" s="63"/>
      <c r="E240" s="63"/>
      <c r="F240" s="63"/>
      <c r="G240" s="63"/>
      <c r="H240" s="63"/>
      <c r="I240" s="83"/>
    </row>
    <row r="241" spans="1:9" ht="12.75">
      <c r="A241" s="63"/>
      <c r="B241" s="63"/>
      <c r="C241" s="63"/>
      <c r="D241" s="63"/>
      <c r="E241" s="63"/>
      <c r="F241" s="63"/>
      <c r="G241" s="63"/>
      <c r="H241" s="63"/>
      <c r="I241" s="83"/>
    </row>
    <row r="242" spans="1:9" ht="12.75">
      <c r="A242" s="63"/>
      <c r="B242" s="63"/>
      <c r="C242" s="63"/>
      <c r="D242" s="63"/>
      <c r="E242" s="63"/>
      <c r="F242" s="63"/>
      <c r="G242" s="63"/>
      <c r="H242" s="63"/>
      <c r="I242" s="83"/>
    </row>
    <row r="243" spans="1:9" ht="12.75">
      <c r="A243" s="63"/>
      <c r="B243" s="63"/>
      <c r="C243" s="63"/>
      <c r="D243" s="63"/>
      <c r="E243" s="63"/>
      <c r="F243" s="63"/>
      <c r="G243" s="63"/>
      <c r="H243" s="63"/>
      <c r="I243" s="83"/>
    </row>
    <row r="244" spans="1:9" ht="12.75">
      <c r="A244" s="63"/>
      <c r="B244" s="63"/>
      <c r="C244" s="63"/>
      <c r="D244" s="63"/>
      <c r="E244" s="63"/>
      <c r="F244" s="63"/>
      <c r="G244" s="63"/>
      <c r="H244" s="63"/>
      <c r="I244" s="83"/>
    </row>
    <row r="245" spans="1:9" ht="12.75">
      <c r="A245" s="63"/>
      <c r="B245" s="63"/>
      <c r="C245" s="63"/>
      <c r="D245" s="63"/>
      <c r="E245" s="63"/>
      <c r="F245" s="63"/>
      <c r="G245" s="63"/>
      <c r="H245" s="63"/>
      <c r="I245" s="83"/>
    </row>
    <row r="246" spans="1:9" ht="12.75">
      <c r="A246" s="63"/>
      <c r="B246" s="63"/>
      <c r="C246" s="63"/>
      <c r="D246" s="63"/>
      <c r="E246" s="63"/>
      <c r="F246" s="63"/>
      <c r="G246" s="63"/>
      <c r="H246" s="63"/>
      <c r="I246" s="83"/>
    </row>
    <row r="247" spans="1:9" ht="12.75">
      <c r="A247" s="63"/>
      <c r="B247" s="63"/>
      <c r="C247" s="63"/>
      <c r="D247" s="63"/>
      <c r="E247" s="63"/>
      <c r="F247" s="63"/>
      <c r="G247" s="63"/>
      <c r="H247" s="63"/>
      <c r="I247" s="83"/>
    </row>
    <row r="248" spans="1:9" ht="12.75">
      <c r="A248" s="63"/>
      <c r="B248" s="63"/>
      <c r="C248" s="63"/>
      <c r="D248" s="63"/>
      <c r="E248" s="63"/>
      <c r="F248" s="63"/>
      <c r="G248" s="63"/>
      <c r="H248" s="63"/>
      <c r="I248" s="83"/>
    </row>
    <row r="249" spans="1:9" ht="12.75">
      <c r="A249" s="63"/>
      <c r="B249" s="63"/>
      <c r="C249" s="63"/>
      <c r="D249" s="63"/>
      <c r="E249" s="63"/>
      <c r="F249" s="63"/>
      <c r="G249" s="63"/>
      <c r="H249" s="63"/>
      <c r="I249" s="83"/>
    </row>
    <row r="250" spans="1:9" ht="12.75">
      <c r="A250" s="63"/>
      <c r="B250" s="63"/>
      <c r="C250" s="63"/>
      <c r="D250" s="63"/>
      <c r="E250" s="63"/>
      <c r="F250" s="63"/>
      <c r="G250" s="63"/>
      <c r="H250" s="63"/>
      <c r="I250" s="83"/>
    </row>
    <row r="251" spans="1:9" ht="12.75">
      <c r="A251" s="63"/>
      <c r="B251" s="63"/>
      <c r="C251" s="63"/>
      <c r="D251" s="63"/>
      <c r="E251" s="63"/>
      <c r="F251" s="63"/>
      <c r="G251" s="63"/>
      <c r="H251" s="63"/>
      <c r="I251" s="83"/>
    </row>
    <row r="252" spans="1:9" ht="12.75">
      <c r="A252" s="63"/>
      <c r="B252" s="63"/>
      <c r="C252" s="63"/>
      <c r="D252" s="63"/>
      <c r="E252" s="63"/>
      <c r="F252" s="63"/>
      <c r="G252" s="63"/>
      <c r="H252" s="63"/>
      <c r="I252" s="83"/>
    </row>
    <row r="253" spans="1:9" ht="12.75">
      <c r="A253" s="63"/>
      <c r="B253" s="63"/>
      <c r="C253" s="63"/>
      <c r="D253" s="63"/>
      <c r="E253" s="63"/>
      <c r="F253" s="63"/>
      <c r="G253" s="63"/>
      <c r="H253" s="63"/>
      <c r="I253" s="83"/>
    </row>
    <row r="254" spans="1:9" ht="12.75">
      <c r="A254" s="63"/>
      <c r="B254" s="63"/>
      <c r="C254" s="63"/>
      <c r="D254" s="63"/>
      <c r="E254" s="63"/>
      <c r="F254" s="63"/>
      <c r="G254" s="63"/>
      <c r="H254" s="63"/>
      <c r="I254" s="83"/>
    </row>
    <row r="255" spans="1:9" ht="12.75">
      <c r="A255" s="63"/>
      <c r="B255" s="63"/>
      <c r="C255" s="63"/>
      <c r="D255" s="63"/>
      <c r="E255" s="63"/>
      <c r="F255" s="63"/>
      <c r="G255" s="63"/>
      <c r="H255" s="63"/>
      <c r="I255" s="83"/>
    </row>
    <row r="256" spans="1:9" ht="12.75">
      <c r="A256" s="63"/>
      <c r="B256" s="63"/>
      <c r="C256" s="63"/>
      <c r="D256" s="63"/>
      <c r="E256" s="63"/>
      <c r="F256" s="63"/>
      <c r="G256" s="63"/>
      <c r="H256" s="63"/>
      <c r="I256" s="83"/>
    </row>
    <row r="257" spans="1:9" ht="12.75">
      <c r="A257" s="63"/>
      <c r="B257" s="63"/>
      <c r="C257" s="63"/>
      <c r="D257" s="63"/>
      <c r="E257" s="63"/>
      <c r="F257" s="63"/>
      <c r="G257" s="63"/>
      <c r="H257" s="63"/>
      <c r="I257" s="83"/>
    </row>
    <row r="258" spans="1:9" ht="12.75">
      <c r="A258" s="63"/>
      <c r="B258" s="63"/>
      <c r="C258" s="63"/>
      <c r="D258" s="63"/>
      <c r="E258" s="63"/>
      <c r="F258" s="63"/>
      <c r="G258" s="63"/>
      <c r="H258" s="63"/>
      <c r="I258" s="83"/>
    </row>
    <row r="259" spans="1:9" ht="12.75">
      <c r="A259" s="63"/>
      <c r="B259" s="63"/>
      <c r="C259" s="63"/>
      <c r="D259" s="63"/>
      <c r="E259" s="63"/>
      <c r="F259" s="63"/>
      <c r="G259" s="63"/>
      <c r="H259" s="63"/>
      <c r="I259" s="83"/>
    </row>
    <row r="260" spans="1:9" ht="12.75">
      <c r="A260" s="63"/>
      <c r="B260" s="63"/>
      <c r="C260" s="63"/>
      <c r="D260" s="63"/>
      <c r="E260" s="63"/>
      <c r="F260" s="63"/>
      <c r="G260" s="63"/>
      <c r="H260" s="63"/>
      <c r="I260" s="83"/>
    </row>
    <row r="261" spans="1:9" ht="12.75">
      <c r="A261" s="63"/>
      <c r="B261" s="63"/>
      <c r="C261" s="63"/>
      <c r="D261" s="63"/>
      <c r="E261" s="63"/>
      <c r="F261" s="63"/>
      <c r="G261" s="63"/>
      <c r="H261" s="63"/>
      <c r="I261" s="83"/>
    </row>
    <row r="262" spans="1:9" ht="12.75">
      <c r="A262" s="63"/>
      <c r="B262" s="63"/>
      <c r="C262" s="63"/>
      <c r="D262" s="63"/>
      <c r="E262" s="63"/>
      <c r="F262" s="63"/>
      <c r="G262" s="63"/>
      <c r="H262" s="63"/>
      <c r="I262" s="83"/>
    </row>
    <row r="263" spans="1:9" ht="12.75">
      <c r="A263" s="63"/>
      <c r="B263" s="63"/>
      <c r="C263" s="63"/>
      <c r="D263" s="63"/>
      <c r="E263" s="63"/>
      <c r="F263" s="63"/>
      <c r="G263" s="63"/>
      <c r="H263" s="63"/>
      <c r="I263" s="83"/>
    </row>
    <row r="264" spans="1:9" ht="12.75">
      <c r="A264" s="63"/>
      <c r="B264" s="63"/>
      <c r="C264" s="63"/>
      <c r="D264" s="63"/>
      <c r="E264" s="63"/>
      <c r="F264" s="63"/>
      <c r="G264" s="63"/>
      <c r="H264" s="63"/>
      <c r="I264" s="83"/>
    </row>
    <row r="265" spans="1:9" ht="12.75">
      <c r="A265" s="63"/>
      <c r="B265" s="63"/>
      <c r="C265" s="63"/>
      <c r="D265" s="63"/>
      <c r="E265" s="63"/>
      <c r="F265" s="63"/>
      <c r="G265" s="63"/>
      <c r="H265" s="63"/>
      <c r="I265" s="83"/>
    </row>
    <row r="266" spans="1:9" ht="12.75">
      <c r="A266" s="63"/>
      <c r="B266" s="63"/>
      <c r="C266" s="63"/>
      <c r="D266" s="63"/>
      <c r="E266" s="63"/>
      <c r="F266" s="63"/>
      <c r="G266" s="63"/>
      <c r="H266" s="63"/>
      <c r="I266" s="83"/>
    </row>
    <row r="267" spans="1:9" ht="12.75">
      <c r="A267" s="63"/>
      <c r="B267" s="63"/>
      <c r="C267" s="63"/>
      <c r="D267" s="63"/>
      <c r="E267" s="63"/>
      <c r="F267" s="63"/>
      <c r="G267" s="63"/>
      <c r="H267" s="63"/>
      <c r="I267" s="83"/>
    </row>
    <row r="268" spans="1:9" ht="12.75">
      <c r="A268" s="63"/>
      <c r="B268" s="63"/>
      <c r="C268" s="63"/>
      <c r="D268" s="63"/>
      <c r="E268" s="63"/>
      <c r="F268" s="63"/>
      <c r="G268" s="63"/>
      <c r="H268" s="63"/>
      <c r="I268" s="83"/>
    </row>
    <row r="269" spans="1:9" ht="12.75">
      <c r="A269" s="63"/>
      <c r="B269" s="63"/>
      <c r="C269" s="63"/>
      <c r="D269" s="63"/>
      <c r="E269" s="63"/>
      <c r="F269" s="63"/>
      <c r="G269" s="63"/>
      <c r="H269" s="63"/>
      <c r="I269" s="83"/>
    </row>
    <row r="270" spans="1:9" ht="12.75">
      <c r="A270" s="63"/>
      <c r="B270" s="63"/>
      <c r="C270" s="63"/>
      <c r="D270" s="63"/>
      <c r="E270" s="63"/>
      <c r="F270" s="63"/>
      <c r="G270" s="63"/>
      <c r="H270" s="63"/>
      <c r="I270" s="83"/>
    </row>
    <row r="271" spans="1:9" ht="12.75">
      <c r="A271" s="63"/>
      <c r="B271" s="63"/>
      <c r="C271" s="63"/>
      <c r="D271" s="63"/>
      <c r="E271" s="63"/>
      <c r="F271" s="63"/>
      <c r="G271" s="63"/>
      <c r="H271" s="63"/>
      <c r="I271" s="83"/>
    </row>
    <row r="272" spans="1:9" ht="12.75">
      <c r="A272" s="63"/>
      <c r="B272" s="63"/>
      <c r="C272" s="63"/>
      <c r="D272" s="63"/>
      <c r="E272" s="63"/>
      <c r="F272" s="63"/>
      <c r="G272" s="63"/>
      <c r="H272" s="63"/>
      <c r="I272" s="83"/>
    </row>
    <row r="273" spans="1:9" ht="12.75">
      <c r="A273" s="63"/>
      <c r="B273" s="63"/>
      <c r="C273" s="63"/>
      <c r="D273" s="63"/>
      <c r="E273" s="63"/>
      <c r="F273" s="63"/>
      <c r="G273" s="63"/>
      <c r="H273" s="63"/>
      <c r="I273" s="83"/>
    </row>
    <row r="274" spans="1:9" ht="12.75">
      <c r="A274" s="63"/>
      <c r="B274" s="63"/>
      <c r="C274" s="63"/>
      <c r="D274" s="63"/>
      <c r="E274" s="63"/>
      <c r="F274" s="63"/>
      <c r="G274" s="63"/>
      <c r="H274" s="63"/>
      <c r="I274" s="83"/>
    </row>
    <row r="275" spans="1:9" ht="12.75">
      <c r="A275" s="63"/>
      <c r="B275" s="63"/>
      <c r="C275" s="63"/>
      <c r="D275" s="63"/>
      <c r="E275" s="63"/>
      <c r="F275" s="63"/>
      <c r="G275" s="63"/>
      <c r="H275" s="63"/>
      <c r="I275" s="83"/>
    </row>
    <row r="276" spans="1:9" ht="12.75">
      <c r="A276" s="63"/>
      <c r="B276" s="63"/>
      <c r="C276" s="63"/>
      <c r="D276" s="63"/>
      <c r="E276" s="63"/>
      <c r="F276" s="63"/>
      <c r="G276" s="63"/>
      <c r="H276" s="63"/>
      <c r="I276" s="83"/>
    </row>
    <row r="277" spans="1:9" ht="12.75">
      <c r="A277" s="63"/>
      <c r="B277" s="63"/>
      <c r="C277" s="63"/>
      <c r="D277" s="63"/>
      <c r="E277" s="63"/>
      <c r="F277" s="63"/>
      <c r="G277" s="63"/>
      <c r="H277" s="63"/>
      <c r="I277" s="83"/>
    </row>
    <row r="278" spans="1:9" ht="12.75">
      <c r="A278" s="63"/>
      <c r="B278" s="63"/>
      <c r="C278" s="63"/>
      <c r="D278" s="63"/>
      <c r="E278" s="63"/>
      <c r="F278" s="63"/>
      <c r="G278" s="63"/>
      <c r="H278" s="63"/>
      <c r="I278" s="83"/>
    </row>
    <row r="279" spans="1:9" ht="12.75">
      <c r="A279" s="63"/>
      <c r="B279" s="63"/>
      <c r="C279" s="63"/>
      <c r="D279" s="63"/>
      <c r="E279" s="63"/>
      <c r="F279" s="63"/>
      <c r="G279" s="63"/>
      <c r="H279" s="63"/>
      <c r="I279" s="83"/>
    </row>
    <row r="280" spans="1:9" ht="12.75">
      <c r="A280" s="63"/>
      <c r="B280" s="63"/>
      <c r="C280" s="63"/>
      <c r="D280" s="63"/>
      <c r="E280" s="63"/>
      <c r="F280" s="63"/>
      <c r="G280" s="63"/>
      <c r="H280" s="63"/>
      <c r="I280" s="83"/>
    </row>
    <row r="281" spans="1:9" ht="12.75">
      <c r="A281" s="63"/>
      <c r="B281" s="63"/>
      <c r="C281" s="63"/>
      <c r="D281" s="63"/>
      <c r="E281" s="63"/>
      <c r="F281" s="63"/>
      <c r="G281" s="63"/>
      <c r="H281" s="63"/>
      <c r="I281" s="83"/>
    </row>
    <row r="282" spans="1:9" ht="12.75">
      <c r="A282" s="63"/>
      <c r="B282" s="63"/>
      <c r="C282" s="63"/>
      <c r="D282" s="63"/>
      <c r="E282" s="63"/>
      <c r="F282" s="63"/>
      <c r="G282" s="63"/>
      <c r="H282" s="63"/>
      <c r="I282" s="83"/>
    </row>
    <row r="283" spans="1:9" ht="12.75">
      <c r="A283" s="63"/>
      <c r="B283" s="63"/>
      <c r="C283" s="63"/>
      <c r="D283" s="63"/>
      <c r="E283" s="63"/>
      <c r="F283" s="63"/>
      <c r="G283" s="63"/>
      <c r="H283" s="63"/>
      <c r="I283" s="83"/>
    </row>
    <row r="284" spans="1:9" ht="12.75">
      <c r="A284" s="63"/>
      <c r="B284" s="63"/>
      <c r="C284" s="63"/>
      <c r="D284" s="63"/>
      <c r="E284" s="63"/>
      <c r="F284" s="63"/>
      <c r="G284" s="63"/>
      <c r="H284" s="63"/>
      <c r="I284" s="83"/>
    </row>
    <row r="285" spans="1:9" ht="12.75">
      <c r="A285" s="63"/>
      <c r="B285" s="63"/>
      <c r="C285" s="63"/>
      <c r="D285" s="63"/>
      <c r="E285" s="63"/>
      <c r="F285" s="63"/>
      <c r="G285" s="63"/>
      <c r="H285" s="63"/>
      <c r="I285" s="83"/>
    </row>
    <row r="286" spans="1:9" ht="12.75">
      <c r="A286" s="63"/>
      <c r="B286" s="63"/>
      <c r="C286" s="63"/>
      <c r="D286" s="63"/>
      <c r="E286" s="63"/>
      <c r="F286" s="63"/>
      <c r="G286" s="63"/>
      <c r="H286" s="63"/>
      <c r="I286" s="83"/>
    </row>
    <row r="287" spans="1:9" ht="12.75">
      <c r="A287" s="63"/>
      <c r="B287" s="63"/>
      <c r="C287" s="63"/>
      <c r="D287" s="63"/>
      <c r="E287" s="63"/>
      <c r="F287" s="63"/>
      <c r="G287" s="63"/>
      <c r="H287" s="63"/>
      <c r="I287" s="83"/>
    </row>
    <row r="288" spans="1:9" ht="12.75">
      <c r="A288" s="63"/>
      <c r="B288" s="63"/>
      <c r="C288" s="63"/>
      <c r="D288" s="63"/>
      <c r="E288" s="63"/>
      <c r="F288" s="63"/>
      <c r="G288" s="63"/>
      <c r="H288" s="63"/>
      <c r="I288" s="83"/>
    </row>
    <row r="289" spans="1:9" ht="12.75">
      <c r="A289" s="63"/>
      <c r="B289" s="63"/>
      <c r="C289" s="63"/>
      <c r="D289" s="63"/>
      <c r="E289" s="63"/>
      <c r="F289" s="63"/>
      <c r="G289" s="63"/>
      <c r="H289" s="63"/>
      <c r="I289" s="83"/>
    </row>
    <row r="290" spans="1:9" ht="12.75">
      <c r="A290" s="63"/>
      <c r="B290" s="63"/>
      <c r="C290" s="63"/>
      <c r="D290" s="63"/>
      <c r="E290" s="63"/>
      <c r="F290" s="63"/>
      <c r="G290" s="63"/>
      <c r="H290" s="63"/>
      <c r="I290" s="83"/>
    </row>
    <row r="291" spans="1:9" ht="12.75">
      <c r="A291" s="63"/>
      <c r="B291" s="63"/>
      <c r="C291" s="63"/>
      <c r="D291" s="63"/>
      <c r="E291" s="63"/>
      <c r="F291" s="63"/>
      <c r="G291" s="63"/>
      <c r="H291" s="63"/>
      <c r="I291" s="83"/>
    </row>
    <row r="292" spans="1:9" ht="12.75">
      <c r="A292" s="63"/>
      <c r="B292" s="63"/>
      <c r="C292" s="63"/>
      <c r="D292" s="63"/>
      <c r="E292" s="63"/>
      <c r="F292" s="63"/>
      <c r="G292" s="63"/>
      <c r="H292" s="63"/>
      <c r="I292" s="83"/>
    </row>
    <row r="293" spans="1:9" ht="12.75">
      <c r="A293" s="63"/>
      <c r="B293" s="63"/>
      <c r="C293" s="63"/>
      <c r="D293" s="63"/>
      <c r="E293" s="63"/>
      <c r="F293" s="63"/>
      <c r="G293" s="63"/>
      <c r="H293" s="63"/>
      <c r="I293" s="83"/>
    </row>
    <row r="294" spans="1:9" ht="12.75">
      <c r="A294" s="63"/>
      <c r="B294" s="63"/>
      <c r="C294" s="63"/>
      <c r="D294" s="63"/>
      <c r="E294" s="63"/>
      <c r="F294" s="63"/>
      <c r="G294" s="63"/>
      <c r="H294" s="63"/>
      <c r="I294" s="83"/>
    </row>
    <row r="295" spans="1:9" ht="12.75">
      <c r="A295" s="63"/>
      <c r="B295" s="63"/>
      <c r="C295" s="63"/>
      <c r="D295" s="63"/>
      <c r="E295" s="63"/>
      <c r="F295" s="63"/>
      <c r="G295" s="63"/>
      <c r="H295" s="63"/>
      <c r="I295" s="83"/>
    </row>
    <row r="296" spans="1:9" ht="12.75">
      <c r="A296" s="63"/>
      <c r="B296" s="63"/>
      <c r="C296" s="63"/>
      <c r="D296" s="63"/>
      <c r="E296" s="63"/>
      <c r="F296" s="63"/>
      <c r="G296" s="63"/>
      <c r="H296" s="63"/>
      <c r="I296" s="83"/>
    </row>
    <row r="297" spans="1:9" ht="12.75">
      <c r="A297" s="63"/>
      <c r="B297" s="63"/>
      <c r="C297" s="63"/>
      <c r="D297" s="63"/>
      <c r="E297" s="63"/>
      <c r="F297" s="63"/>
      <c r="G297" s="63"/>
      <c r="H297" s="63"/>
      <c r="I297" s="83"/>
    </row>
    <row r="298" spans="1:9" ht="12.75">
      <c r="A298" s="63"/>
      <c r="B298" s="63"/>
      <c r="C298" s="63"/>
      <c r="D298" s="63"/>
      <c r="E298" s="63"/>
      <c r="F298" s="63"/>
      <c r="G298" s="63"/>
      <c r="H298" s="63"/>
      <c r="I298" s="83"/>
    </row>
    <row r="299" spans="1:9" ht="12.75">
      <c r="A299" s="63"/>
      <c r="B299" s="63"/>
      <c r="C299" s="63"/>
      <c r="D299" s="63"/>
      <c r="E299" s="63"/>
      <c r="F299" s="63"/>
      <c r="G299" s="63"/>
      <c r="H299" s="63"/>
      <c r="I299" s="83"/>
    </row>
    <row r="300" spans="1:9" ht="12.75">
      <c r="A300" s="63"/>
      <c r="B300" s="63"/>
      <c r="C300" s="63"/>
      <c r="D300" s="63"/>
      <c r="E300" s="63"/>
      <c r="F300" s="63"/>
      <c r="G300" s="63"/>
      <c r="H300" s="63"/>
      <c r="I300" s="83"/>
    </row>
    <row r="301" spans="1:9" ht="12.75">
      <c r="A301" s="63"/>
      <c r="B301" s="63"/>
      <c r="C301" s="63"/>
      <c r="D301" s="63"/>
      <c r="E301" s="63"/>
      <c r="F301" s="63"/>
      <c r="G301" s="63"/>
      <c r="H301" s="63"/>
      <c r="I301" s="83"/>
    </row>
    <row r="302" spans="1:9" ht="12.75">
      <c r="A302" s="63"/>
      <c r="B302" s="63"/>
      <c r="C302" s="63"/>
      <c r="D302" s="63"/>
      <c r="E302" s="63"/>
      <c r="F302" s="63"/>
      <c r="G302" s="63"/>
      <c r="H302" s="63"/>
      <c r="I302" s="83"/>
    </row>
    <row r="303" spans="1:9" ht="12.75">
      <c r="A303" s="63"/>
      <c r="B303" s="63"/>
      <c r="C303" s="63"/>
      <c r="D303" s="63"/>
      <c r="E303" s="63"/>
      <c r="F303" s="63"/>
      <c r="G303" s="63"/>
      <c r="H303" s="63"/>
      <c r="I303" s="83"/>
    </row>
    <row r="304" spans="1:9" ht="12.75">
      <c r="A304" s="63"/>
      <c r="B304" s="63"/>
      <c r="C304" s="63"/>
      <c r="D304" s="63"/>
      <c r="E304" s="63"/>
      <c r="F304" s="63"/>
      <c r="G304" s="63"/>
      <c r="H304" s="63"/>
      <c r="I304" s="83"/>
    </row>
    <row r="305" spans="1:9" ht="12.75">
      <c r="A305" s="63"/>
      <c r="B305" s="63"/>
      <c r="C305" s="63"/>
      <c r="D305" s="63"/>
      <c r="E305" s="63"/>
      <c r="F305" s="63"/>
      <c r="G305" s="63"/>
      <c r="H305" s="63"/>
      <c r="I305" s="83"/>
    </row>
    <row r="306" spans="1:9" ht="12.75">
      <c r="A306" s="63"/>
      <c r="B306" s="63"/>
      <c r="C306" s="63"/>
      <c r="D306" s="63"/>
      <c r="E306" s="63"/>
      <c r="F306" s="63"/>
      <c r="G306" s="63"/>
      <c r="H306" s="63"/>
      <c r="I306" s="83"/>
    </row>
    <row r="307" spans="1:9" ht="12.75">
      <c r="A307" s="63"/>
      <c r="B307" s="63"/>
      <c r="C307" s="63"/>
      <c r="D307" s="63"/>
      <c r="E307" s="63"/>
      <c r="F307" s="63"/>
      <c r="G307" s="63"/>
      <c r="H307" s="63"/>
      <c r="I307" s="83"/>
    </row>
    <row r="308" spans="1:9" ht="12.75">
      <c r="A308" s="63"/>
      <c r="B308" s="63"/>
      <c r="C308" s="63"/>
      <c r="D308" s="63"/>
      <c r="E308" s="63"/>
      <c r="F308" s="63"/>
      <c r="G308" s="63"/>
      <c r="H308" s="63"/>
      <c r="I308" s="83"/>
    </row>
    <row r="309" spans="1:9" ht="12.75">
      <c r="A309" s="63"/>
      <c r="B309" s="63"/>
      <c r="C309" s="63"/>
      <c r="D309" s="63"/>
      <c r="E309" s="63"/>
      <c r="F309" s="63"/>
      <c r="G309" s="63"/>
      <c r="H309" s="63"/>
      <c r="I309" s="83"/>
    </row>
    <row r="310" spans="1:9" ht="12.75">
      <c r="A310" s="63"/>
      <c r="B310" s="63"/>
      <c r="C310" s="63"/>
      <c r="D310" s="63"/>
      <c r="E310" s="63"/>
      <c r="F310" s="63"/>
      <c r="G310" s="63"/>
      <c r="H310" s="63"/>
      <c r="I310" s="83"/>
    </row>
    <row r="311" spans="1:9" ht="12.75">
      <c r="A311" s="63"/>
      <c r="B311" s="63"/>
      <c r="C311" s="63"/>
      <c r="D311" s="63"/>
      <c r="E311" s="63"/>
      <c r="F311" s="63"/>
      <c r="G311" s="63"/>
      <c r="H311" s="63"/>
      <c r="I311" s="83"/>
    </row>
    <row r="312" spans="1:9" ht="12.75">
      <c r="A312" s="63"/>
      <c r="B312" s="63"/>
      <c r="C312" s="63"/>
      <c r="D312" s="63"/>
      <c r="E312" s="63"/>
      <c r="F312" s="63"/>
      <c r="G312" s="63"/>
      <c r="H312" s="63"/>
      <c r="I312" s="83"/>
    </row>
    <row r="313" spans="1:9" ht="12.75">
      <c r="A313" s="63"/>
      <c r="B313" s="63"/>
      <c r="C313" s="63"/>
      <c r="D313" s="63"/>
      <c r="E313" s="63"/>
      <c r="F313" s="63"/>
      <c r="G313" s="63"/>
      <c r="H313" s="63"/>
      <c r="I313" s="83"/>
    </row>
    <row r="314" spans="1:9" ht="12.75">
      <c r="A314" s="63"/>
      <c r="B314" s="63"/>
      <c r="C314" s="63"/>
      <c r="D314" s="63"/>
      <c r="E314" s="63"/>
      <c r="F314" s="63"/>
      <c r="G314" s="63"/>
      <c r="H314" s="63"/>
      <c r="I314" s="83"/>
    </row>
    <row r="315" spans="1:9" ht="12.75">
      <c r="A315" s="63"/>
      <c r="B315" s="63"/>
      <c r="C315" s="63"/>
      <c r="D315" s="63"/>
      <c r="E315" s="63"/>
      <c r="F315" s="63"/>
      <c r="G315" s="63"/>
      <c r="H315" s="63"/>
      <c r="I315" s="83"/>
    </row>
    <row r="316" spans="1:9" ht="12.75">
      <c r="A316" s="63"/>
      <c r="B316" s="63"/>
      <c r="C316" s="63"/>
      <c r="D316" s="63"/>
      <c r="E316" s="63"/>
      <c r="F316" s="63"/>
      <c r="G316" s="63"/>
      <c r="H316" s="63"/>
      <c r="I316" s="83"/>
    </row>
    <row r="317" spans="1:9" ht="12.75">
      <c r="A317" s="63"/>
      <c r="B317" s="63"/>
      <c r="C317" s="63"/>
      <c r="D317" s="63"/>
      <c r="E317" s="63"/>
      <c r="F317" s="63"/>
      <c r="G317" s="63"/>
      <c r="H317" s="63"/>
      <c r="I317" s="83"/>
    </row>
    <row r="318" spans="1:9" ht="12.75">
      <c r="A318" s="63"/>
      <c r="B318" s="63"/>
      <c r="C318" s="63"/>
      <c r="D318" s="63"/>
      <c r="E318" s="63"/>
      <c r="F318" s="63"/>
      <c r="G318" s="63"/>
      <c r="H318" s="63"/>
      <c r="I318" s="83"/>
    </row>
    <row r="319" spans="1:9" ht="12.75">
      <c r="A319" s="63"/>
      <c r="B319" s="63"/>
      <c r="C319" s="63"/>
      <c r="D319" s="63"/>
      <c r="E319" s="63"/>
      <c r="F319" s="63"/>
      <c r="G319" s="63"/>
      <c r="H319" s="63"/>
      <c r="I319" s="83"/>
    </row>
    <row r="320" spans="1:9" ht="12.75">
      <c r="A320" s="63"/>
      <c r="B320" s="63"/>
      <c r="C320" s="63"/>
      <c r="D320" s="63"/>
      <c r="E320" s="63"/>
      <c r="F320" s="63"/>
      <c r="G320" s="63"/>
      <c r="H320" s="63"/>
      <c r="I320" s="83"/>
    </row>
    <row r="321" spans="1:9" ht="12.75">
      <c r="A321" s="63"/>
      <c r="B321" s="63"/>
      <c r="C321" s="63"/>
      <c r="D321" s="63"/>
      <c r="E321" s="63"/>
      <c r="F321" s="63"/>
      <c r="G321" s="63"/>
      <c r="H321" s="63"/>
      <c r="I321" s="83"/>
    </row>
    <row r="322" spans="1:9" ht="12.75">
      <c r="A322" s="63"/>
      <c r="B322" s="63"/>
      <c r="C322" s="63"/>
      <c r="D322" s="63"/>
      <c r="E322" s="63"/>
      <c r="F322" s="63"/>
      <c r="G322" s="63"/>
      <c r="H322" s="63"/>
      <c r="I322" s="83"/>
    </row>
    <row r="323" spans="1:9" ht="12.75">
      <c r="A323" s="63"/>
      <c r="B323" s="63"/>
      <c r="C323" s="63"/>
      <c r="D323" s="63"/>
      <c r="E323" s="63"/>
      <c r="F323" s="63"/>
      <c r="G323" s="63"/>
      <c r="H323" s="63"/>
      <c r="I323" s="83"/>
    </row>
    <row r="324" spans="1:9" ht="12.75">
      <c r="A324" s="63"/>
      <c r="B324" s="63"/>
      <c r="C324" s="63"/>
      <c r="D324" s="63"/>
      <c r="E324" s="63"/>
      <c r="F324" s="63"/>
      <c r="G324" s="63"/>
      <c r="H324" s="63"/>
      <c r="I324" s="83"/>
    </row>
    <row r="325" spans="1:9" ht="12.75">
      <c r="A325" s="63"/>
      <c r="B325" s="63"/>
      <c r="C325" s="63"/>
      <c r="D325" s="63"/>
      <c r="E325" s="63"/>
      <c r="F325" s="63"/>
      <c r="G325" s="63"/>
      <c r="H325" s="63"/>
      <c r="I325" s="83"/>
    </row>
    <row r="326" spans="1:9" ht="12.75">
      <c r="A326" s="63"/>
      <c r="B326" s="63"/>
      <c r="C326" s="63"/>
      <c r="D326" s="63"/>
      <c r="E326" s="63"/>
      <c r="F326" s="63"/>
      <c r="G326" s="63"/>
      <c r="H326" s="63"/>
      <c r="I326" s="83"/>
    </row>
    <row r="327" spans="1:9" ht="12.75">
      <c r="A327" s="63"/>
      <c r="B327" s="63"/>
      <c r="C327" s="63"/>
      <c r="D327" s="63"/>
      <c r="E327" s="63"/>
      <c r="F327" s="63"/>
      <c r="G327" s="63"/>
      <c r="H327" s="63"/>
      <c r="I327" s="83"/>
    </row>
    <row r="328" spans="1:9" ht="12.75">
      <c r="A328" s="63"/>
      <c r="B328" s="63"/>
      <c r="C328" s="63"/>
      <c r="D328" s="63"/>
      <c r="E328" s="63"/>
      <c r="F328" s="63"/>
      <c r="G328" s="63"/>
      <c r="H328" s="63"/>
      <c r="I328" s="83"/>
    </row>
    <row r="329" spans="1:9" ht="12.75">
      <c r="A329" s="63"/>
      <c r="B329" s="63"/>
      <c r="C329" s="63"/>
      <c r="D329" s="63"/>
      <c r="E329" s="63"/>
      <c r="F329" s="63"/>
      <c r="G329" s="63"/>
      <c r="H329" s="63"/>
      <c r="I329" s="83"/>
    </row>
    <row r="330" spans="1:9" ht="12.75">
      <c r="A330" s="63"/>
      <c r="B330" s="63"/>
      <c r="C330" s="63"/>
      <c r="D330" s="63"/>
      <c r="E330" s="63"/>
      <c r="F330" s="63"/>
      <c r="G330" s="63"/>
      <c r="H330" s="63"/>
      <c r="I330" s="83"/>
    </row>
    <row r="331" spans="1:9" ht="12.75">
      <c r="A331" s="63"/>
      <c r="B331" s="63"/>
      <c r="C331" s="63"/>
      <c r="D331" s="63"/>
      <c r="E331" s="63"/>
      <c r="F331" s="63"/>
      <c r="G331" s="63"/>
      <c r="H331" s="63"/>
      <c r="I331" s="83"/>
    </row>
    <row r="332" spans="1:9" ht="12.75">
      <c r="A332" s="63"/>
      <c r="B332" s="63"/>
      <c r="C332" s="63"/>
      <c r="D332" s="63"/>
      <c r="E332" s="63"/>
      <c r="F332" s="63"/>
      <c r="G332" s="63"/>
      <c r="H332" s="63"/>
      <c r="I332" s="83"/>
    </row>
    <row r="333" spans="1:9" ht="12.75">
      <c r="A333" s="63"/>
      <c r="B333" s="63"/>
      <c r="C333" s="63"/>
      <c r="D333" s="63"/>
      <c r="E333" s="63"/>
      <c r="F333" s="63"/>
      <c r="G333" s="63"/>
      <c r="H333" s="63"/>
      <c r="I333" s="83"/>
    </row>
    <row r="334" spans="1:9" ht="12.75">
      <c r="A334" s="63"/>
      <c r="B334" s="63"/>
      <c r="C334" s="63"/>
      <c r="D334" s="63"/>
      <c r="E334" s="63"/>
      <c r="F334" s="63"/>
      <c r="G334" s="63"/>
      <c r="H334" s="63"/>
      <c r="I334" s="83"/>
    </row>
    <row r="335" spans="1:9" ht="12.75">
      <c r="A335" s="63"/>
      <c r="B335" s="63"/>
      <c r="C335" s="63"/>
      <c r="D335" s="63"/>
      <c r="E335" s="63"/>
      <c r="F335" s="63"/>
      <c r="G335" s="63"/>
      <c r="H335" s="63"/>
      <c r="I335" s="83"/>
    </row>
    <row r="336" spans="1:9" ht="12.75">
      <c r="A336" s="63"/>
      <c r="B336" s="63"/>
      <c r="C336" s="63"/>
      <c r="D336" s="63"/>
      <c r="E336" s="63"/>
      <c r="F336" s="63"/>
      <c r="G336" s="63"/>
      <c r="H336" s="63"/>
      <c r="I336" s="83"/>
    </row>
    <row r="337" spans="1:9" ht="12.75">
      <c r="A337" s="63"/>
      <c r="B337" s="63"/>
      <c r="C337" s="63"/>
      <c r="D337" s="63"/>
      <c r="E337" s="63"/>
      <c r="F337" s="63"/>
      <c r="G337" s="63"/>
      <c r="H337" s="63"/>
      <c r="I337" s="83"/>
    </row>
    <row r="338" spans="1:9" ht="12.75">
      <c r="A338" s="63"/>
      <c r="B338" s="63"/>
      <c r="C338" s="63"/>
      <c r="D338" s="63"/>
      <c r="E338" s="63"/>
      <c r="F338" s="63"/>
      <c r="G338" s="63"/>
      <c r="H338" s="63"/>
      <c r="I338" s="83"/>
    </row>
    <row r="339" spans="1:9" ht="12.75">
      <c r="A339" s="63"/>
      <c r="B339" s="63"/>
      <c r="C339" s="63"/>
      <c r="D339" s="63"/>
      <c r="E339" s="63"/>
      <c r="F339" s="63"/>
      <c r="G339" s="63"/>
      <c r="H339" s="63"/>
      <c r="I339" s="83"/>
    </row>
    <row r="340" spans="1:9" ht="12.75">
      <c r="A340" s="63"/>
      <c r="B340" s="63"/>
      <c r="C340" s="63"/>
      <c r="D340" s="63"/>
      <c r="E340" s="63"/>
      <c r="F340" s="63"/>
      <c r="G340" s="63"/>
      <c r="H340" s="63"/>
      <c r="I340" s="83"/>
    </row>
    <row r="341" spans="1:9" ht="12.75">
      <c r="A341" s="63"/>
      <c r="B341" s="63"/>
      <c r="C341" s="63"/>
      <c r="D341" s="63"/>
      <c r="E341" s="63"/>
      <c r="F341" s="63"/>
      <c r="G341" s="63"/>
      <c r="H341" s="63"/>
      <c r="I341" s="83"/>
    </row>
    <row r="342" spans="1:9" ht="12.75">
      <c r="A342" s="63"/>
      <c r="B342" s="63"/>
      <c r="C342" s="63"/>
      <c r="D342" s="63"/>
      <c r="E342" s="63"/>
      <c r="F342" s="63"/>
      <c r="G342" s="63"/>
      <c r="H342" s="63"/>
      <c r="I342" s="83"/>
    </row>
    <row r="343" spans="1:9" ht="12.75">
      <c r="A343" s="63"/>
      <c r="B343" s="63"/>
      <c r="C343" s="63"/>
      <c r="D343" s="63"/>
      <c r="E343" s="63"/>
      <c r="F343" s="63"/>
      <c r="G343" s="63"/>
      <c r="H343" s="63"/>
      <c r="I343" s="83"/>
    </row>
    <row r="344" spans="1:9" ht="12.75">
      <c r="A344" s="63"/>
      <c r="B344" s="63"/>
      <c r="C344" s="63"/>
      <c r="D344" s="63"/>
      <c r="E344" s="63"/>
      <c r="F344" s="63"/>
      <c r="G344" s="63"/>
      <c r="H344" s="63"/>
      <c r="I344" s="83"/>
    </row>
    <row r="345" spans="1:9" ht="12.75">
      <c r="A345" s="63"/>
      <c r="B345" s="63"/>
      <c r="C345" s="63"/>
      <c r="D345" s="63"/>
      <c r="E345" s="63"/>
      <c r="F345" s="63"/>
      <c r="G345" s="63"/>
      <c r="H345" s="63"/>
      <c r="I345" s="83"/>
    </row>
    <row r="346" spans="1:9" ht="12.75">
      <c r="A346" s="63"/>
      <c r="B346" s="63"/>
      <c r="C346" s="63"/>
      <c r="D346" s="63"/>
      <c r="E346" s="63"/>
      <c r="F346" s="63"/>
      <c r="G346" s="63"/>
      <c r="H346" s="63"/>
      <c r="I346" s="83"/>
    </row>
    <row r="347" spans="1:9" ht="12.75">
      <c r="A347" s="63"/>
      <c r="B347" s="63"/>
      <c r="C347" s="63"/>
      <c r="D347" s="63"/>
      <c r="E347" s="63"/>
      <c r="F347" s="63"/>
      <c r="G347" s="63"/>
      <c r="H347" s="63"/>
      <c r="I347" s="83"/>
    </row>
    <row r="348" spans="1:9" ht="12.75">
      <c r="A348" s="63"/>
      <c r="B348" s="63"/>
      <c r="C348" s="63"/>
      <c r="D348" s="63"/>
      <c r="E348" s="63"/>
      <c r="F348" s="63"/>
      <c r="G348" s="63"/>
      <c r="H348" s="63"/>
      <c r="I348" s="83"/>
    </row>
    <row r="349" spans="1:9" ht="12.75">
      <c r="A349" s="63"/>
      <c r="B349" s="63"/>
      <c r="C349" s="63"/>
      <c r="D349" s="63"/>
      <c r="E349" s="63"/>
      <c r="F349" s="63"/>
      <c r="G349" s="63"/>
      <c r="H349" s="63"/>
      <c r="I349" s="83"/>
    </row>
    <row r="350" spans="1:9" ht="12.75">
      <c r="A350" s="63"/>
      <c r="B350" s="63"/>
      <c r="C350" s="63"/>
      <c r="D350" s="63"/>
      <c r="E350" s="63"/>
      <c r="F350" s="63"/>
      <c r="G350" s="63"/>
      <c r="H350" s="63"/>
      <c r="I350" s="83"/>
    </row>
    <row r="351" spans="1:9" ht="12.75">
      <c r="A351" s="63"/>
      <c r="B351" s="63"/>
      <c r="C351" s="63"/>
      <c r="D351" s="63"/>
      <c r="E351" s="63"/>
      <c r="F351" s="63"/>
      <c r="G351" s="63"/>
      <c r="H351" s="63"/>
      <c r="I351" s="83"/>
    </row>
    <row r="352" spans="1:9" ht="12.75">
      <c r="A352" s="63"/>
      <c r="B352" s="63"/>
      <c r="C352" s="63"/>
      <c r="D352" s="63"/>
      <c r="E352" s="63"/>
      <c r="F352" s="63"/>
      <c r="G352" s="63"/>
      <c r="H352" s="63"/>
      <c r="I352" s="83"/>
    </row>
    <row r="353" spans="1:9" ht="12.75">
      <c r="A353" s="63"/>
      <c r="B353" s="63"/>
      <c r="C353" s="63"/>
      <c r="D353" s="63"/>
      <c r="E353" s="63"/>
      <c r="F353" s="63"/>
      <c r="G353" s="63"/>
      <c r="H353" s="63"/>
      <c r="I353" s="83"/>
    </row>
    <row r="354" spans="1:9" ht="12.75">
      <c r="A354" s="63"/>
      <c r="B354" s="63"/>
      <c r="C354" s="63"/>
      <c r="D354" s="63"/>
      <c r="E354" s="63"/>
      <c r="F354" s="63"/>
      <c r="G354" s="63"/>
      <c r="H354" s="63"/>
      <c r="I354" s="83"/>
    </row>
    <row r="355" spans="1:9" ht="12.75">
      <c r="A355" s="63"/>
      <c r="B355" s="63"/>
      <c r="C355" s="63"/>
      <c r="D355" s="63"/>
      <c r="E355" s="63"/>
      <c r="F355" s="63"/>
      <c r="G355" s="63"/>
      <c r="H355" s="63"/>
      <c r="I355" s="83"/>
    </row>
    <row r="356" spans="1:9" ht="12.75">
      <c r="A356" s="63"/>
      <c r="B356" s="63"/>
      <c r="C356" s="63"/>
      <c r="D356" s="63"/>
      <c r="E356" s="63"/>
      <c r="F356" s="63"/>
      <c r="G356" s="63"/>
      <c r="H356" s="63"/>
      <c r="I356" s="83"/>
    </row>
    <row r="357" spans="1:9" ht="12.75">
      <c r="A357" s="63"/>
      <c r="B357" s="63"/>
      <c r="C357" s="63"/>
      <c r="D357" s="63"/>
      <c r="E357" s="63"/>
      <c r="F357" s="63"/>
      <c r="G357" s="63"/>
      <c r="H357" s="63"/>
      <c r="I357" s="83"/>
    </row>
    <row r="358" spans="1:9" ht="12.75">
      <c r="A358" s="63"/>
      <c r="B358" s="63"/>
      <c r="C358" s="63"/>
      <c r="D358" s="63"/>
      <c r="E358" s="63"/>
      <c r="F358" s="63"/>
      <c r="G358" s="63"/>
      <c r="H358" s="63"/>
      <c r="I358" s="83"/>
    </row>
    <row r="359" spans="1:9" ht="12.75">
      <c r="A359" s="63"/>
      <c r="B359" s="63"/>
      <c r="C359" s="63"/>
      <c r="D359" s="63"/>
      <c r="E359" s="63"/>
      <c r="F359" s="63"/>
      <c r="G359" s="63"/>
      <c r="H359" s="63"/>
      <c r="I359" s="83"/>
    </row>
    <row r="360" spans="1:9" ht="12.75">
      <c r="A360" s="63"/>
      <c r="B360" s="63"/>
      <c r="C360" s="63"/>
      <c r="D360" s="63"/>
      <c r="E360" s="63"/>
      <c r="F360" s="63"/>
      <c r="G360" s="63"/>
      <c r="H360" s="63"/>
      <c r="I360" s="83"/>
    </row>
    <row r="361" spans="1:9" ht="12.75">
      <c r="A361" s="63"/>
      <c r="B361" s="63"/>
      <c r="C361" s="63"/>
      <c r="D361" s="63"/>
      <c r="E361" s="63"/>
      <c r="F361" s="63"/>
      <c r="G361" s="63"/>
      <c r="H361" s="63"/>
      <c r="I361" s="83"/>
    </row>
    <row r="362" spans="1:9" ht="12.75">
      <c r="A362" s="63"/>
      <c r="B362" s="63"/>
      <c r="C362" s="63"/>
      <c r="D362" s="63"/>
      <c r="E362" s="63"/>
      <c r="F362" s="63"/>
      <c r="G362" s="63"/>
      <c r="H362" s="63"/>
      <c r="I362" s="83"/>
    </row>
    <row r="363" spans="1:9" ht="12.75">
      <c r="A363" s="63"/>
      <c r="B363" s="63"/>
      <c r="C363" s="63"/>
      <c r="D363" s="63"/>
      <c r="E363" s="63"/>
      <c r="F363" s="63"/>
      <c r="G363" s="63"/>
      <c r="H363" s="63"/>
      <c r="I363" s="83"/>
    </row>
    <row r="364" spans="1:9" ht="12.75">
      <c r="A364" s="63"/>
      <c r="B364" s="63"/>
      <c r="C364" s="63"/>
      <c r="D364" s="63"/>
      <c r="E364" s="63"/>
      <c r="F364" s="63"/>
      <c r="G364" s="63"/>
      <c r="H364" s="63"/>
      <c r="I364" s="83"/>
    </row>
    <row r="365" spans="1:9" ht="12.75">
      <c r="A365" s="63"/>
      <c r="B365" s="63"/>
      <c r="C365" s="63"/>
      <c r="D365" s="63"/>
      <c r="E365" s="63"/>
      <c r="F365" s="63"/>
      <c r="G365" s="63"/>
      <c r="H365" s="63"/>
      <c r="I365" s="83"/>
    </row>
    <row r="366" spans="1:9" ht="12.75">
      <c r="A366" s="63"/>
      <c r="B366" s="63"/>
      <c r="C366" s="63"/>
      <c r="D366" s="63"/>
      <c r="E366" s="63"/>
      <c r="F366" s="63"/>
      <c r="G366" s="63"/>
      <c r="H366" s="63"/>
      <c r="I366" s="83"/>
    </row>
    <row r="367" spans="1:9" ht="12.75">
      <c r="A367" s="63"/>
      <c r="B367" s="63"/>
      <c r="C367" s="63"/>
      <c r="D367" s="63"/>
      <c r="E367" s="63"/>
      <c r="F367" s="63"/>
      <c r="G367" s="63"/>
      <c r="H367" s="63"/>
      <c r="I367" s="83"/>
    </row>
    <row r="368" spans="1:9" ht="12.75">
      <c r="A368" s="63"/>
      <c r="B368" s="63"/>
      <c r="C368" s="63"/>
      <c r="D368" s="63"/>
      <c r="E368" s="63"/>
      <c r="F368" s="63"/>
      <c r="G368" s="63"/>
      <c r="H368" s="63"/>
      <c r="I368" s="83"/>
    </row>
    <row r="369" spans="1:9" ht="12.75">
      <c r="A369" s="63"/>
      <c r="B369" s="63"/>
      <c r="C369" s="63"/>
      <c r="D369" s="63"/>
      <c r="E369" s="63"/>
      <c r="F369" s="63"/>
      <c r="G369" s="63"/>
      <c r="H369" s="63"/>
      <c r="I369" s="83"/>
    </row>
    <row r="370" spans="1:9" ht="12.75">
      <c r="A370" s="63"/>
      <c r="B370" s="63"/>
      <c r="C370" s="63"/>
      <c r="D370" s="63"/>
      <c r="E370" s="63"/>
      <c r="F370" s="63"/>
      <c r="G370" s="63"/>
      <c r="H370" s="63"/>
      <c r="I370" s="83"/>
    </row>
    <row r="371" spans="1:9" ht="12.75">
      <c r="A371" s="63"/>
      <c r="B371" s="63"/>
      <c r="C371" s="63"/>
      <c r="D371" s="63"/>
      <c r="E371" s="63"/>
      <c r="F371" s="63"/>
      <c r="G371" s="63"/>
      <c r="H371" s="63"/>
      <c r="I371" s="83"/>
    </row>
    <row r="372" spans="1:9" ht="12.75">
      <c r="A372" s="63"/>
      <c r="B372" s="63"/>
      <c r="C372" s="63"/>
      <c r="D372" s="63"/>
      <c r="E372" s="63"/>
      <c r="F372" s="63"/>
      <c r="G372" s="63"/>
      <c r="H372" s="63"/>
      <c r="I372" s="83"/>
    </row>
    <row r="373" spans="1:9" ht="12.75">
      <c r="A373" s="63"/>
      <c r="B373" s="63"/>
      <c r="C373" s="63"/>
      <c r="D373" s="63"/>
      <c r="E373" s="63"/>
      <c r="F373" s="63"/>
      <c r="G373" s="63"/>
      <c r="H373" s="63"/>
      <c r="I373" s="83"/>
    </row>
    <row r="374" spans="1:9" ht="12.75">
      <c r="A374" s="63"/>
      <c r="B374" s="63"/>
      <c r="C374" s="63"/>
      <c r="D374" s="63"/>
      <c r="E374" s="63"/>
      <c r="F374" s="63"/>
      <c r="G374" s="63"/>
      <c r="H374" s="63"/>
      <c r="I374" s="83"/>
    </row>
    <row r="375" spans="1:9" ht="12.75">
      <c r="A375" s="63"/>
      <c r="B375" s="63"/>
      <c r="C375" s="63"/>
      <c r="D375" s="63"/>
      <c r="E375" s="63"/>
      <c r="F375" s="63"/>
      <c r="G375" s="63"/>
      <c r="H375" s="63"/>
      <c r="I375" s="83"/>
    </row>
    <row r="376" spans="1:9" ht="12.75">
      <c r="A376" s="63"/>
      <c r="B376" s="63"/>
      <c r="C376" s="63"/>
      <c r="D376" s="63"/>
      <c r="E376" s="63"/>
      <c r="F376" s="63"/>
      <c r="G376" s="63"/>
      <c r="H376" s="63"/>
      <c r="I376" s="83"/>
    </row>
    <row r="377" spans="1:9" ht="12.75">
      <c r="A377" s="63"/>
      <c r="B377" s="63"/>
      <c r="C377" s="63"/>
      <c r="D377" s="63"/>
      <c r="E377" s="63"/>
      <c r="F377" s="63"/>
      <c r="G377" s="63"/>
      <c r="H377" s="63"/>
      <c r="I377" s="83"/>
    </row>
    <row r="378" spans="1:9" ht="12.75">
      <c r="A378" s="63"/>
      <c r="B378" s="63"/>
      <c r="C378" s="63"/>
      <c r="D378" s="63"/>
      <c r="E378" s="63"/>
      <c r="F378" s="63"/>
      <c r="G378" s="63"/>
      <c r="H378" s="63"/>
      <c r="I378" s="83"/>
    </row>
    <row r="379" spans="1:9" ht="12.75">
      <c r="A379" s="63"/>
      <c r="B379" s="63"/>
      <c r="C379" s="63"/>
      <c r="D379" s="63"/>
      <c r="E379" s="63"/>
      <c r="F379" s="63"/>
      <c r="G379" s="63"/>
      <c r="H379" s="63"/>
      <c r="I379" s="83"/>
    </row>
    <row r="380" spans="1:9" ht="12.75">
      <c r="A380" s="63"/>
      <c r="B380" s="63"/>
      <c r="C380" s="63"/>
      <c r="D380" s="63"/>
      <c r="E380" s="63"/>
      <c r="F380" s="63"/>
      <c r="G380" s="63"/>
      <c r="H380" s="63"/>
      <c r="I380" s="83"/>
    </row>
    <row r="381" spans="1:9" ht="12.75">
      <c r="A381" s="63"/>
      <c r="B381" s="63"/>
      <c r="C381" s="63"/>
      <c r="D381" s="63"/>
      <c r="E381" s="63"/>
      <c r="F381" s="63"/>
      <c r="G381" s="63"/>
      <c r="H381" s="63"/>
      <c r="I381" s="83"/>
    </row>
    <row r="382" spans="1:9" ht="12.75">
      <c r="A382" s="63"/>
      <c r="B382" s="63"/>
      <c r="C382" s="63"/>
      <c r="D382" s="63"/>
      <c r="E382" s="63"/>
      <c r="F382" s="63"/>
      <c r="G382" s="63"/>
      <c r="H382" s="63"/>
      <c r="I382" s="83"/>
    </row>
    <row r="383" spans="1:9" ht="12.75">
      <c r="A383" s="63"/>
      <c r="B383" s="63"/>
      <c r="C383" s="63"/>
      <c r="D383" s="63"/>
      <c r="E383" s="63"/>
      <c r="F383" s="63"/>
      <c r="G383" s="63"/>
      <c r="H383" s="63"/>
      <c r="I383" s="83"/>
    </row>
    <row r="384" spans="1:9" ht="12.75">
      <c r="A384" s="63"/>
      <c r="B384" s="63"/>
      <c r="C384" s="63"/>
      <c r="D384" s="63"/>
      <c r="E384" s="63"/>
      <c r="F384" s="63"/>
      <c r="G384" s="63"/>
      <c r="H384" s="63"/>
      <c r="I384" s="83"/>
    </row>
    <row r="385" spans="1:9" ht="12.75">
      <c r="A385" s="63"/>
      <c r="B385" s="63"/>
      <c r="C385" s="63"/>
      <c r="D385" s="63"/>
      <c r="E385" s="63"/>
      <c r="F385" s="63"/>
      <c r="G385" s="63"/>
      <c r="H385" s="63"/>
      <c r="I385" s="83"/>
    </row>
    <row r="386" spans="1:9" ht="12.75">
      <c r="A386" s="63"/>
      <c r="B386" s="63"/>
      <c r="C386" s="63"/>
      <c r="D386" s="63"/>
      <c r="E386" s="63"/>
      <c r="F386" s="63"/>
      <c r="G386" s="63"/>
      <c r="H386" s="63"/>
      <c r="I386" s="83"/>
    </row>
    <row r="387" spans="1:9" ht="12.75">
      <c r="A387" s="63"/>
      <c r="B387" s="63"/>
      <c r="C387" s="63"/>
      <c r="D387" s="63"/>
      <c r="E387" s="63"/>
      <c r="F387" s="63"/>
      <c r="G387" s="63"/>
      <c r="H387" s="63"/>
      <c r="I387" s="83"/>
    </row>
    <row r="388" spans="1:9" ht="12.75">
      <c r="A388" s="63"/>
      <c r="B388" s="63"/>
      <c r="C388" s="63"/>
      <c r="D388" s="63"/>
      <c r="E388" s="63"/>
      <c r="F388" s="63"/>
      <c r="G388" s="63"/>
      <c r="H388" s="63"/>
      <c r="I388" s="83"/>
    </row>
    <row r="389" spans="1:9" ht="12.75">
      <c r="A389" s="63"/>
      <c r="B389" s="63"/>
      <c r="C389" s="63"/>
      <c r="D389" s="63"/>
      <c r="E389" s="63"/>
      <c r="F389" s="63"/>
      <c r="G389" s="63"/>
      <c r="H389" s="63"/>
      <c r="I389" s="83"/>
    </row>
    <row r="390" spans="1:9" ht="12.75">
      <c r="A390" s="63"/>
      <c r="B390" s="63"/>
      <c r="C390" s="63"/>
      <c r="D390" s="63"/>
      <c r="E390" s="63"/>
      <c r="F390" s="63"/>
      <c r="G390" s="63"/>
      <c r="H390" s="63"/>
      <c r="I390" s="83"/>
    </row>
    <row r="391" spans="1:9" ht="12.75">
      <c r="A391" s="63"/>
      <c r="B391" s="63"/>
      <c r="C391" s="63"/>
      <c r="D391" s="63"/>
      <c r="E391" s="63"/>
      <c r="F391" s="63"/>
      <c r="G391" s="63"/>
      <c r="H391" s="63"/>
      <c r="I391" s="83"/>
    </row>
    <row r="392" spans="1:9" ht="12.75">
      <c r="A392" s="63"/>
      <c r="B392" s="63"/>
      <c r="C392" s="63"/>
      <c r="D392" s="63"/>
      <c r="E392" s="63"/>
      <c r="F392" s="63"/>
      <c r="G392" s="63"/>
      <c r="H392" s="63"/>
      <c r="I392" s="83"/>
    </row>
    <row r="393" spans="1:9" ht="12.75">
      <c r="A393" s="63"/>
      <c r="B393" s="63"/>
      <c r="C393" s="63"/>
      <c r="D393" s="63"/>
      <c r="E393" s="63"/>
      <c r="F393" s="63"/>
      <c r="G393" s="63"/>
      <c r="H393" s="63"/>
      <c r="I393" s="83"/>
    </row>
    <row r="394" spans="1:9" ht="12.75">
      <c r="A394" s="63"/>
      <c r="B394" s="63"/>
      <c r="C394" s="63"/>
      <c r="D394" s="63"/>
      <c r="E394" s="63"/>
      <c r="F394" s="63"/>
      <c r="G394" s="63"/>
      <c r="H394" s="63"/>
      <c r="I394" s="83"/>
    </row>
    <row r="395" spans="1:9" ht="12.75">
      <c r="A395" s="63"/>
      <c r="B395" s="63"/>
      <c r="C395" s="63"/>
      <c r="D395" s="63"/>
      <c r="E395" s="63"/>
      <c r="F395" s="63"/>
      <c r="G395" s="63"/>
      <c r="H395" s="63"/>
      <c r="I395" s="83"/>
    </row>
    <row r="396" spans="1:9" ht="12.75">
      <c r="A396" s="63"/>
      <c r="B396" s="63"/>
      <c r="C396" s="63"/>
      <c r="D396" s="63"/>
      <c r="E396" s="63"/>
      <c r="F396" s="63"/>
      <c r="G396" s="63"/>
      <c r="H396" s="63"/>
      <c r="I396" s="83"/>
    </row>
    <row r="397" spans="1:9" ht="12.75">
      <c r="A397" s="63"/>
      <c r="B397" s="63"/>
      <c r="C397" s="63"/>
      <c r="D397" s="63"/>
      <c r="E397" s="63"/>
      <c r="F397" s="63"/>
      <c r="G397" s="63"/>
      <c r="H397" s="63"/>
      <c r="I397" s="83"/>
    </row>
    <row r="398" spans="1:9" ht="12.75">
      <c r="A398" s="63"/>
      <c r="B398" s="63"/>
      <c r="C398" s="63"/>
      <c r="D398" s="63"/>
      <c r="E398" s="63"/>
      <c r="F398" s="63"/>
      <c r="G398" s="63"/>
      <c r="H398" s="63"/>
      <c r="I398" s="83"/>
    </row>
    <row r="399" spans="1:9" ht="12.75">
      <c r="A399" s="63"/>
      <c r="B399" s="63"/>
      <c r="C399" s="63"/>
      <c r="D399" s="63"/>
      <c r="E399" s="63"/>
      <c r="F399" s="63"/>
      <c r="G399" s="63"/>
      <c r="H399" s="63"/>
      <c r="I399" s="83"/>
    </row>
    <row r="400" spans="1:9" ht="12.75">
      <c r="A400" s="63"/>
      <c r="B400" s="63"/>
      <c r="C400" s="63"/>
      <c r="D400" s="63"/>
      <c r="E400" s="63"/>
      <c r="F400" s="63"/>
      <c r="G400" s="63"/>
      <c r="H400" s="63"/>
      <c r="I400" s="83"/>
    </row>
    <row r="401" spans="1:9" ht="12.75">
      <c r="A401" s="63"/>
      <c r="B401" s="63"/>
      <c r="C401" s="63"/>
      <c r="D401" s="63"/>
      <c r="E401" s="63"/>
      <c r="F401" s="63"/>
      <c r="G401" s="63"/>
      <c r="H401" s="63"/>
      <c r="I401" s="83"/>
    </row>
    <row r="402" spans="1:9" ht="12.75">
      <c r="A402" s="63"/>
      <c r="B402" s="63"/>
      <c r="C402" s="63"/>
      <c r="D402" s="63"/>
      <c r="E402" s="63"/>
      <c r="F402" s="63"/>
      <c r="G402" s="63"/>
      <c r="H402" s="63"/>
      <c r="I402" s="83"/>
    </row>
    <row r="403" spans="1:9" ht="12.75">
      <c r="A403" s="63"/>
      <c r="B403" s="63"/>
      <c r="C403" s="63"/>
      <c r="D403" s="63"/>
      <c r="E403" s="63"/>
      <c r="F403" s="63"/>
      <c r="G403" s="63"/>
      <c r="H403" s="63"/>
      <c r="I403" s="83"/>
    </row>
    <row r="404" spans="1:9" ht="12.75">
      <c r="A404" s="63"/>
      <c r="B404" s="63"/>
      <c r="C404" s="63"/>
      <c r="D404" s="63"/>
      <c r="E404" s="63"/>
      <c r="F404" s="63"/>
      <c r="G404" s="63"/>
      <c r="H404" s="63"/>
      <c r="I404" s="83"/>
    </row>
    <row r="405" spans="1:9" ht="12.75">
      <c r="A405" s="63"/>
      <c r="B405" s="63"/>
      <c r="C405" s="63"/>
      <c r="D405" s="63"/>
      <c r="E405" s="63"/>
      <c r="F405" s="63"/>
      <c r="G405" s="63"/>
      <c r="H405" s="63"/>
      <c r="I405" s="83"/>
    </row>
    <row r="406" spans="1:9" ht="12.75">
      <c r="A406" s="63"/>
      <c r="B406" s="63"/>
      <c r="C406" s="63"/>
      <c r="D406" s="63"/>
      <c r="E406" s="63"/>
      <c r="F406" s="63"/>
      <c r="G406" s="63"/>
      <c r="H406" s="63"/>
      <c r="I406" s="83"/>
    </row>
    <row r="407" spans="1:9" ht="12.75">
      <c r="A407" s="63"/>
      <c r="B407" s="63"/>
      <c r="C407" s="63"/>
      <c r="D407" s="63"/>
      <c r="E407" s="63"/>
      <c r="F407" s="63"/>
      <c r="G407" s="63"/>
      <c r="H407" s="63"/>
      <c r="I407" s="83"/>
    </row>
    <row r="408" spans="1:9" ht="12.75">
      <c r="A408" s="63"/>
      <c r="B408" s="63"/>
      <c r="C408" s="63"/>
      <c r="D408" s="63"/>
      <c r="E408" s="63"/>
      <c r="F408" s="63"/>
      <c r="G408" s="63"/>
      <c r="H408" s="63"/>
      <c r="I408" s="83"/>
    </row>
    <row r="409" spans="1:9" ht="12.75">
      <c r="A409" s="63"/>
      <c r="B409" s="63"/>
      <c r="C409" s="63"/>
      <c r="D409" s="63"/>
      <c r="E409" s="63"/>
      <c r="F409" s="63"/>
      <c r="G409" s="63"/>
      <c r="H409" s="63"/>
      <c r="I409" s="83"/>
    </row>
    <row r="410" spans="1:9" ht="12.75">
      <c r="A410" s="63"/>
      <c r="B410" s="63"/>
      <c r="C410" s="63"/>
      <c r="D410" s="63"/>
      <c r="E410" s="63"/>
      <c r="F410" s="63"/>
      <c r="G410" s="63"/>
      <c r="H410" s="63"/>
      <c r="I410" s="83"/>
    </row>
    <row r="411" spans="1:9" ht="12.75">
      <c r="A411" s="63"/>
      <c r="B411" s="63"/>
      <c r="C411" s="63"/>
      <c r="D411" s="63"/>
      <c r="E411" s="63"/>
      <c r="F411" s="63"/>
      <c r="G411" s="63"/>
      <c r="H411" s="63"/>
      <c r="I411" s="83"/>
    </row>
    <row r="412" spans="1:9" ht="12.75">
      <c r="A412" s="63"/>
      <c r="B412" s="63"/>
      <c r="C412" s="63"/>
      <c r="D412" s="63"/>
      <c r="E412" s="63"/>
      <c r="F412" s="63"/>
      <c r="G412" s="63"/>
      <c r="H412" s="63"/>
      <c r="I412" s="83"/>
    </row>
    <row r="413" spans="1:9" ht="12.75">
      <c r="A413" s="63"/>
      <c r="B413" s="63"/>
      <c r="C413" s="63"/>
      <c r="D413" s="63"/>
      <c r="E413" s="63"/>
      <c r="F413" s="63"/>
      <c r="G413" s="63"/>
      <c r="H413" s="63"/>
      <c r="I413" s="83"/>
    </row>
    <row r="414" spans="1:9" ht="12.75">
      <c r="A414" s="63"/>
      <c r="B414" s="63"/>
      <c r="C414" s="63"/>
      <c r="D414" s="63"/>
      <c r="E414" s="63"/>
      <c r="F414" s="63"/>
      <c r="G414" s="63"/>
      <c r="H414" s="63"/>
      <c r="I414" s="83"/>
    </row>
    <row r="415" spans="1:9" ht="12.75">
      <c r="A415" s="63"/>
      <c r="B415" s="63"/>
      <c r="C415" s="63"/>
      <c r="D415" s="63"/>
      <c r="E415" s="63"/>
      <c r="F415" s="63"/>
      <c r="G415" s="63"/>
      <c r="H415" s="63"/>
      <c r="I415" s="83"/>
    </row>
    <row r="416" spans="1:9" ht="12.75">
      <c r="A416" s="63"/>
      <c r="B416" s="63"/>
      <c r="C416" s="63"/>
      <c r="D416" s="63"/>
      <c r="E416" s="63"/>
      <c r="F416" s="63"/>
      <c r="G416" s="63"/>
      <c r="H416" s="63"/>
      <c r="I416" s="83"/>
    </row>
    <row r="417" spans="1:9" ht="12.75">
      <c r="A417" s="63"/>
      <c r="B417" s="63"/>
      <c r="C417" s="63"/>
      <c r="D417" s="63"/>
      <c r="E417" s="63"/>
      <c r="F417" s="63"/>
      <c r="G417" s="63"/>
      <c r="H417" s="63"/>
      <c r="I417" s="83"/>
    </row>
    <row r="418" spans="1:9" ht="12.75">
      <c r="A418" s="63"/>
      <c r="B418" s="63"/>
      <c r="C418" s="63"/>
      <c r="D418" s="63"/>
      <c r="E418" s="63"/>
      <c r="F418" s="63"/>
      <c r="G418" s="63"/>
      <c r="H418" s="63"/>
      <c r="I418" s="83"/>
    </row>
    <row r="419" spans="1:9" ht="12.75">
      <c r="A419" s="63"/>
      <c r="B419" s="63"/>
      <c r="C419" s="63"/>
      <c r="D419" s="63"/>
      <c r="E419" s="63"/>
      <c r="F419" s="63"/>
      <c r="G419" s="63"/>
      <c r="H419" s="63"/>
      <c r="I419" s="83"/>
    </row>
    <row r="420" spans="1:9" ht="12.75">
      <c r="A420" s="63"/>
      <c r="B420" s="63"/>
      <c r="C420" s="63"/>
      <c r="D420" s="63"/>
      <c r="E420" s="63"/>
      <c r="F420" s="63"/>
      <c r="G420" s="63"/>
      <c r="H420" s="63"/>
      <c r="I420" s="83"/>
    </row>
    <row r="421" spans="1:9" ht="12.75">
      <c r="A421" s="63"/>
      <c r="B421" s="63"/>
      <c r="C421" s="63"/>
      <c r="D421" s="63"/>
      <c r="E421" s="63"/>
      <c r="F421" s="63"/>
      <c r="G421" s="63"/>
      <c r="H421" s="63"/>
      <c r="I421" s="83"/>
    </row>
    <row r="422" spans="1:9" ht="12.75">
      <c r="A422" s="63"/>
      <c r="B422" s="63"/>
      <c r="C422" s="63"/>
      <c r="D422" s="63"/>
      <c r="E422" s="63"/>
      <c r="F422" s="63"/>
      <c r="G422" s="63"/>
      <c r="H422" s="63"/>
      <c r="I422" s="83"/>
    </row>
    <row r="423" spans="1:9" ht="12.75">
      <c r="A423" s="63"/>
      <c r="B423" s="63"/>
      <c r="C423" s="63"/>
      <c r="D423" s="63"/>
      <c r="E423" s="63"/>
      <c r="F423" s="63"/>
      <c r="G423" s="63"/>
      <c r="H423" s="63"/>
      <c r="I423" s="83"/>
    </row>
    <row r="424" spans="1:9" ht="12.75">
      <c r="A424" s="63"/>
      <c r="B424" s="63"/>
      <c r="C424" s="63"/>
      <c r="D424" s="63"/>
      <c r="E424" s="63"/>
      <c r="F424" s="63"/>
      <c r="G424" s="63"/>
      <c r="H424" s="63"/>
      <c r="I424" s="83"/>
    </row>
    <row r="425" spans="1:9" ht="12.75">
      <c r="A425" s="63"/>
      <c r="B425" s="63"/>
      <c r="C425" s="63"/>
      <c r="D425" s="63"/>
      <c r="E425" s="63"/>
      <c r="F425" s="63"/>
      <c r="G425" s="63"/>
      <c r="H425" s="63"/>
      <c r="I425" s="83"/>
    </row>
    <row r="426" spans="1:9" ht="12.75">
      <c r="A426" s="63"/>
      <c r="B426" s="63"/>
      <c r="C426" s="63"/>
      <c r="D426" s="63"/>
      <c r="E426" s="63"/>
      <c r="F426" s="63"/>
      <c r="G426" s="63"/>
      <c r="H426" s="63"/>
      <c r="I426" s="83"/>
    </row>
    <row r="427" spans="1:9" ht="12.75">
      <c r="A427" s="63"/>
      <c r="B427" s="63"/>
      <c r="C427" s="63"/>
      <c r="D427" s="63"/>
      <c r="E427" s="63"/>
      <c r="F427" s="63"/>
      <c r="G427" s="63"/>
      <c r="H427" s="63"/>
      <c r="I427" s="83"/>
    </row>
    <row r="428" spans="1:9" ht="12.75">
      <c r="A428" s="63"/>
      <c r="B428" s="63"/>
      <c r="C428" s="63"/>
      <c r="D428" s="63"/>
      <c r="E428" s="63"/>
      <c r="F428" s="63"/>
      <c r="G428" s="63"/>
      <c r="H428" s="63"/>
      <c r="I428" s="83"/>
    </row>
    <row r="429" spans="1:9" ht="12.75">
      <c r="A429" s="63"/>
      <c r="B429" s="63"/>
      <c r="C429" s="63"/>
      <c r="D429" s="63"/>
      <c r="E429" s="63"/>
      <c r="F429" s="63"/>
      <c r="G429" s="63"/>
      <c r="H429" s="63"/>
      <c r="I429" s="83"/>
    </row>
    <row r="430" spans="1:9" ht="12.75">
      <c r="A430" s="63"/>
      <c r="B430" s="63"/>
      <c r="C430" s="63"/>
      <c r="D430" s="63"/>
      <c r="E430" s="63"/>
      <c r="F430" s="63"/>
      <c r="G430" s="63"/>
      <c r="H430" s="63"/>
      <c r="I430" s="83"/>
    </row>
    <row r="431" spans="1:9" ht="12.75">
      <c r="A431" s="63"/>
      <c r="B431" s="63"/>
      <c r="C431" s="63"/>
      <c r="D431" s="63"/>
      <c r="E431" s="63"/>
      <c r="F431" s="63"/>
      <c r="G431" s="63"/>
      <c r="H431" s="63"/>
      <c r="I431" s="83"/>
    </row>
    <row r="432" spans="1:9" ht="12.75">
      <c r="A432" s="63"/>
      <c r="B432" s="63"/>
      <c r="C432" s="63"/>
      <c r="D432" s="63"/>
      <c r="E432" s="63"/>
      <c r="F432" s="63"/>
      <c r="G432" s="63"/>
      <c r="H432" s="63"/>
      <c r="I432" s="83"/>
    </row>
    <row r="433" spans="1:9" ht="12.75">
      <c r="A433" s="63"/>
      <c r="B433" s="63"/>
      <c r="C433" s="63"/>
      <c r="D433" s="63"/>
      <c r="E433" s="63"/>
      <c r="F433" s="63"/>
      <c r="G433" s="63"/>
      <c r="H433" s="63"/>
      <c r="I433" s="83"/>
    </row>
    <row r="434" spans="1:9" ht="12.75">
      <c r="A434" s="63"/>
      <c r="B434" s="63"/>
      <c r="C434" s="63"/>
      <c r="D434" s="63"/>
      <c r="E434" s="63"/>
      <c r="F434" s="63"/>
      <c r="G434" s="63"/>
      <c r="H434" s="63"/>
      <c r="I434" s="83"/>
    </row>
    <row r="435" spans="1:9" ht="12.75">
      <c r="A435" s="63"/>
      <c r="B435" s="63"/>
      <c r="C435" s="63"/>
      <c r="D435" s="63"/>
      <c r="E435" s="63"/>
      <c r="F435" s="63"/>
      <c r="G435" s="63"/>
      <c r="H435" s="63"/>
      <c r="I435" s="83"/>
    </row>
    <row r="436" spans="1:9" ht="12.75">
      <c r="A436" s="63"/>
      <c r="B436" s="63"/>
      <c r="C436" s="63"/>
      <c r="D436" s="63"/>
      <c r="E436" s="63"/>
      <c r="F436" s="63"/>
      <c r="G436" s="63"/>
      <c r="H436" s="63"/>
      <c r="I436" s="83"/>
    </row>
    <row r="437" spans="1:9" ht="12.75">
      <c r="A437" s="63"/>
      <c r="B437" s="63"/>
      <c r="C437" s="63"/>
      <c r="D437" s="63"/>
      <c r="E437" s="63"/>
      <c r="F437" s="63"/>
      <c r="G437" s="63"/>
      <c r="H437" s="63"/>
      <c r="I437" s="83"/>
    </row>
    <row r="438" spans="1:9" ht="12.75">
      <c r="A438" s="63"/>
      <c r="B438" s="63"/>
      <c r="C438" s="63"/>
      <c r="D438" s="63"/>
      <c r="E438" s="63"/>
      <c r="F438" s="63"/>
      <c r="G438" s="63"/>
      <c r="H438" s="63"/>
      <c r="I438" s="83"/>
    </row>
    <row r="439" spans="1:9" ht="12.75">
      <c r="A439" s="63"/>
      <c r="B439" s="63"/>
      <c r="C439" s="63"/>
      <c r="D439" s="63"/>
      <c r="E439" s="63"/>
      <c r="F439" s="63"/>
      <c r="G439" s="63"/>
      <c r="H439" s="63"/>
      <c r="I439" s="83"/>
    </row>
    <row r="440" spans="1:9" ht="12.75">
      <c r="A440" s="63"/>
      <c r="B440" s="63"/>
      <c r="C440" s="63"/>
      <c r="D440" s="63"/>
      <c r="E440" s="63"/>
      <c r="F440" s="63"/>
      <c r="G440" s="63"/>
      <c r="H440" s="63"/>
      <c r="I440" s="83"/>
    </row>
    <row r="441" spans="1:9" ht="12.75">
      <c r="A441" s="63"/>
      <c r="B441" s="63"/>
      <c r="C441" s="63"/>
      <c r="D441" s="63"/>
      <c r="E441" s="63"/>
      <c r="F441" s="63"/>
      <c r="G441" s="63"/>
      <c r="H441" s="63"/>
      <c r="I441" s="83"/>
    </row>
    <row r="442" spans="1:9" ht="12.75">
      <c r="A442" s="63"/>
      <c r="B442" s="63"/>
      <c r="C442" s="63"/>
      <c r="D442" s="63"/>
      <c r="E442" s="63"/>
      <c r="F442" s="63"/>
      <c r="G442" s="63"/>
      <c r="H442" s="63"/>
      <c r="I442" s="83"/>
    </row>
    <row r="443" spans="1:9" ht="12.75">
      <c r="A443" s="63"/>
      <c r="B443" s="63"/>
      <c r="C443" s="63"/>
      <c r="D443" s="63"/>
      <c r="E443" s="63"/>
      <c r="F443" s="63"/>
      <c r="G443" s="63"/>
      <c r="H443" s="63"/>
      <c r="I443" s="83"/>
    </row>
    <row r="444" spans="1:9" ht="12.75">
      <c r="A444" s="63"/>
      <c r="B444" s="63"/>
      <c r="C444" s="63"/>
      <c r="D444" s="63"/>
      <c r="E444" s="63"/>
      <c r="F444" s="63"/>
      <c r="G444" s="63"/>
      <c r="H444" s="63"/>
      <c r="I444" s="83"/>
    </row>
    <row r="445" spans="1:9" ht="12.75">
      <c r="A445" s="63"/>
      <c r="B445" s="63"/>
      <c r="C445" s="63"/>
      <c r="D445" s="63"/>
      <c r="E445" s="63"/>
      <c r="F445" s="63"/>
      <c r="G445" s="63"/>
      <c r="H445" s="63"/>
      <c r="I445" s="83"/>
    </row>
    <row r="446" spans="1:9" ht="12.75">
      <c r="A446" s="63"/>
      <c r="B446" s="63"/>
      <c r="C446" s="63"/>
      <c r="D446" s="63"/>
      <c r="E446" s="63"/>
      <c r="F446" s="63"/>
      <c r="G446" s="63"/>
      <c r="H446" s="63"/>
      <c r="I446" s="83"/>
    </row>
    <row r="447" spans="1:9" ht="12.75">
      <c r="A447" s="63"/>
      <c r="B447" s="63"/>
      <c r="C447" s="63"/>
      <c r="D447" s="63"/>
      <c r="E447" s="63"/>
      <c r="F447" s="63"/>
      <c r="G447" s="63"/>
      <c r="H447" s="63"/>
      <c r="I447" s="83"/>
    </row>
    <row r="448" spans="1:9" ht="12.75">
      <c r="A448" s="63"/>
      <c r="B448" s="63"/>
      <c r="C448" s="63"/>
      <c r="D448" s="63"/>
      <c r="E448" s="63"/>
      <c r="F448" s="63"/>
      <c r="G448" s="63"/>
      <c r="H448" s="63"/>
      <c r="I448" s="83"/>
    </row>
    <row r="449" spans="1:9" ht="12.75">
      <c r="A449" s="63"/>
      <c r="B449" s="63"/>
      <c r="C449" s="63"/>
      <c r="D449" s="63"/>
      <c r="E449" s="63"/>
      <c r="F449" s="63"/>
      <c r="G449" s="63"/>
      <c r="H449" s="63"/>
      <c r="I449" s="83"/>
    </row>
    <row r="450" spans="1:9" ht="12.75">
      <c r="A450" s="63"/>
      <c r="B450" s="63"/>
      <c r="C450" s="63"/>
      <c r="D450" s="63"/>
      <c r="E450" s="63"/>
      <c r="F450" s="63"/>
      <c r="G450" s="63"/>
      <c r="H450" s="63"/>
      <c r="I450" s="83"/>
    </row>
    <row r="451" spans="1:9" ht="12.75">
      <c r="A451" s="63"/>
      <c r="B451" s="63"/>
      <c r="C451" s="63"/>
      <c r="D451" s="63"/>
      <c r="E451" s="63"/>
      <c r="F451" s="63"/>
      <c r="G451" s="63"/>
      <c r="H451" s="63"/>
      <c r="I451" s="83"/>
    </row>
    <row r="452" spans="1:9" ht="12.75">
      <c r="A452" s="63"/>
      <c r="B452" s="63"/>
      <c r="C452" s="63"/>
      <c r="D452" s="63"/>
      <c r="E452" s="63"/>
      <c r="F452" s="63"/>
      <c r="G452" s="63"/>
      <c r="H452" s="63"/>
      <c r="I452" s="83"/>
    </row>
    <row r="453" spans="1:9" ht="12.75">
      <c r="A453" s="63"/>
      <c r="B453" s="63"/>
      <c r="C453" s="63"/>
      <c r="D453" s="63"/>
      <c r="E453" s="63"/>
      <c r="F453" s="63"/>
      <c r="G453" s="63"/>
      <c r="H453" s="63"/>
      <c r="I453" s="83"/>
    </row>
    <row r="454" spans="1:9" ht="12.75">
      <c r="A454" s="63"/>
      <c r="B454" s="63"/>
      <c r="C454" s="63"/>
      <c r="D454" s="63"/>
      <c r="E454" s="63"/>
      <c r="F454" s="63"/>
      <c r="G454" s="63"/>
      <c r="H454" s="63"/>
      <c r="I454" s="83"/>
    </row>
    <row r="455" spans="1:9" ht="12.75">
      <c r="A455" s="63"/>
      <c r="B455" s="63"/>
      <c r="C455" s="63"/>
      <c r="D455" s="63"/>
      <c r="E455" s="63"/>
      <c r="F455" s="63"/>
      <c r="G455" s="63"/>
      <c r="H455" s="63"/>
      <c r="I455" s="83"/>
    </row>
    <row r="456" spans="1:9" ht="12.75">
      <c r="A456" s="63"/>
      <c r="B456" s="63"/>
      <c r="C456" s="63"/>
      <c r="D456" s="63"/>
      <c r="E456" s="63"/>
      <c r="F456" s="63"/>
      <c r="G456" s="63"/>
      <c r="H456" s="63"/>
      <c r="I456" s="83"/>
    </row>
    <row r="457" spans="1:9" ht="12.75">
      <c r="A457" s="63"/>
      <c r="B457" s="63"/>
      <c r="C457" s="63"/>
      <c r="D457" s="63"/>
      <c r="E457" s="63"/>
      <c r="F457" s="63"/>
      <c r="G457" s="63"/>
      <c r="H457" s="63"/>
      <c r="I457" s="83"/>
    </row>
    <row r="458" spans="1:9" ht="12.75">
      <c r="A458" s="63"/>
      <c r="B458" s="63"/>
      <c r="C458" s="63"/>
      <c r="D458" s="63"/>
      <c r="E458" s="63"/>
      <c r="F458" s="63"/>
      <c r="G458" s="63"/>
      <c r="H458" s="63"/>
      <c r="I458" s="83"/>
    </row>
    <row r="459" spans="1:9" ht="12.75">
      <c r="A459" s="63"/>
      <c r="B459" s="63"/>
      <c r="C459" s="63"/>
      <c r="D459" s="63"/>
      <c r="E459" s="63"/>
      <c r="F459" s="63"/>
      <c r="G459" s="63"/>
      <c r="H459" s="63"/>
      <c r="I459" s="83"/>
    </row>
    <row r="460" spans="1:9" ht="12.75">
      <c r="A460" s="63"/>
      <c r="B460" s="63"/>
      <c r="C460" s="63"/>
      <c r="D460" s="63"/>
      <c r="E460" s="63"/>
      <c r="F460" s="63"/>
      <c r="G460" s="63"/>
      <c r="H460" s="63"/>
      <c r="I460" s="83"/>
    </row>
    <row r="461" spans="1:9" ht="12.75">
      <c r="A461" s="63"/>
      <c r="B461" s="63"/>
      <c r="C461" s="63"/>
      <c r="D461" s="63"/>
      <c r="E461" s="63"/>
      <c r="F461" s="63"/>
      <c r="G461" s="63"/>
      <c r="H461" s="63"/>
      <c r="I461" s="83"/>
    </row>
    <row r="462" spans="1:9" ht="12.75">
      <c r="A462" s="63"/>
      <c r="B462" s="63"/>
      <c r="C462" s="63"/>
      <c r="D462" s="63"/>
      <c r="E462" s="63"/>
      <c r="F462" s="63"/>
      <c r="G462" s="63"/>
      <c r="H462" s="63"/>
      <c r="I462" s="83"/>
    </row>
    <row r="463" spans="1:9" ht="12.75">
      <c r="A463" s="63"/>
      <c r="B463" s="63"/>
      <c r="C463" s="63"/>
      <c r="D463" s="63"/>
      <c r="E463" s="63"/>
      <c r="F463" s="63"/>
      <c r="G463" s="63"/>
      <c r="H463" s="63"/>
      <c r="I463" s="83"/>
    </row>
    <row r="464" spans="1:9" ht="12.75">
      <c r="A464" s="63"/>
      <c r="B464" s="63"/>
      <c r="C464" s="63"/>
      <c r="D464" s="63"/>
      <c r="E464" s="63"/>
      <c r="F464" s="63"/>
      <c r="G464" s="63"/>
      <c r="H464" s="63"/>
      <c r="I464" s="83"/>
    </row>
    <row r="465" spans="1:9" ht="12.75">
      <c r="A465" s="63"/>
      <c r="B465" s="63"/>
      <c r="C465" s="63"/>
      <c r="D465" s="63"/>
      <c r="E465" s="63"/>
      <c r="F465" s="63"/>
      <c r="G465" s="63"/>
      <c r="H465" s="63"/>
      <c r="I465" s="83"/>
    </row>
    <row r="466" spans="1:9" ht="12.75">
      <c r="A466" s="63"/>
      <c r="B466" s="63"/>
      <c r="C466" s="63"/>
      <c r="D466" s="63"/>
      <c r="E466" s="63"/>
      <c r="F466" s="63"/>
      <c r="G466" s="63"/>
      <c r="H466" s="63"/>
      <c r="I466" s="83"/>
    </row>
    <row r="467" spans="1:9" ht="12.75">
      <c r="A467" s="63"/>
      <c r="B467" s="63"/>
      <c r="C467" s="63"/>
      <c r="D467" s="63"/>
      <c r="E467" s="63"/>
      <c r="F467" s="63"/>
      <c r="G467" s="63"/>
      <c r="H467" s="63"/>
      <c r="I467" s="83"/>
    </row>
    <row r="468" spans="1:9" ht="12.75">
      <c r="A468" s="63"/>
      <c r="B468" s="63"/>
      <c r="C468" s="63"/>
      <c r="D468" s="63"/>
      <c r="E468" s="63"/>
      <c r="F468" s="63"/>
      <c r="G468" s="63"/>
      <c r="H468" s="63"/>
      <c r="I468" s="83"/>
    </row>
    <row r="469" spans="1:9" ht="12.75">
      <c r="A469" s="63"/>
      <c r="B469" s="63"/>
      <c r="C469" s="63"/>
      <c r="D469" s="63"/>
      <c r="E469" s="63"/>
      <c r="F469" s="63"/>
      <c r="G469" s="63"/>
      <c r="H469" s="63"/>
      <c r="I469" s="83"/>
    </row>
    <row r="470" spans="1:9" ht="12.75">
      <c r="A470" s="63"/>
      <c r="B470" s="63"/>
      <c r="C470" s="63"/>
      <c r="D470" s="63"/>
      <c r="E470" s="63"/>
      <c r="F470" s="63"/>
      <c r="G470" s="63"/>
      <c r="H470" s="63"/>
      <c r="I470" s="83"/>
    </row>
    <row r="471" spans="1:9" ht="12.75">
      <c r="A471" s="63"/>
      <c r="B471" s="63"/>
      <c r="C471" s="63"/>
      <c r="D471" s="63"/>
      <c r="E471" s="63"/>
      <c r="F471" s="63"/>
      <c r="G471" s="63"/>
      <c r="H471" s="63"/>
      <c r="I471" s="83"/>
    </row>
    <row r="472" spans="1:9" ht="12.75">
      <c r="A472" s="63"/>
      <c r="B472" s="63"/>
      <c r="C472" s="63"/>
      <c r="D472" s="63"/>
      <c r="E472" s="63"/>
      <c r="F472" s="63"/>
      <c r="G472" s="63"/>
      <c r="H472" s="63"/>
      <c r="I472" s="83"/>
    </row>
    <row r="473" spans="1:9" ht="12.75">
      <c r="A473" s="63"/>
      <c r="B473" s="63"/>
      <c r="C473" s="63"/>
      <c r="D473" s="63"/>
      <c r="E473" s="63"/>
      <c r="F473" s="63"/>
      <c r="G473" s="63"/>
      <c r="H473" s="63"/>
      <c r="I473" s="83"/>
    </row>
    <row r="474" spans="1:9" ht="12.75">
      <c r="A474" s="63"/>
      <c r="B474" s="63"/>
      <c r="C474" s="63"/>
      <c r="D474" s="63"/>
      <c r="E474" s="63"/>
      <c r="F474" s="63"/>
      <c r="G474" s="63"/>
      <c r="H474" s="63"/>
      <c r="I474" s="83"/>
    </row>
    <row r="475" spans="1:9" ht="12.75">
      <c r="A475" s="63"/>
      <c r="B475" s="63"/>
      <c r="C475" s="63"/>
      <c r="D475" s="63"/>
      <c r="E475" s="63"/>
      <c r="F475" s="63"/>
      <c r="G475" s="63"/>
      <c r="H475" s="63"/>
      <c r="I475" s="83"/>
    </row>
    <row r="476" spans="1:9" ht="12.75">
      <c r="A476" s="63"/>
      <c r="B476" s="63"/>
      <c r="C476" s="63"/>
      <c r="D476" s="63"/>
      <c r="E476" s="63"/>
      <c r="F476" s="63"/>
      <c r="G476" s="63"/>
      <c r="H476" s="63"/>
      <c r="I476" s="83"/>
    </row>
    <row r="477" spans="1:9" ht="12.75">
      <c r="A477" s="63"/>
      <c r="B477" s="63"/>
      <c r="C477" s="63"/>
      <c r="D477" s="63"/>
      <c r="E477" s="63"/>
      <c r="F477" s="63"/>
      <c r="G477" s="63"/>
      <c r="H477" s="63"/>
      <c r="I477" s="83"/>
    </row>
    <row r="478" spans="1:9" ht="12.75">
      <c r="A478" s="63"/>
      <c r="B478" s="63"/>
      <c r="C478" s="63"/>
      <c r="D478" s="63"/>
      <c r="E478" s="63"/>
      <c r="F478" s="63"/>
      <c r="G478" s="63"/>
      <c r="H478" s="63"/>
      <c r="I478" s="83"/>
    </row>
    <row r="479" spans="1:9" ht="12.75">
      <c r="A479" s="63"/>
      <c r="B479" s="63"/>
      <c r="C479" s="63"/>
      <c r="D479" s="63"/>
      <c r="E479" s="63"/>
      <c r="F479" s="63"/>
      <c r="G479" s="63"/>
      <c r="H479" s="63"/>
      <c r="I479" s="83"/>
    </row>
    <row r="480" spans="1:9" ht="12.75">
      <c r="A480" s="63"/>
      <c r="B480" s="63"/>
      <c r="C480" s="63"/>
      <c r="D480" s="63"/>
      <c r="E480" s="63"/>
      <c r="F480" s="63"/>
      <c r="G480" s="63"/>
      <c r="H480" s="63"/>
      <c r="I480" s="83"/>
    </row>
    <row r="481" spans="1:9" ht="12.75">
      <c r="A481" s="63"/>
      <c r="B481" s="63"/>
      <c r="C481" s="63"/>
      <c r="D481" s="63"/>
      <c r="E481" s="63"/>
      <c r="F481" s="63"/>
      <c r="G481" s="63"/>
      <c r="H481" s="63"/>
      <c r="I481" s="83"/>
    </row>
    <row r="482" spans="1:9" ht="12.75">
      <c r="A482" s="63"/>
      <c r="B482" s="63"/>
      <c r="C482" s="63"/>
      <c r="D482" s="63"/>
      <c r="E482" s="63"/>
      <c r="F482" s="63"/>
      <c r="G482" s="63"/>
      <c r="H482" s="63"/>
      <c r="I482" s="83"/>
    </row>
    <row r="483" spans="1:9" ht="12.75">
      <c r="A483" s="63"/>
      <c r="B483" s="63"/>
      <c r="C483" s="63"/>
      <c r="D483" s="63"/>
      <c r="E483" s="63"/>
      <c r="F483" s="63"/>
      <c r="G483" s="63"/>
      <c r="H483" s="63"/>
      <c r="I483" s="83"/>
    </row>
    <row r="484" spans="1:9" ht="12.75">
      <c r="A484" s="63"/>
      <c r="B484" s="63"/>
      <c r="C484" s="63"/>
      <c r="D484" s="63"/>
      <c r="E484" s="63"/>
      <c r="F484" s="63"/>
      <c r="G484" s="63"/>
      <c r="H484" s="63"/>
      <c r="I484" s="83"/>
    </row>
    <row r="485" spans="1:9" ht="12.75">
      <c r="A485" s="63"/>
      <c r="B485" s="63"/>
      <c r="C485" s="63"/>
      <c r="D485" s="63"/>
      <c r="E485" s="63"/>
      <c r="F485" s="63"/>
      <c r="G485" s="63"/>
      <c r="H485" s="63"/>
      <c r="I485" s="83"/>
    </row>
    <row r="486" spans="1:9" ht="12.75">
      <c r="A486" s="63"/>
      <c r="B486" s="63"/>
      <c r="C486" s="63"/>
      <c r="D486" s="63"/>
      <c r="E486" s="63"/>
      <c r="F486" s="63"/>
      <c r="G486" s="63"/>
      <c r="H486" s="63"/>
      <c r="I486" s="83"/>
    </row>
    <row r="487" spans="1:9" ht="12.75">
      <c r="A487" s="63"/>
      <c r="B487" s="63"/>
      <c r="C487" s="63"/>
      <c r="D487" s="63"/>
      <c r="E487" s="63"/>
      <c r="F487" s="63"/>
      <c r="G487" s="63"/>
      <c r="H487" s="63"/>
      <c r="I487" s="83"/>
    </row>
    <row r="488" spans="1:9" ht="12.75">
      <c r="A488" s="63"/>
      <c r="B488" s="63"/>
      <c r="C488" s="63"/>
      <c r="D488" s="63"/>
      <c r="E488" s="63"/>
      <c r="F488" s="63"/>
      <c r="G488" s="63"/>
      <c r="H488" s="63"/>
      <c r="I488" s="83"/>
    </row>
    <row r="489" spans="1:9" ht="12.75">
      <c r="A489" s="63"/>
      <c r="B489" s="63"/>
      <c r="C489" s="63"/>
      <c r="D489" s="63"/>
      <c r="E489" s="63"/>
      <c r="F489" s="63"/>
      <c r="G489" s="63"/>
      <c r="H489" s="63"/>
      <c r="I489" s="83"/>
    </row>
    <row r="490" spans="1:9" ht="12.75">
      <c r="A490" s="63"/>
      <c r="B490" s="63"/>
      <c r="C490" s="63"/>
      <c r="D490" s="63"/>
      <c r="E490" s="63"/>
      <c r="F490" s="63"/>
      <c r="G490" s="63"/>
      <c r="H490" s="63"/>
      <c r="I490" s="83"/>
    </row>
    <row r="491" spans="1:9" ht="12.75">
      <c r="A491" s="63"/>
      <c r="B491" s="63"/>
      <c r="C491" s="63"/>
      <c r="D491" s="63"/>
      <c r="E491" s="63"/>
      <c r="F491" s="63"/>
      <c r="G491" s="63"/>
      <c r="H491" s="63"/>
      <c r="I491" s="83"/>
    </row>
    <row r="492" spans="1:9" ht="12.75">
      <c r="A492" s="63"/>
      <c r="B492" s="63"/>
      <c r="C492" s="63"/>
      <c r="D492" s="63"/>
      <c r="E492" s="63"/>
      <c r="F492" s="63"/>
      <c r="G492" s="63"/>
      <c r="H492" s="63"/>
      <c r="I492" s="83"/>
    </row>
    <row r="493" spans="1:9" ht="12.75">
      <c r="A493" s="63"/>
      <c r="B493" s="63"/>
      <c r="C493" s="63"/>
      <c r="D493" s="63"/>
      <c r="E493" s="63"/>
      <c r="F493" s="63"/>
      <c r="G493" s="63"/>
      <c r="H493" s="63"/>
      <c r="I493" s="83"/>
    </row>
    <row r="494" spans="1:9" ht="12.75">
      <c r="A494" s="63"/>
      <c r="B494" s="63"/>
      <c r="C494" s="63"/>
      <c r="D494" s="63"/>
      <c r="E494" s="63"/>
      <c r="F494" s="63"/>
      <c r="G494" s="63"/>
      <c r="H494" s="63"/>
      <c r="I494" s="83"/>
    </row>
    <row r="495" spans="1:9" ht="12.75">
      <c r="A495" s="63"/>
      <c r="B495" s="63"/>
      <c r="C495" s="63"/>
      <c r="D495" s="63"/>
      <c r="E495" s="63"/>
      <c r="F495" s="63"/>
      <c r="G495" s="63"/>
      <c r="H495" s="63"/>
      <c r="I495" s="83"/>
    </row>
    <row r="496" spans="1:9" ht="12.75">
      <c r="A496" s="63"/>
      <c r="B496" s="63"/>
      <c r="C496" s="63"/>
      <c r="D496" s="63"/>
      <c r="E496" s="63"/>
      <c r="F496" s="63"/>
      <c r="G496" s="63"/>
      <c r="H496" s="63"/>
      <c r="I496" s="83"/>
    </row>
    <row r="497" spans="1:9" ht="12.75">
      <c r="A497" s="63"/>
      <c r="B497" s="63"/>
      <c r="C497" s="63"/>
      <c r="D497" s="63"/>
      <c r="E497" s="63"/>
      <c r="F497" s="63"/>
      <c r="G497" s="63"/>
      <c r="H497" s="63"/>
      <c r="I497" s="83"/>
    </row>
    <row r="498" spans="1:9" ht="12.75">
      <c r="A498" s="63"/>
      <c r="B498" s="63"/>
      <c r="C498" s="63"/>
      <c r="D498" s="63"/>
      <c r="E498" s="63"/>
      <c r="F498" s="63"/>
      <c r="G498" s="63"/>
      <c r="H498" s="63"/>
      <c r="I498" s="83"/>
    </row>
    <row r="499" spans="1:9" ht="12.75">
      <c r="A499" s="63"/>
      <c r="B499" s="63"/>
      <c r="C499" s="63"/>
      <c r="D499" s="63"/>
      <c r="E499" s="63"/>
      <c r="F499" s="63"/>
      <c r="G499" s="63"/>
      <c r="H499" s="63"/>
      <c r="I499" s="83"/>
    </row>
    <row r="500" spans="1:9" ht="12.75">
      <c r="A500" s="63"/>
      <c r="B500" s="63"/>
      <c r="C500" s="63"/>
      <c r="D500" s="63"/>
      <c r="E500" s="63"/>
      <c r="F500" s="63"/>
      <c r="G500" s="63"/>
      <c r="H500" s="63"/>
      <c r="I500" s="83"/>
    </row>
    <row r="501" spans="1:9" ht="12.75">
      <c r="A501" s="63"/>
      <c r="B501" s="63"/>
      <c r="C501" s="63"/>
      <c r="D501" s="63"/>
      <c r="E501" s="63"/>
      <c r="F501" s="63"/>
      <c r="G501" s="63"/>
      <c r="H501" s="63"/>
      <c r="I501" s="83"/>
    </row>
    <row r="502" spans="1:9" ht="12.75">
      <c r="A502" s="63"/>
      <c r="B502" s="63"/>
      <c r="C502" s="63"/>
      <c r="D502" s="63"/>
      <c r="E502" s="63"/>
      <c r="F502" s="63"/>
      <c r="G502" s="63"/>
      <c r="H502" s="63"/>
      <c r="I502" s="83"/>
    </row>
    <row r="503" spans="1:9" ht="12.75">
      <c r="A503" s="63"/>
      <c r="B503" s="63"/>
      <c r="C503" s="63"/>
      <c r="D503" s="63"/>
      <c r="E503" s="63"/>
      <c r="F503" s="63"/>
      <c r="G503" s="63"/>
      <c r="H503" s="63"/>
      <c r="I503" s="83"/>
    </row>
    <row r="504" spans="1:9" ht="12.75">
      <c r="A504" s="63"/>
      <c r="B504" s="63"/>
      <c r="C504" s="63"/>
      <c r="D504" s="63"/>
      <c r="E504" s="63"/>
      <c r="F504" s="63"/>
      <c r="G504" s="63"/>
      <c r="H504" s="63"/>
      <c r="I504" s="83"/>
    </row>
    <row r="505" spans="1:9" ht="12.75">
      <c r="A505" s="63"/>
      <c r="B505" s="63"/>
      <c r="C505" s="63"/>
      <c r="D505" s="63"/>
      <c r="E505" s="63"/>
      <c r="F505" s="63"/>
      <c r="G505" s="63"/>
      <c r="H505" s="63"/>
      <c r="I505" s="83"/>
    </row>
    <row r="506" spans="1:9" ht="12.75">
      <c r="A506" s="63"/>
      <c r="B506" s="63"/>
      <c r="C506" s="63"/>
      <c r="D506" s="63"/>
      <c r="E506" s="63"/>
      <c r="F506" s="63"/>
      <c r="G506" s="63"/>
      <c r="H506" s="63"/>
      <c r="I506" s="83"/>
    </row>
    <row r="507" spans="1:9" ht="12.75">
      <c r="A507" s="63"/>
      <c r="B507" s="63"/>
      <c r="C507" s="63"/>
      <c r="D507" s="63"/>
      <c r="E507" s="63"/>
      <c r="F507" s="63"/>
      <c r="G507" s="63"/>
      <c r="H507" s="63"/>
      <c r="I507" s="83"/>
    </row>
    <row r="508" spans="1:9" ht="12.75">
      <c r="A508" s="63"/>
      <c r="B508" s="63"/>
      <c r="C508" s="63"/>
      <c r="D508" s="63"/>
      <c r="E508" s="63"/>
      <c r="F508" s="63"/>
      <c r="G508" s="63"/>
      <c r="H508" s="63"/>
      <c r="I508" s="83"/>
    </row>
    <row r="509" spans="1:9" ht="12.75">
      <c r="A509" s="63"/>
      <c r="B509" s="63"/>
      <c r="C509" s="63"/>
      <c r="D509" s="63"/>
      <c r="E509" s="63"/>
      <c r="F509" s="63"/>
      <c r="G509" s="63"/>
      <c r="H509" s="63"/>
      <c r="I509" s="83"/>
    </row>
    <row r="510" spans="1:9" ht="12.75">
      <c r="A510" s="63"/>
      <c r="B510" s="63"/>
      <c r="C510" s="63"/>
      <c r="D510" s="63"/>
      <c r="E510" s="63"/>
      <c r="F510" s="63"/>
      <c r="G510" s="63"/>
      <c r="H510" s="63"/>
      <c r="I510" s="83"/>
    </row>
    <row r="511" spans="1:9" ht="12.75">
      <c r="A511" s="63"/>
      <c r="B511" s="63"/>
      <c r="C511" s="63"/>
      <c r="D511" s="63"/>
      <c r="E511" s="63"/>
      <c r="F511" s="63"/>
      <c r="G511" s="63"/>
      <c r="H511" s="63"/>
      <c r="I511" s="83"/>
    </row>
    <row r="512" spans="1:9" ht="12.75">
      <c r="A512" s="63"/>
      <c r="B512" s="63"/>
      <c r="C512" s="63"/>
      <c r="D512" s="63"/>
      <c r="E512" s="63"/>
      <c r="F512" s="63"/>
      <c r="G512" s="63"/>
      <c r="H512" s="63"/>
      <c r="I512" s="83"/>
    </row>
    <row r="513" spans="1:9" ht="12.75">
      <c r="A513" s="63"/>
      <c r="B513" s="63"/>
      <c r="C513" s="63"/>
      <c r="D513" s="63"/>
      <c r="E513" s="63"/>
      <c r="F513" s="63"/>
      <c r="G513" s="63"/>
      <c r="H513" s="63"/>
      <c r="I513" s="83"/>
    </row>
    <row r="514" spans="1:9" ht="12.75">
      <c r="A514" s="63"/>
      <c r="B514" s="63"/>
      <c r="C514" s="63"/>
      <c r="D514" s="63"/>
      <c r="E514" s="63"/>
      <c r="F514" s="63"/>
      <c r="G514" s="63"/>
      <c r="H514" s="63"/>
      <c r="I514" s="83"/>
    </row>
    <row r="515" spans="1:9" ht="12.75">
      <c r="A515" s="63"/>
      <c r="B515" s="63"/>
      <c r="C515" s="63"/>
      <c r="D515" s="63"/>
      <c r="E515" s="63"/>
      <c r="F515" s="63"/>
      <c r="G515" s="63"/>
      <c r="H515" s="63"/>
      <c r="I515" s="83"/>
    </row>
    <row r="516" spans="1:9" ht="12.75">
      <c r="A516" s="63"/>
      <c r="B516" s="63"/>
      <c r="C516" s="63"/>
      <c r="D516" s="63"/>
      <c r="E516" s="63"/>
      <c r="F516" s="63"/>
      <c r="G516" s="63"/>
      <c r="H516" s="63"/>
      <c r="I516" s="83"/>
    </row>
    <row r="517" spans="1:9" ht="12.75">
      <c r="A517" s="63"/>
      <c r="B517" s="63"/>
      <c r="C517" s="63"/>
      <c r="D517" s="63"/>
      <c r="E517" s="63"/>
      <c r="F517" s="63"/>
      <c r="G517" s="63"/>
      <c r="H517" s="63"/>
      <c r="I517" s="83"/>
    </row>
    <row r="518" spans="1:9" ht="12.75">
      <c r="A518" s="63"/>
      <c r="B518" s="63"/>
      <c r="C518" s="63"/>
      <c r="D518" s="63"/>
      <c r="E518" s="63"/>
      <c r="F518" s="63"/>
      <c r="G518" s="63"/>
      <c r="H518" s="63"/>
      <c r="I518" s="83"/>
    </row>
    <row r="519" spans="1:9" ht="12.75">
      <c r="A519" s="63"/>
      <c r="B519" s="63"/>
      <c r="C519" s="63"/>
      <c r="D519" s="63"/>
      <c r="E519" s="63"/>
      <c r="F519" s="63"/>
      <c r="G519" s="63"/>
      <c r="H519" s="63"/>
      <c r="I519" s="83"/>
    </row>
    <row r="520" spans="1:9" ht="12.75">
      <c r="A520" s="63"/>
      <c r="B520" s="63"/>
      <c r="C520" s="63"/>
      <c r="D520" s="63"/>
      <c r="E520" s="63"/>
      <c r="F520" s="63"/>
      <c r="G520" s="63"/>
      <c r="H520" s="63"/>
      <c r="I520" s="83"/>
    </row>
    <row r="521" spans="1:9" ht="12.75">
      <c r="A521" s="63"/>
      <c r="B521" s="63"/>
      <c r="C521" s="63"/>
      <c r="D521" s="63"/>
      <c r="E521" s="63"/>
      <c r="F521" s="63"/>
      <c r="G521" s="63"/>
      <c r="H521" s="63"/>
      <c r="I521" s="83"/>
    </row>
    <row r="522" spans="1:9" ht="12.75">
      <c r="A522" s="63"/>
      <c r="B522" s="63"/>
      <c r="C522" s="63"/>
      <c r="D522" s="63"/>
      <c r="E522" s="63"/>
      <c r="F522" s="63"/>
      <c r="G522" s="63"/>
      <c r="H522" s="63"/>
      <c r="I522" s="83"/>
    </row>
    <row r="523" spans="1:9" ht="12.75">
      <c r="A523" s="63"/>
      <c r="B523" s="63"/>
      <c r="C523" s="63"/>
      <c r="D523" s="63"/>
      <c r="E523" s="63"/>
      <c r="F523" s="63"/>
      <c r="G523" s="63"/>
      <c r="H523" s="63"/>
      <c r="I523" s="83"/>
    </row>
    <row r="524" spans="1:9" ht="12.75">
      <c r="A524" s="63"/>
      <c r="B524" s="63"/>
      <c r="C524" s="63"/>
      <c r="D524" s="63"/>
      <c r="E524" s="63"/>
      <c r="F524" s="63"/>
      <c r="G524" s="63"/>
      <c r="H524" s="63"/>
      <c r="I524" s="83"/>
    </row>
    <row r="525" spans="1:9" ht="12.75">
      <c r="A525" s="63"/>
      <c r="B525" s="63"/>
      <c r="C525" s="63"/>
      <c r="D525" s="63"/>
      <c r="E525" s="63"/>
      <c r="F525" s="63"/>
      <c r="G525" s="63"/>
      <c r="H525" s="63"/>
      <c r="I525" s="83"/>
    </row>
    <row r="526" spans="1:9" ht="12.75">
      <c r="A526" s="63"/>
      <c r="B526" s="63"/>
      <c r="C526" s="63"/>
      <c r="D526" s="63"/>
      <c r="E526" s="63"/>
      <c r="F526" s="63"/>
      <c r="G526" s="63"/>
      <c r="H526" s="63"/>
      <c r="I526" s="83"/>
    </row>
    <row r="527" spans="1:9" ht="12.75">
      <c r="A527" s="63"/>
      <c r="B527" s="63"/>
      <c r="C527" s="63"/>
      <c r="D527" s="63"/>
      <c r="E527" s="63"/>
      <c r="F527" s="63"/>
      <c r="G527" s="63"/>
      <c r="H527" s="63"/>
      <c r="I527" s="83"/>
    </row>
    <row r="528" spans="1:9" ht="12.75">
      <c r="A528" s="63"/>
      <c r="B528" s="63"/>
      <c r="C528" s="63"/>
      <c r="D528" s="63"/>
      <c r="E528" s="63"/>
      <c r="F528" s="63"/>
      <c r="G528" s="63"/>
      <c r="H528" s="63"/>
      <c r="I528" s="83"/>
    </row>
    <row r="529" spans="1:9" ht="12.75">
      <c r="A529" s="63"/>
      <c r="B529" s="63"/>
      <c r="C529" s="63"/>
      <c r="D529" s="63"/>
      <c r="E529" s="63"/>
      <c r="F529" s="63"/>
      <c r="G529" s="63"/>
      <c r="H529" s="63"/>
      <c r="I529" s="83"/>
    </row>
    <row r="530" spans="1:9" ht="12.75">
      <c r="A530" s="63"/>
      <c r="B530" s="63"/>
      <c r="C530" s="63"/>
      <c r="D530" s="63"/>
      <c r="E530" s="63"/>
      <c r="F530" s="63"/>
      <c r="G530" s="63"/>
      <c r="H530" s="63"/>
      <c r="I530" s="83"/>
    </row>
    <row r="531" spans="1:9" ht="12.75">
      <c r="A531" s="63"/>
      <c r="B531" s="63"/>
      <c r="C531" s="63"/>
      <c r="D531" s="63"/>
      <c r="E531" s="63"/>
      <c r="F531" s="63"/>
      <c r="G531" s="63"/>
      <c r="H531" s="63"/>
      <c r="I531" s="83"/>
    </row>
    <row r="532" spans="1:9" ht="12.75">
      <c r="A532" s="63"/>
      <c r="B532" s="63"/>
      <c r="C532" s="63"/>
      <c r="D532" s="63"/>
      <c r="E532" s="63"/>
      <c r="F532" s="63"/>
      <c r="G532" s="63"/>
      <c r="H532" s="63"/>
      <c r="I532" s="83"/>
    </row>
    <row r="533" spans="1:9" ht="12.75">
      <c r="A533" s="63"/>
      <c r="B533" s="63"/>
      <c r="C533" s="63"/>
      <c r="D533" s="63"/>
      <c r="E533" s="63"/>
      <c r="F533" s="63"/>
      <c r="G533" s="63"/>
      <c r="H533" s="63"/>
      <c r="I533" s="83"/>
    </row>
    <row r="534" spans="1:9" ht="12.75">
      <c r="A534" s="63"/>
      <c r="B534" s="63"/>
      <c r="C534" s="63"/>
      <c r="D534" s="63"/>
      <c r="E534" s="63"/>
      <c r="F534" s="63"/>
      <c r="G534" s="63"/>
      <c r="H534" s="63"/>
      <c r="I534" s="83"/>
    </row>
    <row r="535" spans="1:9" ht="12.75">
      <c r="A535" s="63"/>
      <c r="B535" s="63"/>
      <c r="C535" s="63"/>
      <c r="D535" s="63"/>
      <c r="E535" s="63"/>
      <c r="F535" s="63"/>
      <c r="G535" s="63"/>
      <c r="H535" s="63"/>
      <c r="I535" s="83"/>
    </row>
    <row r="536" spans="1:9" ht="12.75">
      <c r="A536" s="63"/>
      <c r="B536" s="63"/>
      <c r="C536" s="63"/>
      <c r="D536" s="63"/>
      <c r="E536" s="63"/>
      <c r="F536" s="63"/>
      <c r="G536" s="63"/>
      <c r="H536" s="63"/>
      <c r="I536" s="83"/>
    </row>
    <row r="537" spans="1:9" ht="12.75">
      <c r="A537" s="63"/>
      <c r="B537" s="63"/>
      <c r="C537" s="63"/>
      <c r="D537" s="63"/>
      <c r="E537" s="63"/>
      <c r="F537" s="63"/>
      <c r="G537" s="63"/>
      <c r="H537" s="63"/>
      <c r="I537" s="83"/>
    </row>
    <row r="538" spans="1:9" ht="12.75">
      <c r="A538" s="63"/>
      <c r="B538" s="63"/>
      <c r="C538" s="63"/>
      <c r="D538" s="63"/>
      <c r="E538" s="63"/>
      <c r="F538" s="63"/>
      <c r="G538" s="63"/>
      <c r="H538" s="63"/>
      <c r="I538" s="83"/>
    </row>
    <row r="539" spans="1:9" ht="12.75">
      <c r="A539" s="63"/>
      <c r="B539" s="63"/>
      <c r="C539" s="63"/>
      <c r="D539" s="63"/>
      <c r="E539" s="63"/>
      <c r="F539" s="63"/>
      <c r="G539" s="63"/>
      <c r="H539" s="63"/>
      <c r="I539" s="83"/>
    </row>
    <row r="540" spans="1:9" ht="12.75">
      <c r="A540" s="63"/>
      <c r="B540" s="63"/>
      <c r="C540" s="63"/>
      <c r="D540" s="63"/>
      <c r="E540" s="63"/>
      <c r="F540" s="63"/>
      <c r="G540" s="63"/>
      <c r="H540" s="63"/>
      <c r="I540" s="83"/>
    </row>
    <row r="541" spans="1:9" ht="12.75">
      <c r="A541" s="63"/>
      <c r="B541" s="63"/>
      <c r="C541" s="63"/>
      <c r="D541" s="63"/>
      <c r="E541" s="63"/>
      <c r="F541" s="63"/>
      <c r="G541" s="63"/>
      <c r="H541" s="63"/>
      <c r="I541" s="83"/>
    </row>
    <row r="542" spans="1:9" ht="12.75">
      <c r="A542" s="63"/>
      <c r="B542" s="63"/>
      <c r="C542" s="63"/>
      <c r="D542" s="63"/>
      <c r="E542" s="63"/>
      <c r="F542" s="63"/>
      <c r="G542" s="63"/>
      <c r="H542" s="63"/>
      <c r="I542" s="83"/>
    </row>
    <row r="543" spans="1:9" ht="12.75">
      <c r="A543" s="63"/>
      <c r="B543" s="63"/>
      <c r="C543" s="63"/>
      <c r="D543" s="63"/>
      <c r="E543" s="63"/>
      <c r="F543" s="63"/>
      <c r="G543" s="63"/>
      <c r="H543" s="63"/>
      <c r="I543" s="83"/>
    </row>
    <row r="544" spans="1:9" ht="12.75">
      <c r="A544" s="63"/>
      <c r="B544" s="63"/>
      <c r="C544" s="63"/>
      <c r="D544" s="63"/>
      <c r="E544" s="63"/>
      <c r="F544" s="63"/>
      <c r="G544" s="63"/>
      <c r="H544" s="63"/>
      <c r="I544" s="83"/>
    </row>
    <row r="545" spans="1:9" ht="12.75">
      <c r="A545" s="63"/>
      <c r="B545" s="63"/>
      <c r="C545" s="63"/>
      <c r="D545" s="63"/>
      <c r="E545" s="63"/>
      <c r="F545" s="63"/>
      <c r="G545" s="63"/>
      <c r="H545" s="63"/>
      <c r="I545" s="83"/>
    </row>
    <row r="546" spans="1:9" ht="12.75">
      <c r="A546" s="63"/>
      <c r="B546" s="63"/>
      <c r="C546" s="63"/>
      <c r="D546" s="63"/>
      <c r="E546" s="63"/>
      <c r="F546" s="63"/>
      <c r="G546" s="63"/>
      <c r="H546" s="63"/>
      <c r="I546" s="83"/>
    </row>
    <row r="547" spans="1:9" ht="12.75">
      <c r="A547" s="63"/>
      <c r="B547" s="63"/>
      <c r="C547" s="63"/>
      <c r="D547" s="63"/>
      <c r="E547" s="63"/>
      <c r="F547" s="63"/>
      <c r="G547" s="63"/>
      <c r="H547" s="63"/>
      <c r="I547" s="83"/>
    </row>
    <row r="548" spans="1:9" ht="12.75">
      <c r="A548" s="63"/>
      <c r="B548" s="63"/>
      <c r="C548" s="63"/>
      <c r="D548" s="63"/>
      <c r="E548" s="63"/>
      <c r="F548" s="63"/>
      <c r="G548" s="63"/>
      <c r="H548" s="63"/>
      <c r="I548" s="83"/>
    </row>
    <row r="549" spans="1:9" ht="12.75">
      <c r="A549" s="63"/>
      <c r="B549" s="63"/>
      <c r="C549" s="63"/>
      <c r="D549" s="63"/>
      <c r="E549" s="63"/>
      <c r="F549" s="63"/>
      <c r="G549" s="63"/>
      <c r="H549" s="63"/>
      <c r="I549" s="83"/>
    </row>
    <row r="550" spans="1:9" ht="12.75">
      <c r="A550" s="63"/>
      <c r="B550" s="63"/>
      <c r="C550" s="63"/>
      <c r="D550" s="63"/>
      <c r="E550" s="63"/>
      <c r="F550" s="63"/>
      <c r="G550" s="63"/>
      <c r="H550" s="63"/>
      <c r="I550" s="83"/>
    </row>
    <row r="551" spans="1:9" ht="12.75">
      <c r="A551" s="63"/>
      <c r="B551" s="63"/>
      <c r="C551" s="63"/>
      <c r="D551" s="63"/>
      <c r="E551" s="63"/>
      <c r="F551" s="63"/>
      <c r="G551" s="63"/>
      <c r="H551" s="63"/>
      <c r="I551" s="83"/>
    </row>
    <row r="552" spans="1:9" ht="12.75">
      <c r="A552" s="63"/>
      <c r="B552" s="63"/>
      <c r="C552" s="63"/>
      <c r="D552" s="63"/>
      <c r="E552" s="63"/>
      <c r="F552" s="63"/>
      <c r="G552" s="63"/>
      <c r="H552" s="63"/>
      <c r="I552" s="83"/>
    </row>
    <row r="553" spans="1:9" ht="12.75">
      <c r="A553" s="63"/>
      <c r="B553" s="63"/>
      <c r="C553" s="63"/>
      <c r="D553" s="63"/>
      <c r="E553" s="63"/>
      <c r="F553" s="63"/>
      <c r="G553" s="63"/>
      <c r="H553" s="63"/>
      <c r="I553" s="83"/>
    </row>
    <row r="554" spans="1:9" ht="12.75">
      <c r="A554" s="63"/>
      <c r="B554" s="63"/>
      <c r="C554" s="63"/>
      <c r="D554" s="63"/>
      <c r="E554" s="63"/>
      <c r="F554" s="63"/>
      <c r="G554" s="63"/>
      <c r="H554" s="63"/>
      <c r="I554" s="83"/>
    </row>
    <row r="555" spans="1:9" ht="12.75">
      <c r="A555" s="63"/>
      <c r="B555" s="63"/>
      <c r="C555" s="63"/>
      <c r="D555" s="63"/>
      <c r="E555" s="63"/>
      <c r="F555" s="63"/>
      <c r="G555" s="63"/>
      <c r="H555" s="63"/>
      <c r="I555" s="83"/>
    </row>
    <row r="556" spans="1:9" ht="12.75">
      <c r="A556" s="63"/>
      <c r="B556" s="63"/>
      <c r="C556" s="63"/>
      <c r="D556" s="63"/>
      <c r="E556" s="63"/>
      <c r="F556" s="63"/>
      <c r="G556" s="63"/>
      <c r="H556" s="63"/>
      <c r="I556" s="83"/>
    </row>
    <row r="557" spans="1:9" ht="12.75">
      <c r="A557" s="63"/>
      <c r="B557" s="63"/>
      <c r="C557" s="63"/>
      <c r="D557" s="63"/>
      <c r="E557" s="63"/>
      <c r="F557" s="63"/>
      <c r="G557" s="63"/>
      <c r="H557" s="63"/>
      <c r="I557" s="83"/>
    </row>
    <row r="558" spans="1:9" ht="12.75">
      <c r="A558" s="63"/>
      <c r="B558" s="63"/>
      <c r="C558" s="63"/>
      <c r="D558" s="63"/>
      <c r="E558" s="63"/>
      <c r="F558" s="63"/>
      <c r="G558" s="63"/>
      <c r="H558" s="63"/>
      <c r="I558" s="83"/>
    </row>
    <row r="559" spans="1:9" ht="12.75">
      <c r="A559" s="63"/>
      <c r="B559" s="63"/>
      <c r="C559" s="63"/>
      <c r="D559" s="63"/>
      <c r="E559" s="63"/>
      <c r="F559" s="63"/>
      <c r="G559" s="63"/>
      <c r="H559" s="63"/>
      <c r="I559" s="83"/>
    </row>
    <row r="560" spans="1:9" ht="12.75">
      <c r="A560" s="63"/>
      <c r="B560" s="63"/>
      <c r="C560" s="63"/>
      <c r="D560" s="63"/>
      <c r="E560" s="63"/>
      <c r="F560" s="63"/>
      <c r="G560" s="63"/>
      <c r="H560" s="63"/>
      <c r="I560" s="83"/>
    </row>
    <row r="561" spans="1:9" ht="12.75">
      <c r="A561" s="63"/>
      <c r="B561" s="63"/>
      <c r="C561" s="63"/>
      <c r="D561" s="63"/>
      <c r="E561" s="63"/>
      <c r="F561" s="63"/>
      <c r="G561" s="63"/>
      <c r="H561" s="63"/>
      <c r="I561" s="83"/>
    </row>
    <row r="562" spans="1:9" ht="12.75">
      <c r="A562" s="63"/>
      <c r="B562" s="63"/>
      <c r="C562" s="63"/>
      <c r="D562" s="63"/>
      <c r="E562" s="63"/>
      <c r="F562" s="63"/>
      <c r="G562" s="63"/>
      <c r="H562" s="63"/>
      <c r="I562" s="83"/>
    </row>
    <row r="563" spans="1:9" ht="12.75">
      <c r="A563" s="63"/>
      <c r="B563" s="63"/>
      <c r="C563" s="63"/>
      <c r="D563" s="63"/>
      <c r="E563" s="63"/>
      <c r="F563" s="63"/>
      <c r="G563" s="63"/>
      <c r="H563" s="63"/>
      <c r="I563" s="83"/>
    </row>
    <row r="564" spans="1:9" ht="12.75">
      <c r="A564" s="63"/>
      <c r="B564" s="63"/>
      <c r="C564" s="63"/>
      <c r="D564" s="63"/>
      <c r="E564" s="63"/>
      <c r="F564" s="63"/>
      <c r="G564" s="63"/>
      <c r="H564" s="63"/>
      <c r="I564" s="83"/>
    </row>
    <row r="565" spans="1:9" ht="12.75">
      <c r="A565" s="63"/>
      <c r="B565" s="63"/>
      <c r="C565" s="63"/>
      <c r="D565" s="63"/>
      <c r="E565" s="63"/>
      <c r="F565" s="63"/>
      <c r="G565" s="63"/>
      <c r="H565" s="63"/>
      <c r="I565" s="83"/>
    </row>
    <row r="566" spans="1:9" ht="12.75">
      <c r="A566" s="63"/>
      <c r="B566" s="63"/>
      <c r="C566" s="63"/>
      <c r="D566" s="63"/>
      <c r="E566" s="63"/>
      <c r="F566" s="63"/>
      <c r="G566" s="63"/>
      <c r="H566" s="63"/>
      <c r="I566" s="83"/>
    </row>
    <row r="567" spans="1:9" ht="12.75">
      <c r="A567" s="63"/>
      <c r="B567" s="63"/>
      <c r="C567" s="63"/>
      <c r="D567" s="63"/>
      <c r="E567" s="63"/>
      <c r="F567" s="63"/>
      <c r="G567" s="63"/>
      <c r="H567" s="63"/>
      <c r="I567" s="83"/>
    </row>
    <row r="568" spans="1:9" ht="12.75">
      <c r="A568" s="63"/>
      <c r="B568" s="63"/>
      <c r="C568" s="63"/>
      <c r="D568" s="63"/>
      <c r="E568" s="63"/>
      <c r="F568" s="63"/>
      <c r="G568" s="63"/>
      <c r="H568" s="63"/>
      <c r="I568" s="83"/>
    </row>
    <row r="569" spans="1:9" ht="12.75">
      <c r="A569" s="63"/>
      <c r="B569" s="63"/>
      <c r="C569" s="63"/>
      <c r="D569" s="63"/>
      <c r="E569" s="63"/>
      <c r="F569" s="63"/>
      <c r="G569" s="63"/>
      <c r="H569" s="63"/>
      <c r="I569" s="83"/>
    </row>
    <row r="570" spans="1:9" ht="12.75">
      <c r="A570" s="63"/>
      <c r="B570" s="63"/>
      <c r="C570" s="63"/>
      <c r="D570" s="63"/>
      <c r="E570" s="63"/>
      <c r="F570" s="63"/>
      <c r="G570" s="63"/>
      <c r="H570" s="63"/>
      <c r="I570" s="83"/>
    </row>
    <row r="571" spans="1:9" ht="12.75">
      <c r="A571" s="63"/>
      <c r="B571" s="63"/>
      <c r="C571" s="63"/>
      <c r="D571" s="63"/>
      <c r="E571" s="63"/>
      <c r="F571" s="63"/>
      <c r="G571" s="63"/>
      <c r="H571" s="63"/>
      <c r="I571" s="83"/>
    </row>
    <row r="572" spans="1:9" ht="12.75">
      <c r="A572" s="63"/>
      <c r="B572" s="63"/>
      <c r="C572" s="63"/>
      <c r="D572" s="63"/>
      <c r="E572" s="63"/>
      <c r="F572" s="63"/>
      <c r="G572" s="63"/>
      <c r="H572" s="63"/>
      <c r="I572" s="83"/>
    </row>
    <row r="573" spans="1:9" ht="12.75">
      <c r="A573" s="63"/>
      <c r="B573" s="63"/>
      <c r="C573" s="63"/>
      <c r="D573" s="63"/>
      <c r="E573" s="63"/>
      <c r="F573" s="63"/>
      <c r="G573" s="63"/>
      <c r="H573" s="63"/>
      <c r="I573" s="83"/>
    </row>
    <row r="574" spans="1:9" ht="12.75">
      <c r="A574" s="63"/>
      <c r="B574" s="63"/>
      <c r="C574" s="63"/>
      <c r="D574" s="63"/>
      <c r="E574" s="63"/>
      <c r="F574" s="63"/>
      <c r="G574" s="63"/>
      <c r="H574" s="63"/>
      <c r="I574" s="83"/>
    </row>
    <row r="575" spans="1:9" ht="12.75">
      <c r="A575" s="63"/>
      <c r="B575" s="63"/>
      <c r="C575" s="63"/>
      <c r="D575" s="63"/>
      <c r="E575" s="63"/>
      <c r="F575" s="63"/>
      <c r="G575" s="63"/>
      <c r="H575" s="63"/>
      <c r="I575" s="83"/>
    </row>
    <row r="576" spans="1:9" ht="12.75">
      <c r="A576" s="63"/>
      <c r="B576" s="63"/>
      <c r="C576" s="63"/>
      <c r="D576" s="63"/>
      <c r="E576" s="63"/>
      <c r="F576" s="63"/>
      <c r="G576" s="63"/>
      <c r="H576" s="63"/>
      <c r="I576" s="83"/>
    </row>
    <row r="577" spans="1:9" ht="12.75">
      <c r="A577" s="63"/>
      <c r="B577" s="63"/>
      <c r="C577" s="63"/>
      <c r="D577" s="63"/>
      <c r="E577" s="63"/>
      <c r="F577" s="63"/>
      <c r="G577" s="63"/>
      <c r="H577" s="63"/>
      <c r="I577" s="83"/>
    </row>
    <row r="578" spans="1:9" ht="12.75">
      <c r="A578" s="63"/>
      <c r="B578" s="63"/>
      <c r="C578" s="63"/>
      <c r="D578" s="63"/>
      <c r="E578" s="63"/>
      <c r="F578" s="63"/>
      <c r="G578" s="63"/>
      <c r="H578" s="63"/>
      <c r="I578" s="83"/>
    </row>
    <row r="579" spans="1:9" ht="12.75">
      <c r="A579" s="63"/>
      <c r="B579" s="63"/>
      <c r="C579" s="63"/>
      <c r="D579" s="63"/>
      <c r="E579" s="63"/>
      <c r="F579" s="63"/>
      <c r="G579" s="63"/>
      <c r="H579" s="63"/>
      <c r="I579" s="83"/>
    </row>
    <row r="580" spans="1:9" ht="12.75">
      <c r="A580" s="63"/>
      <c r="B580" s="63"/>
      <c r="C580" s="63"/>
      <c r="D580" s="63"/>
      <c r="E580" s="63"/>
      <c r="F580" s="63"/>
      <c r="G580" s="63"/>
      <c r="H580" s="63"/>
      <c r="I580" s="83"/>
    </row>
    <row r="581" spans="1:9" ht="12.75">
      <c r="A581" s="63"/>
      <c r="B581" s="63"/>
      <c r="C581" s="63"/>
      <c r="D581" s="63"/>
      <c r="E581" s="63"/>
      <c r="F581" s="63"/>
      <c r="G581" s="63"/>
      <c r="H581" s="63"/>
      <c r="I581" s="83"/>
    </row>
    <row r="582" spans="1:9" ht="12.75">
      <c r="A582" s="63"/>
      <c r="B582" s="63"/>
      <c r="C582" s="63"/>
      <c r="D582" s="63"/>
      <c r="E582" s="63"/>
      <c r="F582" s="63"/>
      <c r="G582" s="63"/>
      <c r="H582" s="63"/>
      <c r="I582" s="83"/>
    </row>
    <row r="583" spans="1:9" ht="12.75">
      <c r="A583" s="63"/>
      <c r="B583" s="63"/>
      <c r="C583" s="63"/>
      <c r="D583" s="63"/>
      <c r="E583" s="63"/>
      <c r="F583" s="63"/>
      <c r="G583" s="63"/>
      <c r="H583" s="63"/>
      <c r="I583" s="83"/>
    </row>
    <row r="584" spans="1:9" ht="12.75">
      <c r="A584" s="63"/>
      <c r="B584" s="63"/>
      <c r="C584" s="63"/>
      <c r="D584" s="63"/>
      <c r="E584" s="63"/>
      <c r="F584" s="63"/>
      <c r="G584" s="63"/>
      <c r="H584" s="63"/>
      <c r="I584" s="83"/>
    </row>
    <row r="585" spans="1:9" ht="12.75">
      <c r="A585" s="63"/>
      <c r="B585" s="63"/>
      <c r="C585" s="63"/>
      <c r="D585" s="63"/>
      <c r="E585" s="63"/>
      <c r="F585" s="63"/>
      <c r="G585" s="63"/>
      <c r="H585" s="63"/>
      <c r="I585" s="83"/>
    </row>
    <row r="586" spans="1:9" ht="12.75">
      <c r="A586" s="63"/>
      <c r="B586" s="63"/>
      <c r="C586" s="63"/>
      <c r="D586" s="63"/>
      <c r="E586" s="63"/>
      <c r="F586" s="63"/>
      <c r="G586" s="63"/>
      <c r="H586" s="63"/>
      <c r="I586" s="83"/>
    </row>
    <row r="587" spans="1:9" ht="12.75">
      <c r="A587" s="63"/>
      <c r="B587" s="63"/>
      <c r="C587" s="63"/>
      <c r="D587" s="63"/>
      <c r="E587" s="63"/>
      <c r="F587" s="63"/>
      <c r="G587" s="63"/>
      <c r="H587" s="63"/>
      <c r="I587" s="83"/>
    </row>
    <row r="588" spans="1:9" ht="12.75">
      <c r="A588" s="63"/>
      <c r="B588" s="63"/>
      <c r="C588" s="63"/>
      <c r="D588" s="63"/>
      <c r="E588" s="63"/>
      <c r="F588" s="63"/>
      <c r="G588" s="63"/>
      <c r="H588" s="63"/>
      <c r="I588" s="83"/>
    </row>
    <row r="589" spans="1:9" ht="12.75">
      <c r="A589" s="63"/>
      <c r="B589" s="63"/>
      <c r="C589" s="63"/>
      <c r="D589" s="63"/>
      <c r="E589" s="63"/>
      <c r="F589" s="63"/>
      <c r="G589" s="63"/>
      <c r="H589" s="63"/>
      <c r="I589" s="83"/>
    </row>
    <row r="590" spans="1:9" ht="12.75">
      <c r="A590" s="63"/>
      <c r="B590" s="63"/>
      <c r="C590" s="63"/>
      <c r="D590" s="63"/>
      <c r="E590" s="63"/>
      <c r="F590" s="63"/>
      <c r="G590" s="63"/>
      <c r="H590" s="63"/>
      <c r="I590" s="83"/>
    </row>
    <row r="591" spans="1:9" ht="12.75">
      <c r="A591" s="63"/>
      <c r="B591" s="63"/>
      <c r="C591" s="63"/>
      <c r="D591" s="63"/>
      <c r="E591" s="63"/>
      <c r="F591" s="63"/>
      <c r="G591" s="63"/>
      <c r="H591" s="63"/>
      <c r="I591" s="83"/>
    </row>
    <row r="592" spans="1:9" ht="12.75">
      <c r="A592" s="63"/>
      <c r="B592" s="63"/>
      <c r="C592" s="63"/>
      <c r="D592" s="63"/>
      <c r="E592" s="63"/>
      <c r="F592" s="63"/>
      <c r="G592" s="63"/>
      <c r="H592" s="63"/>
      <c r="I592" s="83"/>
    </row>
    <row r="593" spans="1:9" ht="12.75">
      <c r="A593" s="63"/>
      <c r="B593" s="63"/>
      <c r="C593" s="63"/>
      <c r="D593" s="63"/>
      <c r="E593" s="63"/>
      <c r="F593" s="63"/>
      <c r="G593" s="63"/>
      <c r="H593" s="63"/>
      <c r="I593" s="83"/>
    </row>
    <row r="594" spans="1:9" ht="12.75">
      <c r="A594" s="63"/>
      <c r="B594" s="63"/>
      <c r="C594" s="63"/>
      <c r="D594" s="63"/>
      <c r="E594" s="63"/>
      <c r="F594" s="63"/>
      <c r="G594" s="63"/>
      <c r="H594" s="63"/>
      <c r="I594" s="83"/>
    </row>
    <row r="595" spans="1:9" ht="12.75">
      <c r="A595" s="63"/>
      <c r="B595" s="63"/>
      <c r="C595" s="63"/>
      <c r="D595" s="63"/>
      <c r="E595" s="63"/>
      <c r="F595" s="63"/>
      <c r="G595" s="63"/>
      <c r="H595" s="63"/>
      <c r="I595" s="83"/>
    </row>
    <row r="596" spans="1:9" ht="12.75">
      <c r="A596" s="63"/>
      <c r="B596" s="63"/>
      <c r="C596" s="63"/>
      <c r="D596" s="63"/>
      <c r="E596" s="63"/>
      <c r="F596" s="63"/>
      <c r="G596" s="63"/>
      <c r="H596" s="63"/>
      <c r="I596" s="83"/>
    </row>
    <row r="597" spans="1:9" ht="12.75">
      <c r="A597" s="63"/>
      <c r="B597" s="63"/>
      <c r="C597" s="63"/>
      <c r="D597" s="63"/>
      <c r="E597" s="63"/>
      <c r="F597" s="63"/>
      <c r="G597" s="63"/>
      <c r="H597" s="63"/>
      <c r="I597" s="83"/>
    </row>
    <row r="598" spans="1:9" ht="12.75">
      <c r="A598" s="63"/>
      <c r="B598" s="63"/>
      <c r="C598" s="63"/>
      <c r="D598" s="63"/>
      <c r="E598" s="63"/>
      <c r="F598" s="63"/>
      <c r="G598" s="63"/>
      <c r="H598" s="63"/>
      <c r="I598" s="83"/>
    </row>
    <row r="599" spans="1:9" ht="12.75">
      <c r="A599" s="63"/>
      <c r="B599" s="63"/>
      <c r="C599" s="63"/>
      <c r="D599" s="63"/>
      <c r="E599" s="63"/>
      <c r="F599" s="63"/>
      <c r="G599" s="63"/>
      <c r="H599" s="63"/>
      <c r="I599" s="83"/>
    </row>
    <row r="600" spans="1:9" ht="12.75">
      <c r="A600" s="63"/>
      <c r="B600" s="63"/>
      <c r="C600" s="63"/>
      <c r="D600" s="63"/>
      <c r="E600" s="63"/>
      <c r="F600" s="63"/>
      <c r="G600" s="63"/>
      <c r="H600" s="63"/>
      <c r="I600" s="83"/>
    </row>
    <row r="601" spans="1:9" ht="12.75">
      <c r="A601" s="63"/>
      <c r="B601" s="63"/>
      <c r="C601" s="63"/>
      <c r="D601" s="63"/>
      <c r="E601" s="63"/>
      <c r="F601" s="63"/>
      <c r="G601" s="63"/>
      <c r="H601" s="63"/>
      <c r="I601" s="83"/>
    </row>
    <row r="602" spans="1:9" ht="12.75">
      <c r="A602" s="63"/>
      <c r="B602" s="63"/>
      <c r="C602" s="63"/>
      <c r="D602" s="63"/>
      <c r="E602" s="63"/>
      <c r="F602" s="63"/>
      <c r="G602" s="63"/>
      <c r="H602" s="63"/>
      <c r="I602" s="83"/>
    </row>
    <row r="603" spans="1:9" ht="12.75">
      <c r="A603" s="63"/>
      <c r="B603" s="63"/>
      <c r="C603" s="63"/>
      <c r="D603" s="63"/>
      <c r="E603" s="63"/>
      <c r="F603" s="63"/>
      <c r="G603" s="63"/>
      <c r="H603" s="63"/>
      <c r="I603" s="83"/>
    </row>
    <row r="604" spans="1:9" ht="12.75">
      <c r="A604" s="63"/>
      <c r="B604" s="63"/>
      <c r="C604" s="63"/>
      <c r="D604" s="63"/>
      <c r="E604" s="63"/>
      <c r="F604" s="63"/>
      <c r="G604" s="63"/>
      <c r="H604" s="63"/>
      <c r="I604" s="83"/>
    </row>
    <row r="605" spans="1:9" ht="12.75">
      <c r="A605" s="63"/>
      <c r="B605" s="63"/>
      <c r="C605" s="63"/>
      <c r="D605" s="63"/>
      <c r="E605" s="63"/>
      <c r="F605" s="63"/>
      <c r="G605" s="63"/>
      <c r="H605" s="63"/>
      <c r="I605" s="83"/>
    </row>
    <row r="606" spans="1:9" ht="12.75">
      <c r="A606" s="63"/>
      <c r="B606" s="63"/>
      <c r="C606" s="63"/>
      <c r="D606" s="63"/>
      <c r="E606" s="63"/>
      <c r="F606" s="63"/>
      <c r="G606" s="63"/>
      <c r="H606" s="63"/>
      <c r="I606" s="83"/>
    </row>
    <row r="607" spans="1:9" ht="12.75">
      <c r="A607" s="63"/>
      <c r="B607" s="63"/>
      <c r="C607" s="63"/>
      <c r="D607" s="63"/>
      <c r="E607" s="63"/>
      <c r="F607" s="63"/>
      <c r="G607" s="63"/>
      <c r="H607" s="63"/>
      <c r="I607" s="83"/>
    </row>
    <row r="608" spans="1:9" ht="12.75">
      <c r="A608" s="63"/>
      <c r="B608" s="63"/>
      <c r="C608" s="63"/>
      <c r="D608" s="63"/>
      <c r="E608" s="63"/>
      <c r="F608" s="63"/>
      <c r="G608" s="63"/>
      <c r="H608" s="63"/>
      <c r="I608" s="83"/>
    </row>
    <row r="609" spans="1:9" ht="12.75">
      <c r="A609" s="63"/>
      <c r="B609" s="63"/>
      <c r="C609" s="63"/>
      <c r="D609" s="63"/>
      <c r="E609" s="63"/>
      <c r="F609" s="63"/>
      <c r="G609" s="63"/>
      <c r="H609" s="63"/>
      <c r="I609" s="83"/>
    </row>
    <row r="610" spans="1:9" ht="12.75">
      <c r="A610" s="63"/>
      <c r="B610" s="63"/>
      <c r="C610" s="63"/>
      <c r="D610" s="63"/>
      <c r="E610" s="63"/>
      <c r="F610" s="63"/>
      <c r="G610" s="63"/>
      <c r="H610" s="63"/>
      <c r="I610" s="83"/>
    </row>
    <row r="611" spans="1:9" ht="12.75">
      <c r="A611" s="63"/>
      <c r="B611" s="63"/>
      <c r="C611" s="63"/>
      <c r="D611" s="63"/>
      <c r="E611" s="63"/>
      <c r="F611" s="63"/>
      <c r="G611" s="63"/>
      <c r="H611" s="63"/>
      <c r="I611" s="83"/>
    </row>
    <row r="612" spans="1:9" ht="12.75">
      <c r="A612" s="63"/>
      <c r="B612" s="63"/>
      <c r="C612" s="63"/>
      <c r="D612" s="63"/>
      <c r="E612" s="63"/>
      <c r="F612" s="63"/>
      <c r="G612" s="63"/>
      <c r="H612" s="63"/>
      <c r="I612" s="83"/>
    </row>
    <row r="613" spans="1:9" ht="12.75">
      <c r="A613" s="63"/>
      <c r="B613" s="63"/>
      <c r="C613" s="63"/>
      <c r="D613" s="63"/>
      <c r="E613" s="63"/>
      <c r="F613" s="63"/>
      <c r="G613" s="63"/>
      <c r="H613" s="63"/>
      <c r="I613" s="83"/>
    </row>
    <row r="614" spans="1:9" ht="12.75">
      <c r="A614" s="63"/>
      <c r="B614" s="63"/>
      <c r="C614" s="63"/>
      <c r="D614" s="63"/>
      <c r="E614" s="63"/>
      <c r="F614" s="63"/>
      <c r="G614" s="63"/>
      <c r="H614" s="63"/>
      <c r="I614" s="83"/>
    </row>
    <row r="615" spans="1:9" ht="12.75">
      <c r="A615" s="63"/>
      <c r="B615" s="63"/>
      <c r="C615" s="63"/>
      <c r="D615" s="63"/>
      <c r="E615" s="63"/>
      <c r="F615" s="63"/>
      <c r="G615" s="63"/>
      <c r="H615" s="63"/>
      <c r="I615" s="83"/>
    </row>
    <row r="616" spans="1:9" ht="12.75">
      <c r="A616" s="63"/>
      <c r="B616" s="63"/>
      <c r="C616" s="63"/>
      <c r="D616" s="63"/>
      <c r="E616" s="63"/>
      <c r="F616" s="63"/>
      <c r="G616" s="63"/>
      <c r="H616" s="63"/>
      <c r="I616" s="83"/>
    </row>
    <row r="617" spans="1:9" ht="12.75">
      <c r="A617" s="63"/>
      <c r="B617" s="63"/>
      <c r="C617" s="63"/>
      <c r="D617" s="63"/>
      <c r="E617" s="63"/>
      <c r="F617" s="63"/>
      <c r="G617" s="63"/>
      <c r="H617" s="63"/>
      <c r="I617" s="83"/>
    </row>
    <row r="618" spans="1:9" ht="12.75">
      <c r="A618" s="63"/>
      <c r="B618" s="63"/>
      <c r="C618" s="63"/>
      <c r="D618" s="63"/>
      <c r="E618" s="63"/>
      <c r="F618" s="63"/>
      <c r="G618" s="63"/>
      <c r="H618" s="63"/>
      <c r="I618" s="83"/>
    </row>
    <row r="619" spans="1:9" ht="12.75">
      <c r="A619" s="63"/>
      <c r="B619" s="63"/>
      <c r="C619" s="63"/>
      <c r="D619" s="63"/>
      <c r="E619" s="63"/>
      <c r="F619" s="63"/>
      <c r="G619" s="63"/>
      <c r="H619" s="63"/>
      <c r="I619" s="83"/>
    </row>
    <row r="620" spans="1:9" ht="12.75">
      <c r="A620" s="63"/>
      <c r="B620" s="63"/>
      <c r="C620" s="63"/>
      <c r="D620" s="63"/>
      <c r="E620" s="63"/>
      <c r="F620" s="63"/>
      <c r="G620" s="63"/>
      <c r="H620" s="63"/>
      <c r="I620" s="83"/>
    </row>
    <row r="621" spans="1:9" ht="12.75">
      <c r="A621" s="63"/>
      <c r="B621" s="63"/>
      <c r="C621" s="63"/>
      <c r="D621" s="63"/>
      <c r="E621" s="63"/>
      <c r="F621" s="63"/>
      <c r="G621" s="63"/>
      <c r="H621" s="63"/>
      <c r="I621" s="83"/>
    </row>
    <row r="622" spans="1:9" ht="12.75">
      <c r="A622" s="63"/>
      <c r="B622" s="63"/>
      <c r="C622" s="63"/>
      <c r="D622" s="63"/>
      <c r="E622" s="63"/>
      <c r="F622" s="63"/>
      <c r="G622" s="63"/>
      <c r="H622" s="63"/>
      <c r="I622" s="83"/>
    </row>
    <row r="623" spans="1:9" ht="12.75">
      <c r="A623" s="63"/>
      <c r="B623" s="63"/>
      <c r="C623" s="63"/>
      <c r="D623" s="63"/>
      <c r="E623" s="63"/>
      <c r="F623" s="63"/>
      <c r="G623" s="63"/>
      <c r="H623" s="63"/>
      <c r="I623" s="83"/>
    </row>
    <row r="624" spans="1:9" ht="12.75">
      <c r="A624" s="63"/>
      <c r="B624" s="63"/>
      <c r="C624" s="63"/>
      <c r="D624" s="63"/>
      <c r="E624" s="63"/>
      <c r="F624" s="63"/>
      <c r="G624" s="63"/>
      <c r="H624" s="63"/>
      <c r="I624" s="83"/>
    </row>
    <row r="625" spans="1:9" ht="12.75">
      <c r="A625" s="63"/>
      <c r="B625" s="63"/>
      <c r="C625" s="63"/>
      <c r="D625" s="63"/>
      <c r="E625" s="63"/>
      <c r="F625" s="63"/>
      <c r="G625" s="63"/>
      <c r="H625" s="63"/>
      <c r="I625" s="83"/>
    </row>
    <row r="626" spans="1:9" ht="12.75">
      <c r="A626" s="63"/>
      <c r="B626" s="63"/>
      <c r="C626" s="63"/>
      <c r="D626" s="63"/>
      <c r="E626" s="63"/>
      <c r="F626" s="63"/>
      <c r="G626" s="63"/>
      <c r="H626" s="63"/>
      <c r="I626" s="83"/>
    </row>
    <row r="627" spans="1:9" ht="12.75">
      <c r="A627" s="63"/>
      <c r="B627" s="63"/>
      <c r="C627" s="63"/>
      <c r="D627" s="63"/>
      <c r="E627" s="63"/>
      <c r="F627" s="63"/>
      <c r="G627" s="63"/>
      <c r="H627" s="63"/>
      <c r="I627" s="83"/>
    </row>
    <row r="628" spans="1:9" ht="12.75">
      <c r="A628" s="63"/>
      <c r="B628" s="63"/>
      <c r="C628" s="63"/>
      <c r="D628" s="63"/>
      <c r="E628" s="63"/>
      <c r="F628" s="63"/>
      <c r="G628" s="63"/>
      <c r="H628" s="63"/>
      <c r="I628" s="83"/>
    </row>
    <row r="629" spans="1:9" ht="12.75">
      <c r="A629" s="63"/>
      <c r="B629" s="63"/>
      <c r="C629" s="63"/>
      <c r="D629" s="63"/>
      <c r="E629" s="63"/>
      <c r="F629" s="63"/>
      <c r="G629" s="63"/>
      <c r="H629" s="63"/>
      <c r="I629" s="83"/>
    </row>
    <row r="630" spans="1:9" ht="12.75">
      <c r="A630" s="63"/>
      <c r="B630" s="63"/>
      <c r="C630" s="63"/>
      <c r="D630" s="63"/>
      <c r="E630" s="63"/>
      <c r="F630" s="63"/>
      <c r="G630" s="63"/>
      <c r="H630" s="63"/>
      <c r="I630" s="83"/>
    </row>
    <row r="631" spans="1:9" ht="12.75">
      <c r="A631" s="63"/>
      <c r="B631" s="63"/>
      <c r="C631" s="63"/>
      <c r="D631" s="63"/>
      <c r="E631" s="63"/>
      <c r="F631" s="63"/>
      <c r="G631" s="63"/>
      <c r="H631" s="63"/>
      <c r="I631" s="83"/>
    </row>
    <row r="632" spans="1:9" ht="12.75">
      <c r="A632" s="63"/>
      <c r="B632" s="63"/>
      <c r="C632" s="63"/>
      <c r="D632" s="63"/>
      <c r="E632" s="63"/>
      <c r="F632" s="63"/>
      <c r="G632" s="63"/>
      <c r="H632" s="63"/>
      <c r="I632" s="83"/>
    </row>
    <row r="633" spans="1:9" ht="12.75">
      <c r="A633" s="63"/>
      <c r="B633" s="63"/>
      <c r="C633" s="63"/>
      <c r="D633" s="63"/>
      <c r="E633" s="63"/>
      <c r="F633" s="63"/>
      <c r="G633" s="63"/>
      <c r="H633" s="63"/>
      <c r="I633" s="83"/>
    </row>
    <row r="634" spans="1:9" ht="12.75">
      <c r="A634" s="63"/>
      <c r="B634" s="63"/>
      <c r="C634" s="63"/>
      <c r="D634" s="63"/>
      <c r="E634" s="63"/>
      <c r="F634" s="63"/>
      <c r="G634" s="63"/>
      <c r="H634" s="63"/>
      <c r="I634" s="83"/>
    </row>
    <row r="635" spans="1:9" ht="12.75">
      <c r="A635" s="63"/>
      <c r="B635" s="63"/>
      <c r="C635" s="63"/>
      <c r="D635" s="63"/>
      <c r="E635" s="63"/>
      <c r="F635" s="63"/>
      <c r="G635" s="63"/>
      <c r="H635" s="63"/>
      <c r="I635" s="83"/>
    </row>
    <row r="636" spans="1:9" ht="12.75">
      <c r="A636" s="63"/>
      <c r="B636" s="63"/>
      <c r="C636" s="63"/>
      <c r="D636" s="63"/>
      <c r="E636" s="63"/>
      <c r="F636" s="63"/>
      <c r="G636" s="63"/>
      <c r="H636" s="63"/>
      <c r="I636" s="83"/>
    </row>
    <row r="637" spans="1:9" ht="12.75">
      <c r="A637" s="63"/>
      <c r="B637" s="63"/>
      <c r="C637" s="63"/>
      <c r="D637" s="63"/>
      <c r="E637" s="63"/>
      <c r="F637" s="63"/>
      <c r="G637" s="63"/>
      <c r="H637" s="63"/>
      <c r="I637" s="83"/>
    </row>
    <row r="638" spans="1:9" ht="12.75">
      <c r="A638" s="63"/>
      <c r="B638" s="63"/>
      <c r="C638" s="63"/>
      <c r="D638" s="63"/>
      <c r="E638" s="63"/>
      <c r="F638" s="63"/>
      <c r="G638" s="63"/>
      <c r="H638" s="63"/>
      <c r="I638" s="83"/>
    </row>
    <row r="639" spans="1:9" ht="12.75">
      <c r="A639" s="63"/>
      <c r="B639" s="63"/>
      <c r="C639" s="63"/>
      <c r="D639" s="63"/>
      <c r="E639" s="63"/>
      <c r="F639" s="63"/>
      <c r="G639" s="63"/>
      <c r="H639" s="63"/>
      <c r="I639" s="83"/>
    </row>
    <row r="640" spans="1:9" ht="12.75">
      <c r="A640" s="63"/>
      <c r="B640" s="63"/>
      <c r="C640" s="63"/>
      <c r="D640" s="63"/>
      <c r="E640" s="63"/>
      <c r="F640" s="63"/>
      <c r="G640" s="63"/>
      <c r="H640" s="63"/>
      <c r="I640" s="83"/>
    </row>
    <row r="641" spans="1:9" ht="12.75">
      <c r="A641" s="63"/>
      <c r="B641" s="63"/>
      <c r="C641" s="63"/>
      <c r="D641" s="63"/>
      <c r="E641" s="63"/>
      <c r="F641" s="63"/>
      <c r="G641" s="63"/>
      <c r="H641" s="63"/>
      <c r="I641" s="83"/>
    </row>
    <row r="642" spans="1:9" ht="12.75">
      <c r="A642" s="63"/>
      <c r="B642" s="63"/>
      <c r="C642" s="63"/>
      <c r="D642" s="63"/>
      <c r="E642" s="63"/>
      <c r="F642" s="63"/>
      <c r="G642" s="63"/>
      <c r="H642" s="63"/>
      <c r="I642" s="83"/>
    </row>
    <row r="643" spans="1:9" ht="12.75">
      <c r="A643" s="63"/>
      <c r="B643" s="63"/>
      <c r="C643" s="63"/>
      <c r="D643" s="63"/>
      <c r="E643" s="63"/>
      <c r="F643" s="63"/>
      <c r="G643" s="63"/>
      <c r="H643" s="63"/>
      <c r="I643" s="83"/>
    </row>
    <row r="644" spans="1:9" ht="12.75">
      <c r="A644" s="63"/>
      <c r="B644" s="63"/>
      <c r="C644" s="63"/>
      <c r="D644" s="63"/>
      <c r="E644" s="63"/>
      <c r="F644" s="63"/>
      <c r="G644" s="63"/>
      <c r="H644" s="63"/>
      <c r="I644" s="83"/>
    </row>
    <row r="645" spans="1:9" ht="12.75">
      <c r="A645" s="63"/>
      <c r="B645" s="63"/>
      <c r="C645" s="63"/>
      <c r="D645" s="63"/>
      <c r="E645" s="63"/>
      <c r="F645" s="63"/>
      <c r="G645" s="63"/>
      <c r="H645" s="63"/>
      <c r="I645" s="83"/>
    </row>
    <row r="646" spans="1:9" ht="12.75">
      <c r="A646" s="63"/>
      <c r="B646" s="63"/>
      <c r="C646" s="63"/>
      <c r="D646" s="63"/>
      <c r="E646" s="63"/>
      <c r="F646" s="63"/>
      <c r="G646" s="63"/>
      <c r="H646" s="63"/>
      <c r="I646" s="83"/>
    </row>
    <row r="647" spans="1:9" ht="12.75">
      <c r="A647" s="63"/>
      <c r="B647" s="63"/>
      <c r="C647" s="63"/>
      <c r="D647" s="63"/>
      <c r="E647" s="63"/>
      <c r="F647" s="63"/>
      <c r="G647" s="63"/>
      <c r="H647" s="63"/>
      <c r="I647" s="83"/>
    </row>
    <row r="648" spans="1:9" ht="12.75">
      <c r="A648" s="63"/>
      <c r="B648" s="63"/>
      <c r="C648" s="63"/>
      <c r="D648" s="63"/>
      <c r="E648" s="63"/>
      <c r="F648" s="63"/>
      <c r="G648" s="63"/>
      <c r="H648" s="63"/>
      <c r="I648" s="83"/>
    </row>
    <row r="649" spans="1:9" ht="12.75">
      <c r="A649" s="63"/>
      <c r="B649" s="63"/>
      <c r="C649" s="63"/>
      <c r="D649" s="63"/>
      <c r="E649" s="63"/>
      <c r="F649" s="63"/>
      <c r="G649" s="63"/>
      <c r="H649" s="63"/>
      <c r="I649" s="83"/>
    </row>
    <row r="650" spans="1:9" ht="12.75">
      <c r="A650" s="63"/>
      <c r="B650" s="63"/>
      <c r="C650" s="63"/>
      <c r="D650" s="63"/>
      <c r="E650" s="63"/>
      <c r="F650" s="63"/>
      <c r="G650" s="63"/>
      <c r="H650" s="63"/>
      <c r="I650" s="83"/>
    </row>
    <row r="651" spans="1:9" ht="12.75">
      <c r="A651" s="63"/>
      <c r="B651" s="63"/>
      <c r="C651" s="63"/>
      <c r="D651" s="63"/>
      <c r="E651" s="63"/>
      <c r="F651" s="63"/>
      <c r="G651" s="63"/>
      <c r="H651" s="63"/>
      <c r="I651" s="83"/>
    </row>
    <row r="652" spans="1:9" ht="12.75">
      <c r="A652" s="63"/>
      <c r="B652" s="63"/>
      <c r="C652" s="63"/>
      <c r="D652" s="63"/>
      <c r="E652" s="63"/>
      <c r="F652" s="63"/>
      <c r="G652" s="63"/>
      <c r="H652" s="63"/>
      <c r="I652" s="83"/>
    </row>
    <row r="653" spans="1:9" ht="12.75">
      <c r="A653" s="63"/>
      <c r="B653" s="63"/>
      <c r="C653" s="63"/>
      <c r="D653" s="63"/>
      <c r="E653" s="63"/>
      <c r="F653" s="63"/>
      <c r="G653" s="63"/>
      <c r="H653" s="63"/>
      <c r="I653" s="83"/>
    </row>
    <row r="654" spans="1:9" ht="12.75">
      <c r="A654" s="63"/>
      <c r="B654" s="63"/>
      <c r="C654" s="63"/>
      <c r="D654" s="63"/>
      <c r="E654" s="63"/>
      <c r="F654" s="63"/>
      <c r="G654" s="63"/>
      <c r="H654" s="63"/>
      <c r="I654" s="83"/>
    </row>
    <row r="655" spans="1:9" ht="12.75">
      <c r="A655" s="63"/>
      <c r="B655" s="63"/>
      <c r="C655" s="63"/>
      <c r="D655" s="63"/>
      <c r="E655" s="63"/>
      <c r="F655" s="63"/>
      <c r="G655" s="63"/>
      <c r="H655" s="63"/>
      <c r="I655" s="83"/>
    </row>
    <row r="656" spans="1:9" ht="12.75">
      <c r="A656" s="63"/>
      <c r="B656" s="63"/>
      <c r="C656" s="63"/>
      <c r="D656" s="63"/>
      <c r="E656" s="63"/>
      <c r="F656" s="63"/>
      <c r="G656" s="63"/>
      <c r="H656" s="63"/>
      <c r="I656" s="83"/>
    </row>
    <row r="657" spans="1:9" ht="12.75">
      <c r="A657" s="63"/>
      <c r="B657" s="63"/>
      <c r="C657" s="63"/>
      <c r="D657" s="63"/>
      <c r="E657" s="63"/>
      <c r="F657" s="63"/>
      <c r="G657" s="63"/>
      <c r="H657" s="63"/>
      <c r="I657" s="83"/>
    </row>
    <row r="658" spans="1:9" ht="12.75">
      <c r="A658" s="63"/>
      <c r="B658" s="63"/>
      <c r="C658" s="63"/>
      <c r="D658" s="63"/>
      <c r="E658" s="63"/>
      <c r="F658" s="63"/>
      <c r="G658" s="63"/>
      <c r="H658" s="63"/>
      <c r="I658" s="83"/>
    </row>
    <row r="659" spans="1:9" ht="12.75">
      <c r="A659" s="63"/>
      <c r="B659" s="63"/>
      <c r="C659" s="63"/>
      <c r="D659" s="63"/>
      <c r="E659" s="63"/>
      <c r="F659" s="63"/>
      <c r="G659" s="63"/>
      <c r="H659" s="63"/>
      <c r="I659" s="83"/>
    </row>
    <row r="660" spans="1:9" ht="12.75">
      <c r="A660" s="63"/>
      <c r="B660" s="63"/>
      <c r="C660" s="63"/>
      <c r="D660" s="63"/>
      <c r="E660" s="63"/>
      <c r="F660" s="63"/>
      <c r="G660" s="63"/>
      <c r="H660" s="63"/>
      <c r="I660" s="83"/>
    </row>
    <row r="661" spans="1:9" ht="12.75">
      <c r="A661" s="63"/>
      <c r="B661" s="63"/>
      <c r="C661" s="63"/>
      <c r="D661" s="63"/>
      <c r="E661" s="63"/>
      <c r="F661" s="63"/>
      <c r="G661" s="63"/>
      <c r="H661" s="63"/>
      <c r="I661" s="83"/>
    </row>
    <row r="662" spans="1:9" ht="12.75">
      <c r="A662" s="63"/>
      <c r="B662" s="63"/>
      <c r="C662" s="63"/>
      <c r="D662" s="63"/>
      <c r="E662" s="63"/>
      <c r="F662" s="63"/>
      <c r="G662" s="63"/>
      <c r="H662" s="63"/>
      <c r="I662" s="83"/>
    </row>
    <row r="663" spans="1:9" ht="12.75">
      <c r="A663" s="63"/>
      <c r="B663" s="63"/>
      <c r="C663" s="63"/>
      <c r="D663" s="63"/>
      <c r="E663" s="63"/>
      <c r="F663" s="63"/>
      <c r="G663" s="63"/>
      <c r="H663" s="63"/>
      <c r="I663" s="83"/>
    </row>
    <row r="664" spans="1:9" ht="12.75">
      <c r="A664" s="63"/>
      <c r="B664" s="63"/>
      <c r="C664" s="63"/>
      <c r="D664" s="63"/>
      <c r="E664" s="63"/>
      <c r="F664" s="63"/>
      <c r="G664" s="63"/>
      <c r="H664" s="63"/>
      <c r="I664" s="83"/>
    </row>
    <row r="665" spans="1:9" ht="12.75">
      <c r="A665" s="63"/>
      <c r="B665" s="63"/>
      <c r="C665" s="63"/>
      <c r="D665" s="63"/>
      <c r="E665" s="63"/>
      <c r="F665" s="63"/>
      <c r="G665" s="63"/>
      <c r="H665" s="63"/>
      <c r="I665" s="83"/>
    </row>
    <row r="666" spans="1:9" ht="12.75">
      <c r="A666" s="63"/>
      <c r="B666" s="63"/>
      <c r="C666" s="63"/>
      <c r="D666" s="63"/>
      <c r="E666" s="63"/>
      <c r="F666" s="63"/>
      <c r="G666" s="63"/>
      <c r="H666" s="63"/>
      <c r="I666" s="83"/>
    </row>
    <row r="667" spans="1:9" ht="12.75">
      <c r="A667" s="63"/>
      <c r="B667" s="63"/>
      <c r="C667" s="63"/>
      <c r="D667" s="63"/>
      <c r="E667" s="63"/>
      <c r="F667" s="63"/>
      <c r="G667" s="63"/>
      <c r="H667" s="63"/>
      <c r="I667" s="83"/>
    </row>
    <row r="668" spans="1:9" ht="12.75">
      <c r="A668" s="63"/>
      <c r="B668" s="63"/>
      <c r="C668" s="63"/>
      <c r="D668" s="63"/>
      <c r="E668" s="63"/>
      <c r="F668" s="63"/>
      <c r="G668" s="63"/>
      <c r="H668" s="63"/>
      <c r="I668" s="83"/>
    </row>
    <row r="669" spans="1:9" ht="12.75">
      <c r="A669" s="63"/>
      <c r="B669" s="63"/>
      <c r="C669" s="63"/>
      <c r="D669" s="63"/>
      <c r="E669" s="63"/>
      <c r="F669" s="63"/>
      <c r="G669" s="63"/>
      <c r="H669" s="63"/>
      <c r="I669" s="83"/>
    </row>
    <row r="670" spans="1:9" ht="12.75">
      <c r="A670" s="63"/>
      <c r="B670" s="63"/>
      <c r="C670" s="63"/>
      <c r="D670" s="63"/>
      <c r="E670" s="63"/>
      <c r="F670" s="63"/>
      <c r="G670" s="63"/>
      <c r="H670" s="63"/>
      <c r="I670" s="83"/>
    </row>
    <row r="671" spans="1:9" ht="12.75">
      <c r="A671" s="63"/>
      <c r="B671" s="63"/>
      <c r="C671" s="63"/>
      <c r="D671" s="63"/>
      <c r="E671" s="63"/>
      <c r="F671" s="63"/>
      <c r="G671" s="63"/>
      <c r="H671" s="63"/>
      <c r="I671" s="83"/>
    </row>
    <row r="672" spans="1:9" ht="12.75">
      <c r="A672" s="63"/>
      <c r="B672" s="63"/>
      <c r="C672" s="63"/>
      <c r="D672" s="63"/>
      <c r="E672" s="63"/>
      <c r="F672" s="63"/>
      <c r="G672" s="63"/>
      <c r="H672" s="63"/>
      <c r="I672" s="83"/>
    </row>
    <row r="673" spans="1:9" ht="12.75">
      <c r="A673" s="63"/>
      <c r="B673" s="63"/>
      <c r="C673" s="63"/>
      <c r="D673" s="63"/>
      <c r="E673" s="63"/>
      <c r="F673" s="63"/>
      <c r="G673" s="63"/>
      <c r="H673" s="63"/>
      <c r="I673" s="83"/>
    </row>
    <row r="674" spans="1:9" ht="12.75">
      <c r="A674" s="63"/>
      <c r="B674" s="63"/>
      <c r="C674" s="63"/>
      <c r="D674" s="63"/>
      <c r="E674" s="63"/>
      <c r="F674" s="63"/>
      <c r="G674" s="63"/>
      <c r="H674" s="63"/>
      <c r="I674" s="83"/>
    </row>
    <row r="675" spans="1:9" ht="12.75">
      <c r="A675" s="63"/>
      <c r="B675" s="63"/>
      <c r="C675" s="63"/>
      <c r="D675" s="63"/>
      <c r="E675" s="63"/>
      <c r="F675" s="63"/>
      <c r="G675" s="63"/>
      <c r="H675" s="63"/>
      <c r="I675" s="83"/>
    </row>
    <row r="676" spans="1:9" ht="12.75">
      <c r="A676" s="63"/>
      <c r="B676" s="63"/>
      <c r="C676" s="63"/>
      <c r="D676" s="63"/>
      <c r="E676" s="63"/>
      <c r="F676" s="63"/>
      <c r="G676" s="63"/>
      <c r="H676" s="63"/>
      <c r="I676" s="83"/>
    </row>
    <row r="677" spans="1:9" ht="12.75">
      <c r="A677" s="63"/>
      <c r="B677" s="63"/>
      <c r="C677" s="63"/>
      <c r="D677" s="63"/>
      <c r="E677" s="63"/>
      <c r="F677" s="63"/>
      <c r="G677" s="63"/>
      <c r="H677" s="63"/>
      <c r="I677" s="83"/>
    </row>
    <row r="678" spans="1:9" ht="12.75">
      <c r="A678" s="63"/>
      <c r="B678" s="63"/>
      <c r="C678" s="63"/>
      <c r="D678" s="63"/>
      <c r="E678" s="63"/>
      <c r="F678" s="63"/>
      <c r="G678" s="63"/>
      <c r="H678" s="63"/>
      <c r="I678" s="83"/>
    </row>
    <row r="679" spans="1:9" ht="12.75">
      <c r="A679" s="63"/>
      <c r="B679" s="63"/>
      <c r="C679" s="63"/>
      <c r="D679" s="63"/>
      <c r="E679" s="63"/>
      <c r="F679" s="63"/>
      <c r="G679" s="63"/>
      <c r="H679" s="63"/>
      <c r="I679" s="83"/>
    </row>
    <row r="680" spans="1:9" ht="12.75">
      <c r="A680" s="63"/>
      <c r="B680" s="63"/>
      <c r="C680" s="63"/>
      <c r="D680" s="63"/>
      <c r="E680" s="63"/>
      <c r="F680" s="63"/>
      <c r="G680" s="63"/>
      <c r="H680" s="63"/>
      <c r="I680" s="83"/>
    </row>
    <row r="681" spans="1:9" ht="12.75">
      <c r="A681" s="63"/>
      <c r="B681" s="63"/>
      <c r="C681" s="63"/>
      <c r="D681" s="63"/>
      <c r="E681" s="63"/>
      <c r="F681" s="63"/>
      <c r="G681" s="63"/>
      <c r="H681" s="63"/>
      <c r="I681" s="83"/>
    </row>
    <row r="682" spans="1:9" ht="12.75">
      <c r="A682" s="63"/>
      <c r="B682" s="63"/>
      <c r="C682" s="63"/>
      <c r="D682" s="63"/>
      <c r="E682" s="63"/>
      <c r="F682" s="63"/>
      <c r="G682" s="63"/>
      <c r="H682" s="63"/>
      <c r="I682" s="83"/>
    </row>
    <row r="683" spans="1:9" ht="12.75">
      <c r="A683" s="63"/>
      <c r="B683" s="63"/>
      <c r="C683" s="63"/>
      <c r="D683" s="63"/>
      <c r="E683" s="63"/>
      <c r="F683" s="63"/>
      <c r="G683" s="63"/>
      <c r="H683" s="63"/>
      <c r="I683" s="83"/>
    </row>
    <row r="684" spans="1:9" ht="12.75">
      <c r="A684" s="63"/>
      <c r="B684" s="63"/>
      <c r="C684" s="63"/>
      <c r="D684" s="63"/>
      <c r="E684" s="63"/>
      <c r="F684" s="63"/>
      <c r="G684" s="63"/>
      <c r="H684" s="63"/>
      <c r="I684" s="83"/>
    </row>
    <row r="685" spans="1:9" ht="12.75">
      <c r="A685" s="63"/>
      <c r="B685" s="63"/>
      <c r="C685" s="63"/>
      <c r="D685" s="63"/>
      <c r="E685" s="63"/>
      <c r="F685" s="63"/>
      <c r="G685" s="63"/>
      <c r="H685" s="63"/>
      <c r="I685" s="83"/>
    </row>
    <row r="686" spans="1:9" ht="12.75">
      <c r="A686" s="63"/>
      <c r="B686" s="63"/>
      <c r="C686" s="63"/>
      <c r="D686" s="63"/>
      <c r="E686" s="63"/>
      <c r="F686" s="63"/>
      <c r="G686" s="63"/>
      <c r="H686" s="63"/>
      <c r="I686" s="83"/>
    </row>
    <row r="687" spans="1:9" ht="12.75">
      <c r="A687" s="63"/>
      <c r="B687" s="63"/>
      <c r="C687" s="63"/>
      <c r="D687" s="63"/>
      <c r="E687" s="63"/>
      <c r="F687" s="63"/>
      <c r="G687" s="63"/>
      <c r="H687" s="63"/>
      <c r="I687" s="83"/>
    </row>
    <row r="688" spans="1:9" ht="12.75">
      <c r="A688" s="63"/>
      <c r="B688" s="63"/>
      <c r="C688" s="63"/>
      <c r="D688" s="63"/>
      <c r="E688" s="63"/>
      <c r="F688" s="63"/>
      <c r="G688" s="63"/>
      <c r="H688" s="63"/>
      <c r="I688" s="83"/>
    </row>
    <row r="689" spans="1:9" ht="12.75">
      <c r="A689" s="63"/>
      <c r="B689" s="63"/>
      <c r="C689" s="63"/>
      <c r="D689" s="63"/>
      <c r="E689" s="63"/>
      <c r="F689" s="63"/>
      <c r="G689" s="63"/>
      <c r="H689" s="63"/>
      <c r="I689" s="83"/>
    </row>
    <row r="690" spans="1:9" ht="12.75">
      <c r="A690" s="63"/>
      <c r="B690" s="63"/>
      <c r="C690" s="63"/>
      <c r="D690" s="63"/>
      <c r="E690" s="63"/>
      <c r="F690" s="63"/>
      <c r="G690" s="63"/>
      <c r="H690" s="63"/>
      <c r="I690" s="83"/>
    </row>
    <row r="691" spans="1:9" ht="12.75">
      <c r="A691" s="63"/>
      <c r="B691" s="63"/>
      <c r="C691" s="63"/>
      <c r="D691" s="63"/>
      <c r="E691" s="63"/>
      <c r="F691" s="63"/>
      <c r="G691" s="63"/>
      <c r="H691" s="63"/>
      <c r="I691" s="83"/>
    </row>
    <row r="692" spans="1:9" ht="12.75">
      <c r="A692" s="63"/>
      <c r="B692" s="63"/>
      <c r="C692" s="63"/>
      <c r="D692" s="63"/>
      <c r="E692" s="63"/>
      <c r="F692" s="63"/>
      <c r="G692" s="63"/>
      <c r="H692" s="63"/>
      <c r="I692" s="83"/>
    </row>
    <row r="693" spans="1:9" ht="12.75">
      <c r="A693" s="63"/>
      <c r="B693" s="63"/>
      <c r="C693" s="63"/>
      <c r="D693" s="63"/>
      <c r="E693" s="63"/>
      <c r="F693" s="63"/>
      <c r="G693" s="63"/>
      <c r="H693" s="63"/>
      <c r="I693" s="83"/>
    </row>
    <row r="694" spans="1:9" ht="12.75">
      <c r="A694" s="63"/>
      <c r="B694" s="63"/>
      <c r="C694" s="63"/>
      <c r="D694" s="63"/>
      <c r="E694" s="63"/>
      <c r="F694" s="63"/>
      <c r="G694" s="63"/>
      <c r="H694" s="63"/>
      <c r="I694" s="83"/>
    </row>
    <row r="695" spans="1:9" ht="12.75">
      <c r="A695" s="63"/>
      <c r="B695" s="63"/>
      <c r="C695" s="63"/>
      <c r="D695" s="63"/>
      <c r="E695" s="63"/>
      <c r="F695" s="63"/>
      <c r="G695" s="63"/>
      <c r="H695" s="63"/>
      <c r="I695" s="83"/>
    </row>
    <row r="696" spans="1:9" ht="12.75">
      <c r="A696" s="63"/>
      <c r="B696" s="63"/>
      <c r="C696" s="63"/>
      <c r="D696" s="63"/>
      <c r="E696" s="63"/>
      <c r="F696" s="63"/>
      <c r="G696" s="63"/>
      <c r="H696" s="63"/>
      <c r="I696" s="83"/>
    </row>
    <row r="697" spans="1:9" ht="12.75">
      <c r="A697" s="63"/>
      <c r="B697" s="63"/>
      <c r="C697" s="63"/>
      <c r="D697" s="63"/>
      <c r="E697" s="63"/>
      <c r="F697" s="63"/>
      <c r="G697" s="63"/>
      <c r="H697" s="63"/>
      <c r="I697" s="83"/>
    </row>
    <row r="698" spans="1:9" ht="12.75">
      <c r="A698" s="63"/>
      <c r="B698" s="63"/>
      <c r="C698" s="63"/>
      <c r="D698" s="63"/>
      <c r="E698" s="63"/>
      <c r="F698" s="63"/>
      <c r="G698" s="63"/>
      <c r="H698" s="63"/>
      <c r="I698" s="83"/>
    </row>
    <row r="699" spans="1:9" ht="12.75">
      <c r="A699" s="63"/>
      <c r="B699" s="63"/>
      <c r="C699" s="63"/>
      <c r="D699" s="63"/>
      <c r="E699" s="63"/>
      <c r="F699" s="63"/>
      <c r="G699" s="63"/>
      <c r="H699" s="63"/>
      <c r="I699" s="83"/>
    </row>
    <row r="700" spans="1:9" ht="12.75">
      <c r="A700" s="63"/>
      <c r="B700" s="63"/>
      <c r="C700" s="63"/>
      <c r="D700" s="63"/>
      <c r="E700" s="63"/>
      <c r="F700" s="63"/>
      <c r="G700" s="63"/>
      <c r="H700" s="63"/>
      <c r="I700" s="83"/>
    </row>
    <row r="701" spans="1:9" ht="12.75">
      <c r="A701" s="63"/>
      <c r="B701" s="63"/>
      <c r="C701" s="63"/>
      <c r="D701" s="63"/>
      <c r="E701" s="63"/>
      <c r="F701" s="63"/>
      <c r="G701" s="63"/>
      <c r="H701" s="63"/>
      <c r="I701" s="83"/>
    </row>
    <row r="702" spans="1:9" ht="12.75">
      <c r="A702" s="63"/>
      <c r="B702" s="63"/>
      <c r="C702" s="63"/>
      <c r="D702" s="63"/>
      <c r="E702" s="63"/>
      <c r="F702" s="63"/>
      <c r="G702" s="63"/>
      <c r="H702" s="63"/>
      <c r="I702" s="83"/>
    </row>
    <row r="703" spans="1:9" ht="12.75">
      <c r="A703" s="63"/>
      <c r="B703" s="63"/>
      <c r="C703" s="63"/>
      <c r="D703" s="63"/>
      <c r="E703" s="63"/>
      <c r="F703" s="63"/>
      <c r="G703" s="63"/>
      <c r="H703" s="63"/>
      <c r="I703" s="83"/>
    </row>
    <row r="704" spans="1:9" ht="12.75">
      <c r="A704" s="63"/>
      <c r="B704" s="63"/>
      <c r="C704" s="63"/>
      <c r="D704" s="63"/>
      <c r="E704" s="63"/>
      <c r="F704" s="63"/>
      <c r="G704" s="63"/>
      <c r="H704" s="63"/>
      <c r="I704" s="83"/>
    </row>
    <row r="705" spans="1:9" ht="12.75">
      <c r="A705" s="63"/>
      <c r="B705" s="63"/>
      <c r="C705" s="63"/>
      <c r="D705" s="63"/>
      <c r="E705" s="63"/>
      <c r="F705" s="63"/>
      <c r="G705" s="63"/>
      <c r="H705" s="63"/>
      <c r="I705" s="83"/>
    </row>
    <row r="706" spans="1:9" ht="12.75">
      <c r="A706" s="63"/>
      <c r="B706" s="63"/>
      <c r="C706" s="63"/>
      <c r="D706" s="63"/>
      <c r="E706" s="63"/>
      <c r="F706" s="63"/>
      <c r="G706" s="63"/>
      <c r="H706" s="63"/>
      <c r="I706" s="83"/>
    </row>
    <row r="707" spans="1:9" ht="12.75">
      <c r="A707" s="63"/>
      <c r="B707" s="63"/>
      <c r="C707" s="63"/>
      <c r="D707" s="63"/>
      <c r="E707" s="63"/>
      <c r="F707" s="63"/>
      <c r="G707" s="63"/>
      <c r="H707" s="63"/>
      <c r="I707" s="83"/>
    </row>
    <row r="708" spans="1:9" ht="12.75">
      <c r="A708" s="63"/>
      <c r="B708" s="63"/>
      <c r="C708" s="63"/>
      <c r="D708" s="63"/>
      <c r="E708" s="63"/>
      <c r="F708" s="63"/>
      <c r="G708" s="63"/>
      <c r="H708" s="63"/>
      <c r="I708" s="83"/>
    </row>
    <row r="709" spans="1:9" ht="12.75">
      <c r="A709" s="63"/>
      <c r="B709" s="63"/>
      <c r="C709" s="63"/>
      <c r="D709" s="63"/>
      <c r="E709" s="63"/>
      <c r="F709" s="63"/>
      <c r="G709" s="63"/>
      <c r="H709" s="63"/>
      <c r="I709" s="83"/>
    </row>
    <row r="710" spans="1:9" ht="12.75">
      <c r="A710" s="63"/>
      <c r="B710" s="63"/>
      <c r="C710" s="63"/>
      <c r="D710" s="63"/>
      <c r="E710" s="63"/>
      <c r="F710" s="63"/>
      <c r="G710" s="63"/>
      <c r="H710" s="63"/>
      <c r="I710" s="83"/>
    </row>
    <row r="711" spans="1:9" ht="12.75">
      <c r="A711" s="63"/>
      <c r="B711" s="63"/>
      <c r="C711" s="63"/>
      <c r="D711" s="63"/>
      <c r="E711" s="63"/>
      <c r="F711" s="63"/>
      <c r="G711" s="63"/>
      <c r="H711" s="63"/>
      <c r="I711" s="83"/>
    </row>
    <row r="712" spans="1:9" ht="12.75">
      <c r="A712" s="63"/>
      <c r="B712" s="63"/>
      <c r="C712" s="63"/>
      <c r="D712" s="63"/>
      <c r="E712" s="63"/>
      <c r="F712" s="63"/>
      <c r="G712" s="63"/>
      <c r="H712" s="63"/>
      <c r="I712" s="83"/>
    </row>
    <row r="713" spans="1:9" ht="12.75">
      <c r="A713" s="63"/>
      <c r="B713" s="63"/>
      <c r="C713" s="63"/>
      <c r="D713" s="63"/>
      <c r="E713" s="63"/>
      <c r="F713" s="63"/>
      <c r="G713" s="63"/>
      <c r="H713" s="63"/>
      <c r="I713" s="83"/>
    </row>
    <row r="714" spans="1:9" ht="12.75">
      <c r="A714" s="63"/>
      <c r="B714" s="63"/>
      <c r="C714" s="63"/>
      <c r="D714" s="63"/>
      <c r="E714" s="63"/>
      <c r="F714" s="63"/>
      <c r="G714" s="63"/>
      <c r="H714" s="63"/>
      <c r="I714" s="83"/>
    </row>
    <row r="715" spans="1:9" ht="12.75">
      <c r="A715" s="63"/>
      <c r="B715" s="63"/>
      <c r="C715" s="63"/>
      <c r="D715" s="63"/>
      <c r="E715" s="63"/>
      <c r="F715" s="63"/>
      <c r="G715" s="63"/>
      <c r="H715" s="63"/>
      <c r="I715" s="83"/>
    </row>
    <row r="716" spans="1:9" ht="12.75">
      <c r="A716" s="63"/>
      <c r="B716" s="63"/>
      <c r="C716" s="63"/>
      <c r="D716" s="63"/>
      <c r="E716" s="63"/>
      <c r="F716" s="63"/>
      <c r="G716" s="63"/>
      <c r="H716" s="63"/>
      <c r="I716" s="83"/>
    </row>
    <row r="717" spans="1:9" ht="12.75">
      <c r="A717" s="63"/>
      <c r="B717" s="63"/>
      <c r="C717" s="63"/>
      <c r="D717" s="63"/>
      <c r="E717" s="63"/>
      <c r="F717" s="63"/>
      <c r="G717" s="63"/>
      <c r="H717" s="63"/>
      <c r="I717" s="83"/>
    </row>
    <row r="718" spans="1:9" ht="12.75">
      <c r="A718" s="63"/>
      <c r="B718" s="63"/>
      <c r="C718" s="63"/>
      <c r="D718" s="63"/>
      <c r="E718" s="63"/>
      <c r="F718" s="63"/>
      <c r="G718" s="63"/>
      <c r="H718" s="63"/>
      <c r="I718" s="83"/>
    </row>
    <row r="719" spans="1:9" ht="12.75">
      <c r="A719" s="63"/>
      <c r="B719" s="63"/>
      <c r="C719" s="63"/>
      <c r="D719" s="63"/>
      <c r="E719" s="63"/>
      <c r="F719" s="63"/>
      <c r="G719" s="63"/>
      <c r="H719" s="63"/>
      <c r="I719" s="83"/>
    </row>
    <row r="720" spans="1:9" ht="12.75">
      <c r="A720" s="63"/>
      <c r="B720" s="63"/>
      <c r="C720" s="63"/>
      <c r="D720" s="63"/>
      <c r="E720" s="63"/>
      <c r="F720" s="63"/>
      <c r="G720" s="63"/>
      <c r="H720" s="63"/>
      <c r="I720" s="83"/>
    </row>
    <row r="721" spans="1:9" ht="12.75">
      <c r="A721" s="63"/>
      <c r="B721" s="63"/>
      <c r="C721" s="63"/>
      <c r="D721" s="63"/>
      <c r="E721" s="63"/>
      <c r="F721" s="63"/>
      <c r="G721" s="63"/>
      <c r="H721" s="63"/>
      <c r="I721" s="83"/>
    </row>
    <row r="722" spans="1:9" ht="12.75">
      <c r="A722" s="63"/>
      <c r="B722" s="63"/>
      <c r="C722" s="63"/>
      <c r="D722" s="63"/>
      <c r="E722" s="63"/>
      <c r="F722" s="63"/>
      <c r="G722" s="63"/>
      <c r="H722" s="63"/>
      <c r="I722" s="83"/>
    </row>
    <row r="723" spans="1:9" ht="12.75">
      <c r="A723" s="63"/>
      <c r="B723" s="63"/>
      <c r="C723" s="63"/>
      <c r="D723" s="63"/>
      <c r="E723" s="63"/>
      <c r="F723" s="63"/>
      <c r="G723" s="63"/>
      <c r="H723" s="63"/>
      <c r="I723" s="83"/>
    </row>
    <row r="724" spans="1:9" ht="12.75">
      <c r="A724" s="63"/>
      <c r="B724" s="63"/>
      <c r="C724" s="63"/>
      <c r="D724" s="63"/>
      <c r="E724" s="63"/>
      <c r="F724" s="63"/>
      <c r="G724" s="63"/>
      <c r="H724" s="63"/>
      <c r="I724" s="83"/>
    </row>
    <row r="725" spans="1:9" ht="12.75">
      <c r="A725" s="63"/>
      <c r="B725" s="63"/>
      <c r="C725" s="63"/>
      <c r="D725" s="63"/>
      <c r="E725" s="63"/>
      <c r="F725" s="63"/>
      <c r="G725" s="63"/>
      <c r="H725" s="63"/>
      <c r="I725" s="83"/>
    </row>
    <row r="726" spans="1:9" ht="12.75">
      <c r="A726" s="63"/>
      <c r="B726" s="63"/>
      <c r="C726" s="63"/>
      <c r="D726" s="63"/>
      <c r="E726" s="63"/>
      <c r="F726" s="63"/>
      <c r="G726" s="63"/>
      <c r="H726" s="63"/>
      <c r="I726" s="83"/>
    </row>
    <row r="727" spans="1:9" ht="12.75">
      <c r="A727" s="63"/>
      <c r="B727" s="63"/>
      <c r="C727" s="63"/>
      <c r="D727" s="63"/>
      <c r="E727" s="63"/>
      <c r="F727" s="63"/>
      <c r="G727" s="63"/>
      <c r="H727" s="63"/>
      <c r="I727" s="83"/>
    </row>
    <row r="728" spans="1:9" ht="12.75">
      <c r="A728" s="63"/>
      <c r="B728" s="63"/>
      <c r="C728" s="63"/>
      <c r="D728" s="63"/>
      <c r="E728" s="63"/>
      <c r="F728" s="63"/>
      <c r="G728" s="63"/>
      <c r="H728" s="63"/>
      <c r="I728" s="83"/>
    </row>
    <row r="729" spans="1:9" ht="12.75">
      <c r="A729" s="63"/>
      <c r="B729" s="63"/>
      <c r="C729" s="63"/>
      <c r="D729" s="63"/>
      <c r="E729" s="63"/>
      <c r="F729" s="63"/>
      <c r="G729" s="63"/>
      <c r="H729" s="63"/>
      <c r="I729" s="83"/>
    </row>
    <row r="730" spans="1:9" ht="12.75">
      <c r="A730" s="63"/>
      <c r="B730" s="63"/>
      <c r="C730" s="63"/>
      <c r="D730" s="63"/>
      <c r="E730" s="63"/>
      <c r="F730" s="63"/>
      <c r="G730" s="63"/>
      <c r="H730" s="63"/>
      <c r="I730" s="83"/>
    </row>
    <row r="731" spans="1:9" ht="12.75">
      <c r="A731" s="63"/>
      <c r="B731" s="63"/>
      <c r="C731" s="63"/>
      <c r="D731" s="63"/>
      <c r="E731" s="63"/>
      <c r="F731" s="63"/>
      <c r="G731" s="63"/>
      <c r="H731" s="63"/>
      <c r="I731" s="83"/>
    </row>
    <row r="732" spans="1:9" ht="12.75">
      <c r="A732" s="63"/>
      <c r="B732" s="63"/>
      <c r="C732" s="63"/>
      <c r="D732" s="63"/>
      <c r="E732" s="63"/>
      <c r="F732" s="63"/>
      <c r="G732" s="63"/>
      <c r="H732" s="63"/>
      <c r="I732" s="83"/>
    </row>
    <row r="733" spans="1:9" ht="12.75">
      <c r="A733" s="63"/>
      <c r="B733" s="63"/>
      <c r="C733" s="63"/>
      <c r="D733" s="63"/>
      <c r="E733" s="63"/>
      <c r="F733" s="63"/>
      <c r="G733" s="63"/>
      <c r="H733" s="63"/>
      <c r="I733" s="83"/>
    </row>
    <row r="734" spans="1:9" ht="12.75">
      <c r="A734" s="63"/>
      <c r="B734" s="63"/>
      <c r="C734" s="63"/>
      <c r="D734" s="63"/>
      <c r="E734" s="63"/>
      <c r="F734" s="63"/>
      <c r="G734" s="63"/>
      <c r="H734" s="63"/>
      <c r="I734" s="83"/>
    </row>
    <row r="735" spans="1:9" ht="12.75">
      <c r="A735" s="63"/>
      <c r="B735" s="63"/>
      <c r="C735" s="63"/>
      <c r="D735" s="63"/>
      <c r="E735" s="63"/>
      <c r="F735" s="63"/>
      <c r="G735" s="63"/>
      <c r="H735" s="63"/>
      <c r="I735" s="83"/>
    </row>
    <row r="736" spans="1:9" ht="12.75">
      <c r="A736" s="63"/>
      <c r="B736" s="63"/>
      <c r="C736" s="63"/>
      <c r="D736" s="63"/>
      <c r="E736" s="63"/>
      <c r="F736" s="63"/>
      <c r="G736" s="63"/>
      <c r="H736" s="63"/>
      <c r="I736" s="83"/>
    </row>
    <row r="737" spans="1:9" ht="12.75">
      <c r="A737" s="63"/>
      <c r="B737" s="63"/>
      <c r="C737" s="63"/>
      <c r="D737" s="63"/>
      <c r="E737" s="63"/>
      <c r="F737" s="63"/>
      <c r="G737" s="63"/>
      <c r="H737" s="63"/>
      <c r="I737" s="83"/>
    </row>
    <row r="738" spans="1:9" ht="12.75">
      <c r="A738" s="63"/>
      <c r="B738" s="63"/>
      <c r="C738" s="63"/>
      <c r="D738" s="63"/>
      <c r="E738" s="63"/>
      <c r="F738" s="63"/>
      <c r="G738" s="63"/>
      <c r="H738" s="63"/>
      <c r="I738" s="83"/>
    </row>
    <row r="739" spans="1:9" ht="12.75">
      <c r="A739" s="63"/>
      <c r="B739" s="63"/>
      <c r="C739" s="63"/>
      <c r="D739" s="63"/>
      <c r="E739" s="63"/>
      <c r="F739" s="63"/>
      <c r="G739" s="63"/>
      <c r="H739" s="63"/>
      <c r="I739" s="83"/>
    </row>
    <row r="740" spans="1:9" ht="12.75">
      <c r="A740" s="63"/>
      <c r="B740" s="63"/>
      <c r="C740" s="63"/>
      <c r="D740" s="63"/>
      <c r="E740" s="63"/>
      <c r="F740" s="63"/>
      <c r="G740" s="63"/>
      <c r="H740" s="63"/>
      <c r="I740" s="83"/>
    </row>
    <row r="741" spans="1:9" ht="12.75">
      <c r="A741" s="63"/>
      <c r="B741" s="63"/>
      <c r="C741" s="63"/>
      <c r="D741" s="63"/>
      <c r="E741" s="63"/>
      <c r="F741" s="63"/>
      <c r="G741" s="63"/>
      <c r="H741" s="63"/>
      <c r="I741" s="83"/>
    </row>
    <row r="742" spans="1:9" ht="12.75">
      <c r="A742" s="63"/>
      <c r="B742" s="63"/>
      <c r="C742" s="63"/>
      <c r="D742" s="63"/>
      <c r="E742" s="63"/>
      <c r="F742" s="63"/>
      <c r="G742" s="63"/>
      <c r="H742" s="63"/>
      <c r="I742" s="83"/>
    </row>
    <row r="743" spans="1:9" ht="12.75">
      <c r="A743" s="63"/>
      <c r="B743" s="63"/>
      <c r="C743" s="63"/>
      <c r="D743" s="63"/>
      <c r="E743" s="63"/>
      <c r="F743" s="63"/>
      <c r="G743" s="63"/>
      <c r="H743" s="63"/>
      <c r="I743" s="83"/>
    </row>
    <row r="744" spans="1:9" ht="12.75">
      <c r="A744" s="63"/>
      <c r="B744" s="63"/>
      <c r="C744" s="63"/>
      <c r="D744" s="63"/>
      <c r="E744" s="63"/>
      <c r="F744" s="63"/>
      <c r="G744" s="63"/>
      <c r="H744" s="63"/>
      <c r="I744" s="83"/>
    </row>
    <row r="745" spans="1:9" ht="12.75">
      <c r="A745" s="63"/>
      <c r="B745" s="63"/>
      <c r="C745" s="63"/>
      <c r="D745" s="63"/>
      <c r="E745" s="63"/>
      <c r="F745" s="63"/>
      <c r="G745" s="63"/>
      <c r="H745" s="63"/>
      <c r="I745" s="83"/>
    </row>
    <row r="746" spans="1:9" ht="12.75">
      <c r="A746" s="63"/>
      <c r="B746" s="63"/>
      <c r="C746" s="63"/>
      <c r="D746" s="63"/>
      <c r="E746" s="63"/>
      <c r="F746" s="63"/>
      <c r="G746" s="63"/>
      <c r="H746" s="63"/>
      <c r="I746" s="83"/>
    </row>
    <row r="747" spans="1:9" ht="12.75">
      <c r="A747" s="63"/>
      <c r="B747" s="63"/>
      <c r="C747" s="63"/>
      <c r="D747" s="63"/>
      <c r="E747" s="63"/>
      <c r="F747" s="63"/>
      <c r="G747" s="63"/>
      <c r="H747" s="63"/>
      <c r="I747" s="83"/>
    </row>
    <row r="748" spans="1:9" ht="12.75">
      <c r="A748" s="63"/>
      <c r="B748" s="63"/>
      <c r="C748" s="63"/>
      <c r="D748" s="63"/>
      <c r="E748" s="63"/>
      <c r="F748" s="63"/>
      <c r="G748" s="63"/>
      <c r="H748" s="63"/>
      <c r="I748" s="83"/>
    </row>
    <row r="749" spans="1:9" ht="12.75">
      <c r="A749" s="63"/>
      <c r="B749" s="63"/>
      <c r="C749" s="63"/>
      <c r="D749" s="63"/>
      <c r="E749" s="63"/>
      <c r="F749" s="63"/>
      <c r="G749" s="63"/>
      <c r="H749" s="63"/>
      <c r="I749" s="83"/>
    </row>
    <row r="750" spans="1:9" ht="12.75">
      <c r="A750" s="63"/>
      <c r="B750" s="63"/>
      <c r="C750" s="63"/>
      <c r="D750" s="63"/>
      <c r="E750" s="63"/>
      <c r="F750" s="63"/>
      <c r="G750" s="63"/>
      <c r="H750" s="63"/>
      <c r="I750" s="83"/>
    </row>
    <row r="751" spans="1:9" ht="12.75">
      <c r="A751" s="63"/>
      <c r="B751" s="63"/>
      <c r="C751" s="63"/>
      <c r="D751" s="63"/>
      <c r="E751" s="63"/>
      <c r="F751" s="63"/>
      <c r="G751" s="63"/>
      <c r="H751" s="63"/>
      <c r="I751" s="83"/>
    </row>
    <row r="752" spans="1:9" ht="12.75">
      <c r="A752" s="63"/>
      <c r="B752" s="63"/>
      <c r="C752" s="63"/>
      <c r="D752" s="63"/>
      <c r="E752" s="63"/>
      <c r="F752" s="63"/>
      <c r="G752" s="63"/>
      <c r="H752" s="63"/>
      <c r="I752" s="83"/>
    </row>
    <row r="753" spans="1:9" ht="12.75">
      <c r="A753" s="63"/>
      <c r="B753" s="63"/>
      <c r="C753" s="63"/>
      <c r="D753" s="63"/>
      <c r="E753" s="63"/>
      <c r="F753" s="63"/>
      <c r="G753" s="63"/>
      <c r="H753" s="63"/>
      <c r="I753" s="83"/>
    </row>
    <row r="754" spans="1:9" ht="12.75">
      <c r="A754" s="63"/>
      <c r="B754" s="63"/>
      <c r="C754" s="63"/>
      <c r="D754" s="63"/>
      <c r="E754" s="63"/>
      <c r="F754" s="63"/>
      <c r="G754" s="63"/>
      <c r="H754" s="63"/>
      <c r="I754" s="83"/>
    </row>
    <row r="755" spans="1:9" ht="12.75">
      <c r="A755" s="63"/>
      <c r="B755" s="63"/>
      <c r="C755" s="63"/>
      <c r="D755" s="63"/>
      <c r="E755" s="63"/>
      <c r="F755" s="63"/>
      <c r="G755" s="63"/>
      <c r="H755" s="63"/>
      <c r="I755" s="83"/>
    </row>
    <row r="756" spans="1:9" ht="12.75">
      <c r="A756" s="63"/>
      <c r="B756" s="63"/>
      <c r="C756" s="63"/>
      <c r="D756" s="63"/>
      <c r="E756" s="63"/>
      <c r="F756" s="63"/>
      <c r="G756" s="63"/>
      <c r="H756" s="63"/>
      <c r="I756" s="83"/>
    </row>
    <row r="757" spans="1:9" ht="12.75">
      <c r="A757" s="63"/>
      <c r="B757" s="63"/>
      <c r="C757" s="63"/>
      <c r="D757" s="63"/>
      <c r="E757" s="63"/>
      <c r="F757" s="63"/>
      <c r="G757" s="63"/>
      <c r="H757" s="63"/>
      <c r="I757" s="83"/>
    </row>
    <row r="758" spans="1:9" ht="12.75">
      <c r="A758" s="63"/>
      <c r="B758" s="63"/>
      <c r="C758" s="63"/>
      <c r="D758" s="63"/>
      <c r="E758" s="63"/>
      <c r="F758" s="63"/>
      <c r="G758" s="63"/>
      <c r="H758" s="63"/>
      <c r="I758" s="83"/>
    </row>
    <row r="759" spans="1:9" ht="12.75">
      <c r="A759" s="63"/>
      <c r="B759" s="63"/>
      <c r="C759" s="63"/>
      <c r="D759" s="63"/>
      <c r="E759" s="63"/>
      <c r="F759" s="63"/>
      <c r="G759" s="63"/>
      <c r="H759" s="63"/>
      <c r="I759" s="83"/>
    </row>
    <row r="760" spans="1:9" ht="12.75">
      <c r="A760" s="63"/>
      <c r="B760" s="63"/>
      <c r="C760" s="63"/>
      <c r="D760" s="63"/>
      <c r="E760" s="63"/>
      <c r="F760" s="63"/>
      <c r="G760" s="63"/>
      <c r="H760" s="63"/>
      <c r="I760" s="83"/>
    </row>
    <row r="761" spans="1:9" ht="12.75">
      <c r="A761" s="63"/>
      <c r="B761" s="63"/>
      <c r="C761" s="63"/>
      <c r="D761" s="63"/>
      <c r="E761" s="63"/>
      <c r="F761" s="63"/>
      <c r="G761" s="63"/>
      <c r="H761" s="63"/>
      <c r="I761" s="83"/>
    </row>
    <row r="762" spans="1:9" ht="12.75">
      <c r="A762" s="63"/>
      <c r="B762" s="63"/>
      <c r="C762" s="63"/>
      <c r="D762" s="63"/>
      <c r="E762" s="63"/>
      <c r="F762" s="63"/>
      <c r="G762" s="63"/>
      <c r="H762" s="63"/>
      <c r="I762" s="83"/>
    </row>
    <row r="763" spans="1:9" ht="12.75">
      <c r="A763" s="63"/>
      <c r="B763" s="63"/>
      <c r="C763" s="63"/>
      <c r="D763" s="63"/>
      <c r="E763" s="63"/>
      <c r="F763" s="63"/>
      <c r="G763" s="63"/>
      <c r="H763" s="63"/>
      <c r="I763" s="83"/>
    </row>
    <row r="764" spans="1:9" ht="12.75">
      <c r="A764" s="63"/>
      <c r="B764" s="63"/>
      <c r="C764" s="63"/>
      <c r="D764" s="63"/>
      <c r="E764" s="63"/>
      <c r="F764" s="63"/>
      <c r="G764" s="63"/>
      <c r="H764" s="63"/>
      <c r="I764" s="83"/>
    </row>
    <row r="765" spans="1:9" ht="12.75">
      <c r="A765" s="63"/>
      <c r="B765" s="63"/>
      <c r="C765" s="63"/>
      <c r="D765" s="63"/>
      <c r="E765" s="63"/>
      <c r="F765" s="63"/>
      <c r="G765" s="63"/>
      <c r="H765" s="63"/>
      <c r="I765" s="83"/>
    </row>
    <row r="766" spans="1:9" ht="12.75">
      <c r="A766" s="63"/>
      <c r="B766" s="63"/>
      <c r="C766" s="63"/>
      <c r="D766" s="63"/>
      <c r="E766" s="63"/>
      <c r="F766" s="63"/>
      <c r="G766" s="63"/>
      <c r="H766" s="63"/>
      <c r="I766" s="83"/>
    </row>
    <row r="767" spans="1:9" ht="12.75">
      <c r="A767" s="63"/>
      <c r="B767" s="63"/>
      <c r="C767" s="63"/>
      <c r="D767" s="63"/>
      <c r="E767" s="63"/>
      <c r="F767" s="63"/>
      <c r="G767" s="63"/>
      <c r="H767" s="63"/>
      <c r="I767" s="83"/>
    </row>
    <row r="768" spans="1:9" ht="12.75">
      <c r="A768" s="63"/>
      <c r="B768" s="63"/>
      <c r="C768" s="63"/>
      <c r="D768" s="63"/>
      <c r="E768" s="63"/>
      <c r="F768" s="63"/>
      <c r="G768" s="63"/>
      <c r="H768" s="63"/>
      <c r="I768" s="83"/>
    </row>
    <row r="769" spans="1:9" ht="12.75">
      <c r="A769" s="63"/>
      <c r="B769" s="63"/>
      <c r="C769" s="63"/>
      <c r="D769" s="63"/>
      <c r="E769" s="63"/>
      <c r="F769" s="63"/>
      <c r="G769" s="63"/>
      <c r="H769" s="63"/>
      <c r="I769" s="83"/>
    </row>
    <row r="770" spans="1:9" ht="12.75">
      <c r="A770" s="63"/>
      <c r="B770" s="63"/>
      <c r="C770" s="63"/>
      <c r="D770" s="63"/>
      <c r="E770" s="63"/>
      <c r="F770" s="63"/>
      <c r="G770" s="63"/>
      <c r="H770" s="63"/>
      <c r="I770" s="83"/>
    </row>
    <row r="771" spans="1:9" ht="12.75">
      <c r="A771" s="63"/>
      <c r="B771" s="63"/>
      <c r="C771" s="63"/>
      <c r="D771" s="63"/>
      <c r="E771" s="63"/>
      <c r="F771" s="63"/>
      <c r="G771" s="63"/>
      <c r="H771" s="63"/>
      <c r="I771" s="83"/>
    </row>
    <row r="772" spans="1:9" ht="12.75">
      <c r="A772" s="63"/>
      <c r="B772" s="63"/>
      <c r="C772" s="63"/>
      <c r="D772" s="63"/>
      <c r="E772" s="63"/>
      <c r="F772" s="63"/>
      <c r="G772" s="63"/>
      <c r="H772" s="63"/>
      <c r="I772" s="83"/>
    </row>
    <row r="773" spans="1:9" ht="12.75">
      <c r="A773" s="63"/>
      <c r="B773" s="63"/>
      <c r="C773" s="63"/>
      <c r="D773" s="63"/>
      <c r="E773" s="63"/>
      <c r="F773" s="63"/>
      <c r="G773" s="63"/>
      <c r="H773" s="63"/>
      <c r="I773" s="83"/>
    </row>
    <row r="774" spans="1:9" ht="12.75">
      <c r="A774" s="63"/>
      <c r="B774" s="63"/>
      <c r="C774" s="63"/>
      <c r="D774" s="63"/>
      <c r="E774" s="63"/>
      <c r="F774" s="63"/>
      <c r="G774" s="63"/>
      <c r="H774" s="63"/>
      <c r="I774" s="83"/>
    </row>
    <row r="775" spans="1:9" ht="12.75">
      <c r="A775" s="63"/>
      <c r="B775" s="63"/>
      <c r="C775" s="63"/>
      <c r="D775" s="63"/>
      <c r="E775" s="63"/>
      <c r="F775" s="63"/>
      <c r="G775" s="63"/>
      <c r="H775" s="63"/>
      <c r="I775" s="83"/>
    </row>
    <row r="776" spans="1:9" ht="12.75">
      <c r="A776" s="63"/>
      <c r="B776" s="63"/>
      <c r="C776" s="63"/>
      <c r="D776" s="63"/>
      <c r="E776" s="63"/>
      <c r="F776" s="63"/>
      <c r="G776" s="63"/>
      <c r="H776" s="63"/>
      <c r="I776" s="83"/>
    </row>
    <row r="777" spans="1:9" ht="12.75">
      <c r="A777" s="63"/>
      <c r="B777" s="63"/>
      <c r="C777" s="63"/>
      <c r="D777" s="63"/>
      <c r="E777" s="63"/>
      <c r="F777" s="63"/>
      <c r="G777" s="63"/>
      <c r="H777" s="63"/>
      <c r="I777" s="83"/>
    </row>
    <row r="778" spans="1:9" ht="12.75">
      <c r="A778" s="63"/>
      <c r="B778" s="63"/>
      <c r="C778" s="63"/>
      <c r="D778" s="63"/>
      <c r="E778" s="63"/>
      <c r="F778" s="63"/>
      <c r="G778" s="63"/>
      <c r="H778" s="63"/>
      <c r="I778" s="83"/>
    </row>
    <row r="779" spans="1:9" ht="12.75">
      <c r="A779" s="63"/>
      <c r="B779" s="63"/>
      <c r="C779" s="63"/>
      <c r="D779" s="63"/>
      <c r="E779" s="63"/>
      <c r="F779" s="63"/>
      <c r="G779" s="63"/>
      <c r="H779" s="63"/>
      <c r="I779" s="83"/>
    </row>
    <row r="780" spans="1:9" ht="12.75">
      <c r="A780" s="63"/>
      <c r="B780" s="63"/>
      <c r="C780" s="63"/>
      <c r="D780" s="63"/>
      <c r="E780" s="63"/>
      <c r="F780" s="63"/>
      <c r="G780" s="63"/>
      <c r="H780" s="63"/>
      <c r="I780" s="83"/>
    </row>
    <row r="781" spans="1:9" ht="12.75">
      <c r="A781" s="63"/>
      <c r="B781" s="63"/>
      <c r="C781" s="63"/>
      <c r="D781" s="63"/>
      <c r="E781" s="63"/>
      <c r="F781" s="63"/>
      <c r="G781" s="63"/>
      <c r="H781" s="63"/>
      <c r="I781" s="83"/>
    </row>
    <row r="782" spans="1:9" ht="12.75">
      <c r="A782" s="63"/>
      <c r="B782" s="63"/>
      <c r="C782" s="63"/>
      <c r="D782" s="63"/>
      <c r="E782" s="63"/>
      <c r="F782" s="63"/>
      <c r="G782" s="63"/>
      <c r="H782" s="63"/>
      <c r="I782" s="83"/>
    </row>
    <row r="783" spans="1:9" ht="12.75">
      <c r="A783" s="63"/>
      <c r="B783" s="63"/>
      <c r="C783" s="63"/>
      <c r="D783" s="63"/>
      <c r="E783" s="63"/>
      <c r="F783" s="63"/>
      <c r="G783" s="63"/>
      <c r="H783" s="63"/>
      <c r="I783" s="83"/>
    </row>
    <row r="784" spans="1:9" ht="12.75">
      <c r="A784" s="63"/>
      <c r="B784" s="63"/>
      <c r="C784" s="63"/>
      <c r="D784" s="63"/>
      <c r="E784" s="63"/>
      <c r="F784" s="63"/>
      <c r="G784" s="63"/>
      <c r="H784" s="63"/>
      <c r="I784" s="83"/>
    </row>
    <row r="785" spans="1:9" ht="12.75">
      <c r="A785" s="63"/>
      <c r="B785" s="63"/>
      <c r="C785" s="63"/>
      <c r="D785" s="63"/>
      <c r="E785" s="63"/>
      <c r="F785" s="63"/>
      <c r="G785" s="63"/>
      <c r="H785" s="63"/>
      <c r="I785" s="83"/>
    </row>
    <row r="786" spans="1:9" ht="12.75">
      <c r="A786" s="63"/>
      <c r="B786" s="63"/>
      <c r="C786" s="63"/>
      <c r="D786" s="63"/>
      <c r="E786" s="63"/>
      <c r="F786" s="63"/>
      <c r="G786" s="63"/>
      <c r="H786" s="63"/>
      <c r="I786" s="83"/>
    </row>
    <row r="787" spans="1:9" ht="12.75">
      <c r="A787" s="63"/>
      <c r="B787" s="63"/>
      <c r="C787" s="63"/>
      <c r="D787" s="63"/>
      <c r="E787" s="63"/>
      <c r="F787" s="63"/>
      <c r="G787" s="63"/>
      <c r="H787" s="63"/>
      <c r="I787" s="83"/>
    </row>
    <row r="788" spans="1:9" ht="12.75">
      <c r="A788" s="63"/>
      <c r="B788" s="63"/>
      <c r="C788" s="63"/>
      <c r="D788" s="63"/>
      <c r="E788" s="63"/>
      <c r="F788" s="63"/>
      <c r="G788" s="63"/>
      <c r="H788" s="63"/>
      <c r="I788" s="83"/>
    </row>
    <row r="789" spans="1:9" ht="12.75">
      <c r="A789" s="63"/>
      <c r="B789" s="63"/>
      <c r="C789" s="63"/>
      <c r="D789" s="63"/>
      <c r="E789" s="63"/>
      <c r="F789" s="63"/>
      <c r="G789" s="63"/>
      <c r="H789" s="63"/>
      <c r="I789" s="83"/>
    </row>
    <row r="790" spans="1:9" ht="12.75">
      <c r="A790" s="63"/>
      <c r="B790" s="63"/>
      <c r="C790" s="63"/>
      <c r="D790" s="63"/>
      <c r="E790" s="63"/>
      <c r="F790" s="63"/>
      <c r="G790" s="63"/>
      <c r="H790" s="63"/>
      <c r="I790" s="83"/>
    </row>
    <row r="791" spans="1:9" ht="12.75">
      <c r="A791" s="63"/>
      <c r="B791" s="63"/>
      <c r="C791" s="63"/>
      <c r="D791" s="63"/>
      <c r="E791" s="63"/>
      <c r="F791" s="63"/>
      <c r="G791" s="63"/>
      <c r="H791" s="63"/>
      <c r="I791" s="83"/>
    </row>
    <row r="792" spans="1:9" ht="12.75">
      <c r="A792" s="63"/>
      <c r="B792" s="63"/>
      <c r="C792" s="63"/>
      <c r="D792" s="63"/>
      <c r="E792" s="63"/>
      <c r="F792" s="63"/>
      <c r="G792" s="63"/>
      <c r="H792" s="63"/>
      <c r="I792" s="83"/>
    </row>
    <row r="793" spans="1:9" ht="12.75">
      <c r="A793" s="63"/>
      <c r="B793" s="63"/>
      <c r="C793" s="63"/>
      <c r="D793" s="63"/>
      <c r="E793" s="63"/>
      <c r="F793" s="63"/>
      <c r="G793" s="63"/>
      <c r="H793" s="63"/>
      <c r="I793" s="83"/>
    </row>
    <row r="794" spans="1:9" ht="12.75">
      <c r="A794" s="63"/>
      <c r="B794" s="63"/>
      <c r="C794" s="63"/>
      <c r="D794" s="63"/>
      <c r="E794" s="63"/>
      <c r="F794" s="63"/>
      <c r="G794" s="63"/>
      <c r="H794" s="63"/>
      <c r="I794" s="83"/>
    </row>
    <row r="795" spans="1:9" ht="12.75">
      <c r="A795" s="63"/>
      <c r="B795" s="63"/>
      <c r="C795" s="63"/>
      <c r="D795" s="63"/>
      <c r="E795" s="63"/>
      <c r="F795" s="63"/>
      <c r="G795" s="63"/>
      <c r="H795" s="63"/>
      <c r="I795" s="83"/>
    </row>
    <row r="796" spans="1:9" ht="12.75">
      <c r="A796" s="63"/>
      <c r="B796" s="63"/>
      <c r="C796" s="63"/>
      <c r="D796" s="63"/>
      <c r="E796" s="63"/>
      <c r="F796" s="63"/>
      <c r="G796" s="63"/>
      <c r="H796" s="63"/>
      <c r="I796" s="83"/>
    </row>
    <row r="797" spans="1:9" ht="12.75">
      <c r="A797" s="63"/>
      <c r="B797" s="63"/>
      <c r="C797" s="63"/>
      <c r="D797" s="63"/>
      <c r="E797" s="63"/>
      <c r="F797" s="63"/>
      <c r="G797" s="63"/>
      <c r="H797" s="63"/>
      <c r="I797" s="83"/>
    </row>
    <row r="798" spans="1:9" ht="12.75">
      <c r="A798" s="63"/>
      <c r="B798" s="63"/>
      <c r="C798" s="63"/>
      <c r="D798" s="63"/>
      <c r="E798" s="63"/>
      <c r="F798" s="63"/>
      <c r="G798" s="63"/>
      <c r="H798" s="63"/>
      <c r="I798" s="83"/>
    </row>
    <row r="799" spans="1:9" ht="12.75">
      <c r="A799" s="63"/>
      <c r="B799" s="63"/>
      <c r="C799" s="63"/>
      <c r="D799" s="63"/>
      <c r="E799" s="63"/>
      <c r="F799" s="63"/>
      <c r="G799" s="63"/>
      <c r="H799" s="63"/>
      <c r="I799" s="83"/>
    </row>
    <row r="800" spans="1:9" ht="12.75">
      <c r="A800" s="63"/>
      <c r="B800" s="63"/>
      <c r="C800" s="63"/>
      <c r="D800" s="63"/>
      <c r="E800" s="63"/>
      <c r="F800" s="63"/>
      <c r="G800" s="63"/>
      <c r="H800" s="63"/>
      <c r="I800" s="83"/>
    </row>
    <row r="801" spans="1:9" ht="12.75">
      <c r="A801" s="63"/>
      <c r="B801" s="63"/>
      <c r="C801" s="63"/>
      <c r="D801" s="63"/>
      <c r="E801" s="63"/>
      <c r="F801" s="63"/>
      <c r="G801" s="63"/>
      <c r="H801" s="63"/>
      <c r="I801" s="83"/>
    </row>
    <row r="802" spans="1:9" ht="12.75">
      <c r="A802" s="63"/>
      <c r="B802" s="63"/>
      <c r="C802" s="63"/>
      <c r="D802" s="63"/>
      <c r="E802" s="63"/>
      <c r="F802" s="63"/>
      <c r="G802" s="63"/>
      <c r="H802" s="63"/>
      <c r="I802" s="83"/>
    </row>
    <row r="803" spans="1:9" ht="12.75">
      <c r="A803" s="63"/>
      <c r="B803" s="63"/>
      <c r="C803" s="63"/>
      <c r="D803" s="63"/>
      <c r="E803" s="63"/>
      <c r="F803" s="63"/>
      <c r="G803" s="63"/>
      <c r="H803" s="63"/>
      <c r="I803" s="83"/>
    </row>
    <row r="804" spans="1:9" ht="12.75">
      <c r="A804" s="63"/>
      <c r="B804" s="63"/>
      <c r="C804" s="63"/>
      <c r="D804" s="63"/>
      <c r="E804" s="63"/>
      <c r="F804" s="63"/>
      <c r="G804" s="63"/>
      <c r="H804" s="63"/>
      <c r="I804" s="83"/>
    </row>
    <row r="805" spans="1:9" ht="12.75">
      <c r="A805" s="63"/>
      <c r="B805" s="63"/>
      <c r="C805" s="63"/>
      <c r="D805" s="63"/>
      <c r="E805" s="63"/>
      <c r="F805" s="63"/>
      <c r="G805" s="63"/>
      <c r="H805" s="63"/>
      <c r="I805" s="83"/>
    </row>
    <row r="806" spans="1:9" ht="12.75">
      <c r="A806" s="63"/>
      <c r="B806" s="63"/>
      <c r="C806" s="63"/>
      <c r="D806" s="63"/>
      <c r="E806" s="63"/>
      <c r="F806" s="63"/>
      <c r="G806" s="63"/>
      <c r="H806" s="63"/>
      <c r="I806" s="83"/>
    </row>
    <row r="807" spans="1:9" ht="12.75">
      <c r="A807" s="63"/>
      <c r="B807" s="63"/>
      <c r="C807" s="63"/>
      <c r="D807" s="63"/>
      <c r="E807" s="63"/>
      <c r="F807" s="63"/>
      <c r="G807" s="63"/>
      <c r="H807" s="63"/>
      <c r="I807" s="83"/>
    </row>
    <row r="808" spans="1:9" ht="12.75">
      <c r="A808" s="63"/>
      <c r="B808" s="63"/>
      <c r="C808" s="63"/>
      <c r="D808" s="63"/>
      <c r="E808" s="63"/>
      <c r="F808" s="63"/>
      <c r="G808" s="63"/>
      <c r="H808" s="63"/>
      <c r="I808" s="83"/>
    </row>
    <row r="809" spans="1:9" ht="12.75">
      <c r="A809" s="63"/>
      <c r="B809" s="63"/>
      <c r="C809" s="63"/>
      <c r="D809" s="63"/>
      <c r="E809" s="63"/>
      <c r="F809" s="63"/>
      <c r="G809" s="63"/>
      <c r="H809" s="63"/>
      <c r="I809" s="83"/>
    </row>
    <row r="810" spans="1:9" ht="12.75">
      <c r="A810" s="63"/>
      <c r="B810" s="63"/>
      <c r="C810" s="63"/>
      <c r="D810" s="63"/>
      <c r="E810" s="63"/>
      <c r="F810" s="63"/>
      <c r="G810" s="63"/>
      <c r="H810" s="63"/>
      <c r="I810" s="83"/>
    </row>
    <row r="811" spans="1:9" ht="12.75">
      <c r="A811" s="63"/>
      <c r="B811" s="63"/>
      <c r="C811" s="63"/>
      <c r="D811" s="63"/>
      <c r="E811" s="63"/>
      <c r="F811" s="63"/>
      <c r="G811" s="63"/>
      <c r="H811" s="63"/>
      <c r="I811" s="83"/>
    </row>
    <row r="812" spans="1:9" ht="12.75">
      <c r="A812" s="63"/>
      <c r="B812" s="63"/>
      <c r="C812" s="63"/>
      <c r="D812" s="63"/>
      <c r="E812" s="63"/>
      <c r="F812" s="63"/>
      <c r="G812" s="63"/>
      <c r="H812" s="63"/>
      <c r="I812" s="83"/>
    </row>
    <row r="813" spans="1:9" ht="12.75">
      <c r="A813" s="63"/>
      <c r="B813" s="63"/>
      <c r="C813" s="63"/>
      <c r="D813" s="63"/>
      <c r="E813" s="63"/>
      <c r="F813" s="63"/>
      <c r="G813" s="63"/>
      <c r="H813" s="63"/>
      <c r="I813" s="83"/>
    </row>
    <row r="814" spans="1:9" ht="12.75">
      <c r="A814" s="63"/>
      <c r="B814" s="63"/>
      <c r="C814" s="63"/>
      <c r="D814" s="63"/>
      <c r="E814" s="63"/>
      <c r="F814" s="63"/>
      <c r="G814" s="63"/>
      <c r="H814" s="63"/>
      <c r="I814" s="83"/>
    </row>
    <row r="815" spans="1:9" ht="12.75">
      <c r="A815" s="63"/>
      <c r="B815" s="63"/>
      <c r="C815" s="63"/>
      <c r="D815" s="63"/>
      <c r="E815" s="63"/>
      <c r="F815" s="63"/>
      <c r="G815" s="63"/>
      <c r="H815" s="63"/>
      <c r="I815" s="83"/>
    </row>
    <row r="816" spans="1:9" ht="12.75">
      <c r="A816" s="63"/>
      <c r="B816" s="63"/>
      <c r="C816" s="63"/>
      <c r="D816" s="63"/>
      <c r="E816" s="63"/>
      <c r="F816" s="63"/>
      <c r="G816" s="63"/>
      <c r="H816" s="63"/>
      <c r="I816" s="83"/>
    </row>
    <row r="817" spans="1:9" ht="12.75">
      <c r="A817" s="63"/>
      <c r="B817" s="63"/>
      <c r="C817" s="63"/>
      <c r="D817" s="63"/>
      <c r="E817" s="63"/>
      <c r="F817" s="63"/>
      <c r="G817" s="63"/>
      <c r="H817" s="63"/>
      <c r="I817" s="83"/>
    </row>
    <row r="818" spans="1:9" ht="12.75">
      <c r="A818" s="63"/>
      <c r="B818" s="63"/>
      <c r="C818" s="63"/>
      <c r="D818" s="63"/>
      <c r="E818" s="63"/>
      <c r="F818" s="63"/>
      <c r="G818" s="63"/>
      <c r="H818" s="63"/>
      <c r="I818" s="83"/>
    </row>
    <row r="819" spans="1:9" ht="12.75">
      <c r="A819" s="63"/>
      <c r="B819" s="63"/>
      <c r="C819" s="63"/>
      <c r="D819" s="63"/>
      <c r="E819" s="63"/>
      <c r="F819" s="63"/>
      <c r="G819" s="63"/>
      <c r="H819" s="63"/>
      <c r="I819" s="83"/>
    </row>
    <row r="820" spans="1:9" ht="12.75">
      <c r="A820" s="63"/>
      <c r="B820" s="63"/>
      <c r="C820" s="63"/>
      <c r="D820" s="63"/>
      <c r="E820" s="63"/>
      <c r="F820" s="63"/>
      <c r="G820" s="63"/>
      <c r="H820" s="63"/>
      <c r="I820" s="83"/>
    </row>
    <row r="821" spans="1:9" ht="12.75">
      <c r="A821" s="63"/>
      <c r="B821" s="63"/>
      <c r="C821" s="63"/>
      <c r="D821" s="63"/>
      <c r="E821" s="63"/>
      <c r="F821" s="63"/>
      <c r="G821" s="63"/>
      <c r="H821" s="63"/>
      <c r="I821" s="83"/>
    </row>
    <row r="822" spans="1:9" ht="12.75">
      <c r="A822" s="63"/>
      <c r="B822" s="63"/>
      <c r="C822" s="63"/>
      <c r="D822" s="63"/>
      <c r="E822" s="63"/>
      <c r="F822" s="63"/>
      <c r="G822" s="63"/>
      <c r="H822" s="63"/>
      <c r="I822" s="83"/>
    </row>
    <row r="823" spans="1:9" ht="12.75">
      <c r="A823" s="63"/>
      <c r="B823" s="63"/>
      <c r="C823" s="63"/>
      <c r="D823" s="63"/>
      <c r="E823" s="63"/>
      <c r="F823" s="63"/>
      <c r="G823" s="63"/>
      <c r="H823" s="63"/>
      <c r="I823" s="83"/>
    </row>
    <row r="824" spans="1:9" ht="12.75">
      <c r="A824" s="63"/>
      <c r="B824" s="63"/>
      <c r="C824" s="63"/>
      <c r="D824" s="63"/>
      <c r="E824" s="63"/>
      <c r="F824" s="63"/>
      <c r="G824" s="63"/>
      <c r="H824" s="63"/>
      <c r="I824" s="83"/>
    </row>
    <row r="825" spans="1:9" ht="12.75">
      <c r="A825" s="63"/>
      <c r="B825" s="63"/>
      <c r="C825" s="63"/>
      <c r="D825" s="63"/>
      <c r="E825" s="63"/>
      <c r="F825" s="63"/>
      <c r="G825" s="63"/>
      <c r="H825" s="63"/>
      <c r="I825" s="83"/>
    </row>
    <row r="826" spans="1:9" ht="12.75">
      <c r="A826" s="63"/>
      <c r="B826" s="63"/>
      <c r="C826" s="63"/>
      <c r="D826" s="63"/>
      <c r="E826" s="63"/>
      <c r="F826" s="63"/>
      <c r="G826" s="63"/>
      <c r="H826" s="63"/>
      <c r="I826" s="83"/>
    </row>
    <row r="827" spans="1:9" ht="12.75">
      <c r="A827" s="63"/>
      <c r="B827" s="63"/>
      <c r="C827" s="63"/>
      <c r="D827" s="63"/>
      <c r="E827" s="63"/>
      <c r="F827" s="63"/>
      <c r="G827" s="63"/>
      <c r="H827" s="63"/>
      <c r="I827" s="83"/>
    </row>
    <row r="828" spans="1:9" ht="12.75">
      <c r="A828" s="63"/>
      <c r="B828" s="63"/>
      <c r="C828" s="63"/>
      <c r="D828" s="63"/>
      <c r="E828" s="63"/>
      <c r="F828" s="63"/>
      <c r="G828" s="63"/>
      <c r="H828" s="63"/>
      <c r="I828" s="83"/>
    </row>
    <row r="829" spans="1:9" ht="12.75">
      <c r="A829" s="63"/>
      <c r="B829" s="63"/>
      <c r="C829" s="63"/>
      <c r="D829" s="63"/>
      <c r="E829" s="63"/>
      <c r="F829" s="63"/>
      <c r="G829" s="63"/>
      <c r="H829" s="63"/>
      <c r="I829" s="83"/>
    </row>
    <row r="830" spans="1:9" ht="12.75">
      <c r="A830" s="63"/>
      <c r="B830" s="63"/>
      <c r="C830" s="63"/>
      <c r="D830" s="63"/>
      <c r="E830" s="63"/>
      <c r="F830" s="63"/>
      <c r="G830" s="63"/>
      <c r="H830" s="63"/>
      <c r="I830" s="83"/>
    </row>
    <row r="831" spans="1:9" ht="12.75">
      <c r="A831" s="63"/>
      <c r="B831" s="63"/>
      <c r="C831" s="63"/>
      <c r="D831" s="63"/>
      <c r="E831" s="63"/>
      <c r="F831" s="63"/>
      <c r="G831" s="63"/>
      <c r="H831" s="63"/>
      <c r="I831" s="83"/>
    </row>
    <row r="832" spans="1:9" ht="12.75">
      <c r="A832" s="63"/>
      <c r="B832" s="63"/>
      <c r="C832" s="63"/>
      <c r="D832" s="63"/>
      <c r="E832" s="63"/>
      <c r="F832" s="63"/>
      <c r="G832" s="63"/>
      <c r="H832" s="63"/>
      <c r="I832" s="83"/>
    </row>
    <row r="833" spans="1:9" ht="12.75">
      <c r="A833" s="63"/>
      <c r="B833" s="63"/>
      <c r="C833" s="63"/>
      <c r="D833" s="63"/>
      <c r="E833" s="63"/>
      <c r="F833" s="63"/>
      <c r="G833" s="63"/>
      <c r="H833" s="63"/>
      <c r="I833" s="83"/>
    </row>
    <row r="834" spans="1:9" ht="12.75">
      <c r="A834" s="63"/>
      <c r="B834" s="63"/>
      <c r="C834" s="63"/>
      <c r="D834" s="63"/>
      <c r="E834" s="63"/>
      <c r="F834" s="63"/>
      <c r="G834" s="63"/>
      <c r="H834" s="63"/>
      <c r="I834" s="83"/>
    </row>
    <row r="835" spans="1:9" ht="12.75">
      <c r="A835" s="63"/>
      <c r="B835" s="63"/>
      <c r="C835" s="63"/>
      <c r="D835" s="63"/>
      <c r="E835" s="63"/>
      <c r="F835" s="63"/>
      <c r="G835" s="63"/>
      <c r="H835" s="63"/>
      <c r="I835" s="83"/>
    </row>
    <row r="836" spans="1:9" ht="12.75">
      <c r="A836" s="63"/>
      <c r="B836" s="63"/>
      <c r="C836" s="63"/>
      <c r="D836" s="63"/>
      <c r="E836" s="63"/>
      <c r="F836" s="63"/>
      <c r="G836" s="63"/>
      <c r="H836" s="63"/>
      <c r="I836" s="83"/>
    </row>
    <row r="837" spans="1:9" ht="12.75">
      <c r="A837" s="63"/>
      <c r="B837" s="63"/>
      <c r="C837" s="63"/>
      <c r="D837" s="63"/>
      <c r="E837" s="63"/>
      <c r="F837" s="63"/>
      <c r="G837" s="63"/>
      <c r="H837" s="63"/>
      <c r="I837" s="83"/>
    </row>
    <row r="838" spans="1:9" ht="12.75">
      <c r="A838" s="63"/>
      <c r="B838" s="63"/>
      <c r="C838" s="63"/>
      <c r="D838" s="63"/>
      <c r="E838" s="63"/>
      <c r="F838" s="63"/>
      <c r="G838" s="63"/>
      <c r="H838" s="63"/>
      <c r="I838" s="83"/>
    </row>
    <row r="839" spans="1:9" ht="12.75">
      <c r="A839" s="63"/>
      <c r="B839" s="63"/>
      <c r="C839" s="63"/>
      <c r="D839" s="63"/>
      <c r="E839" s="63"/>
      <c r="F839" s="63"/>
      <c r="G839" s="63"/>
      <c r="H839" s="63"/>
      <c r="I839" s="83"/>
    </row>
    <row r="840" spans="1:9" ht="12.75">
      <c r="A840" s="63"/>
      <c r="B840" s="63"/>
      <c r="C840" s="63"/>
      <c r="D840" s="63"/>
      <c r="E840" s="63"/>
      <c r="F840" s="63"/>
      <c r="G840" s="63"/>
      <c r="H840" s="63"/>
      <c r="I840" s="83"/>
    </row>
    <row r="841" spans="1:9" ht="12.75">
      <c r="A841" s="63"/>
      <c r="B841" s="63"/>
      <c r="C841" s="63"/>
      <c r="D841" s="63"/>
      <c r="E841" s="63"/>
      <c r="F841" s="63"/>
      <c r="G841" s="63"/>
      <c r="H841" s="63"/>
      <c r="I841" s="83"/>
    </row>
    <row r="842" spans="1:9" ht="12.75">
      <c r="A842" s="63"/>
      <c r="B842" s="63"/>
      <c r="C842" s="63"/>
      <c r="D842" s="63"/>
      <c r="E842" s="63"/>
      <c r="F842" s="63"/>
      <c r="G842" s="63"/>
      <c r="H842" s="63"/>
      <c r="I842" s="83"/>
    </row>
    <row r="843" spans="1:9" ht="12.75">
      <c r="A843" s="63"/>
      <c r="B843" s="63"/>
      <c r="C843" s="63"/>
      <c r="D843" s="63"/>
      <c r="E843" s="63"/>
      <c r="F843" s="63"/>
      <c r="G843" s="63"/>
      <c r="H843" s="63"/>
      <c r="I843" s="83"/>
    </row>
    <row r="844" spans="1:9" ht="12.75">
      <c r="A844" s="63"/>
      <c r="B844" s="63"/>
      <c r="C844" s="63"/>
      <c r="D844" s="63"/>
      <c r="E844" s="63"/>
      <c r="F844" s="63"/>
      <c r="G844" s="63"/>
      <c r="H844" s="63"/>
      <c r="I844" s="83"/>
    </row>
    <row r="845" spans="1:9" ht="12.75">
      <c r="A845" s="63"/>
      <c r="B845" s="63"/>
      <c r="C845" s="63"/>
      <c r="D845" s="63"/>
      <c r="E845" s="63"/>
      <c r="F845" s="63"/>
      <c r="G845" s="63"/>
      <c r="H845" s="63"/>
      <c r="I845" s="83"/>
    </row>
    <row r="846" spans="1:9" ht="12.75">
      <c r="A846" s="63"/>
      <c r="B846" s="63"/>
      <c r="C846" s="63"/>
      <c r="D846" s="63"/>
      <c r="E846" s="63"/>
      <c r="F846" s="63"/>
      <c r="G846" s="63"/>
      <c r="H846" s="63"/>
      <c r="I846" s="83"/>
    </row>
    <row r="847" spans="1:9" ht="12.75">
      <c r="A847" s="63"/>
      <c r="B847" s="63"/>
      <c r="C847" s="63"/>
      <c r="D847" s="63"/>
      <c r="E847" s="63"/>
      <c r="F847" s="63"/>
      <c r="G847" s="63"/>
      <c r="H847" s="63"/>
      <c r="I847" s="83"/>
    </row>
    <row r="848" spans="1:9" ht="12.75">
      <c r="A848" s="63"/>
      <c r="B848" s="63"/>
      <c r="C848" s="63"/>
      <c r="D848" s="63"/>
      <c r="E848" s="63"/>
      <c r="F848" s="63"/>
      <c r="G848" s="63"/>
      <c r="H848" s="63"/>
      <c r="I848" s="83"/>
    </row>
    <row r="849" spans="1:9" ht="12.75">
      <c r="A849" s="63"/>
      <c r="B849" s="63"/>
      <c r="C849" s="63"/>
      <c r="D849" s="63"/>
      <c r="E849" s="63"/>
      <c r="F849" s="63"/>
      <c r="G849" s="63"/>
      <c r="H849" s="63"/>
      <c r="I849" s="83"/>
    </row>
    <row r="850" spans="1:9" ht="12.75">
      <c r="A850" s="63"/>
      <c r="B850" s="63"/>
      <c r="C850" s="63"/>
      <c r="D850" s="63"/>
      <c r="E850" s="63"/>
      <c r="F850" s="63"/>
      <c r="G850" s="63"/>
      <c r="H850" s="63"/>
      <c r="I850" s="83"/>
    </row>
    <row r="851" spans="1:9" ht="12.75">
      <c r="A851" s="63"/>
      <c r="B851" s="63"/>
      <c r="C851" s="63"/>
      <c r="D851" s="63"/>
      <c r="E851" s="63"/>
      <c r="F851" s="63"/>
      <c r="G851" s="63"/>
      <c r="H851" s="63"/>
      <c r="I851" s="83"/>
    </row>
    <row r="852" spans="1:9" ht="12.75">
      <c r="A852" s="63"/>
      <c r="B852" s="63"/>
      <c r="C852" s="63"/>
      <c r="D852" s="63"/>
      <c r="E852" s="63"/>
      <c r="F852" s="63"/>
      <c r="G852" s="63"/>
      <c r="H852" s="63"/>
      <c r="I852" s="83"/>
    </row>
    <row r="853" spans="1:9" ht="12.75">
      <c r="A853" s="63"/>
      <c r="B853" s="63"/>
      <c r="C853" s="63"/>
      <c r="D853" s="63"/>
      <c r="E853" s="63"/>
      <c r="F853" s="63"/>
      <c r="G853" s="63"/>
      <c r="H853" s="63"/>
      <c r="I853" s="83"/>
    </row>
    <row r="854" spans="1:9" ht="12.75">
      <c r="A854" s="63"/>
      <c r="B854" s="63"/>
      <c r="C854" s="63"/>
      <c r="D854" s="63"/>
      <c r="E854" s="63"/>
      <c r="F854" s="63"/>
      <c r="G854" s="63"/>
      <c r="H854" s="63"/>
      <c r="I854" s="83"/>
    </row>
    <row r="855" spans="1:9" ht="12.75">
      <c r="A855" s="63"/>
      <c r="B855" s="63"/>
      <c r="C855" s="63"/>
      <c r="D855" s="63"/>
      <c r="E855" s="63"/>
      <c r="F855" s="63"/>
      <c r="G855" s="63"/>
      <c r="H855" s="63"/>
      <c r="I855" s="83"/>
    </row>
    <row r="856" spans="1:9" ht="12.75">
      <c r="A856" s="63"/>
      <c r="B856" s="63"/>
      <c r="C856" s="63"/>
      <c r="D856" s="63"/>
      <c r="E856" s="63"/>
      <c r="F856" s="63"/>
      <c r="G856" s="63"/>
      <c r="H856" s="63"/>
      <c r="I856" s="83"/>
    </row>
    <row r="857" spans="1:9" ht="12.75">
      <c r="A857" s="63"/>
      <c r="B857" s="63"/>
      <c r="C857" s="63"/>
      <c r="D857" s="63"/>
      <c r="E857" s="63"/>
      <c r="F857" s="63"/>
      <c r="G857" s="63"/>
      <c r="H857" s="63"/>
      <c r="I857" s="83"/>
    </row>
    <row r="858" spans="1:9" ht="12.75">
      <c r="A858" s="63"/>
      <c r="B858" s="63"/>
      <c r="C858" s="63"/>
      <c r="D858" s="63"/>
      <c r="E858" s="63"/>
      <c r="F858" s="63"/>
      <c r="G858" s="63"/>
      <c r="H858" s="63"/>
      <c r="I858" s="83"/>
    </row>
    <row r="859" spans="1:9" ht="12.75">
      <c r="A859" s="63"/>
      <c r="B859" s="63"/>
      <c r="C859" s="63"/>
      <c r="D859" s="63"/>
      <c r="E859" s="63"/>
      <c r="F859" s="63"/>
      <c r="G859" s="63"/>
      <c r="H859" s="63"/>
      <c r="I859" s="83"/>
    </row>
    <row r="860" spans="1:9" ht="12.75">
      <c r="A860" s="63"/>
      <c r="B860" s="63"/>
      <c r="C860" s="63"/>
      <c r="D860" s="63"/>
      <c r="E860" s="63"/>
      <c r="F860" s="63"/>
      <c r="G860" s="63"/>
      <c r="H860" s="63"/>
      <c r="I860" s="83"/>
    </row>
    <row r="861" spans="1:9" ht="12.75">
      <c r="A861" s="63"/>
      <c r="B861" s="63"/>
      <c r="C861" s="63"/>
      <c r="D861" s="63"/>
      <c r="E861" s="63"/>
      <c r="F861" s="63"/>
      <c r="G861" s="63"/>
      <c r="H861" s="63"/>
      <c r="I861" s="83"/>
    </row>
    <row r="862" spans="1:9" ht="12.75">
      <c r="A862" s="63"/>
      <c r="B862" s="63"/>
      <c r="C862" s="63"/>
      <c r="D862" s="63"/>
      <c r="E862" s="63"/>
      <c r="F862" s="63"/>
      <c r="G862" s="63"/>
      <c r="H862" s="63"/>
      <c r="I862" s="83"/>
    </row>
    <row r="863" spans="1:9" ht="12.75">
      <c r="A863" s="63"/>
      <c r="B863" s="63"/>
      <c r="C863" s="63"/>
      <c r="D863" s="63"/>
      <c r="E863" s="63"/>
      <c r="F863" s="63"/>
      <c r="G863" s="63"/>
      <c r="H863" s="63"/>
      <c r="I863" s="83"/>
    </row>
    <row r="864" spans="1:9" ht="12.75">
      <c r="A864" s="63"/>
      <c r="B864" s="63"/>
      <c r="C864" s="63"/>
      <c r="D864" s="63"/>
      <c r="E864" s="63"/>
      <c r="F864" s="63"/>
      <c r="G864" s="63"/>
      <c r="H864" s="63"/>
      <c r="I864" s="83"/>
    </row>
    <row r="865" spans="1:9" ht="12.75">
      <c r="A865" s="63"/>
      <c r="B865" s="63"/>
      <c r="C865" s="63"/>
      <c r="D865" s="63"/>
      <c r="E865" s="63"/>
      <c r="F865" s="63"/>
      <c r="G865" s="63"/>
      <c r="H865" s="63"/>
      <c r="I865" s="83"/>
    </row>
    <row r="866" spans="1:9" ht="12.75">
      <c r="A866" s="63"/>
      <c r="B866" s="63"/>
      <c r="C866" s="63"/>
      <c r="D866" s="63"/>
      <c r="E866" s="63"/>
      <c r="F866" s="63"/>
      <c r="G866" s="63"/>
      <c r="H866" s="63"/>
      <c r="I866" s="83"/>
    </row>
    <row r="867" spans="1:9" ht="12.75">
      <c r="A867" s="63"/>
      <c r="B867" s="63"/>
      <c r="C867" s="63"/>
      <c r="D867" s="63"/>
      <c r="E867" s="63"/>
      <c r="F867" s="63"/>
      <c r="G867" s="63"/>
      <c r="H867" s="63"/>
      <c r="I867" s="83"/>
    </row>
    <row r="868" spans="1:9" ht="12.75">
      <c r="A868" s="63"/>
      <c r="B868" s="63"/>
      <c r="C868" s="63"/>
      <c r="D868" s="63"/>
      <c r="E868" s="63"/>
      <c r="F868" s="63"/>
      <c r="G868" s="63"/>
      <c r="H868" s="63"/>
      <c r="I868" s="83"/>
    </row>
    <row r="869" spans="1:9" ht="12.75">
      <c r="A869" s="63"/>
      <c r="B869" s="63"/>
      <c r="C869" s="63"/>
      <c r="D869" s="63"/>
      <c r="E869" s="63"/>
      <c r="F869" s="63"/>
      <c r="G869" s="63"/>
      <c r="H869" s="63"/>
      <c r="I869" s="83"/>
    </row>
    <row r="870" spans="1:9" ht="12.75">
      <c r="A870" s="63"/>
      <c r="B870" s="63"/>
      <c r="C870" s="63"/>
      <c r="D870" s="63"/>
      <c r="E870" s="63"/>
      <c r="F870" s="63"/>
      <c r="G870" s="63"/>
      <c r="H870" s="63"/>
      <c r="I870" s="83"/>
    </row>
    <row r="871" spans="1:9" ht="12.75">
      <c r="A871" s="63"/>
      <c r="B871" s="63"/>
      <c r="C871" s="63"/>
      <c r="D871" s="63"/>
      <c r="E871" s="63"/>
      <c r="F871" s="63"/>
      <c r="G871" s="63"/>
      <c r="H871" s="63"/>
      <c r="I871" s="83"/>
    </row>
    <row r="872" spans="1:9" ht="12.75">
      <c r="A872" s="63"/>
      <c r="B872" s="63"/>
      <c r="C872" s="63"/>
      <c r="D872" s="63"/>
      <c r="E872" s="63"/>
      <c r="F872" s="63"/>
      <c r="G872" s="63"/>
      <c r="H872" s="63"/>
      <c r="I872" s="83"/>
    </row>
    <row r="873" spans="1:9" ht="12.75">
      <c r="A873" s="63"/>
      <c r="B873" s="63"/>
      <c r="C873" s="63"/>
      <c r="D873" s="63"/>
      <c r="E873" s="63"/>
      <c r="F873" s="63"/>
      <c r="G873" s="63"/>
      <c r="H873" s="63"/>
      <c r="I873" s="83"/>
    </row>
    <row r="874" spans="1:9" ht="12.75">
      <c r="A874" s="63"/>
      <c r="B874" s="63"/>
      <c r="C874" s="63"/>
      <c r="D874" s="63"/>
      <c r="E874" s="63"/>
      <c r="F874" s="63"/>
      <c r="G874" s="63"/>
      <c r="H874" s="63"/>
      <c r="I874" s="83"/>
    </row>
    <row r="875" spans="1:9" ht="12.75">
      <c r="A875" s="63"/>
      <c r="B875" s="63"/>
      <c r="C875" s="63"/>
      <c r="D875" s="63"/>
      <c r="E875" s="63"/>
      <c r="F875" s="63"/>
      <c r="G875" s="63"/>
      <c r="H875" s="63"/>
      <c r="I875" s="83"/>
    </row>
    <row r="876" spans="1:9" ht="12.75">
      <c r="A876" s="63"/>
      <c r="B876" s="63"/>
      <c r="C876" s="63"/>
      <c r="D876" s="63"/>
      <c r="E876" s="63"/>
      <c r="F876" s="63"/>
      <c r="G876" s="63"/>
      <c r="H876" s="63"/>
      <c r="I876" s="83"/>
    </row>
    <row r="877" spans="1:9" ht="12.75">
      <c r="A877" s="63"/>
      <c r="B877" s="63"/>
      <c r="C877" s="63"/>
      <c r="D877" s="63"/>
      <c r="E877" s="63"/>
      <c r="F877" s="63"/>
      <c r="G877" s="63"/>
      <c r="H877" s="63"/>
      <c r="I877" s="83"/>
    </row>
    <row r="878" spans="1:9" ht="12.75">
      <c r="A878" s="63"/>
      <c r="B878" s="63"/>
      <c r="C878" s="63"/>
      <c r="D878" s="63"/>
      <c r="E878" s="63"/>
      <c r="F878" s="63"/>
      <c r="G878" s="63"/>
      <c r="H878" s="63"/>
      <c r="I878" s="83"/>
    </row>
    <row r="879" spans="1:9" ht="12.75">
      <c r="A879" s="63"/>
      <c r="B879" s="63"/>
      <c r="C879" s="63"/>
      <c r="D879" s="63"/>
      <c r="E879" s="63"/>
      <c r="F879" s="63"/>
      <c r="G879" s="63"/>
      <c r="H879" s="63"/>
      <c r="I879" s="83"/>
    </row>
    <row r="880" spans="1:9" ht="12.75">
      <c r="A880" s="63"/>
      <c r="B880" s="63"/>
      <c r="C880" s="63"/>
      <c r="D880" s="63"/>
      <c r="E880" s="63"/>
      <c r="F880" s="63"/>
      <c r="G880" s="63"/>
      <c r="H880" s="63"/>
      <c r="I880" s="83"/>
    </row>
    <row r="881" spans="1:9" ht="12.75">
      <c r="A881" s="63"/>
      <c r="B881" s="63"/>
      <c r="C881" s="63"/>
      <c r="D881" s="63"/>
      <c r="E881" s="63"/>
      <c r="F881" s="63"/>
      <c r="G881" s="63"/>
      <c r="H881" s="63"/>
      <c r="I881" s="83"/>
    </row>
    <row r="882" spans="1:9" ht="12.75">
      <c r="A882" s="63"/>
      <c r="B882" s="63"/>
      <c r="C882" s="63"/>
      <c r="D882" s="63"/>
      <c r="E882" s="63"/>
      <c r="F882" s="63"/>
      <c r="G882" s="63"/>
      <c r="H882" s="63"/>
      <c r="I882" s="83"/>
    </row>
    <row r="883" spans="1:9" ht="12.75">
      <c r="A883" s="63"/>
      <c r="B883" s="63"/>
      <c r="C883" s="63"/>
      <c r="D883" s="63"/>
      <c r="E883" s="63"/>
      <c r="F883" s="63"/>
      <c r="G883" s="63"/>
      <c r="H883" s="63"/>
      <c r="I883" s="83"/>
    </row>
    <row r="884" spans="1:9" ht="12.75">
      <c r="A884" s="63"/>
      <c r="B884" s="63"/>
      <c r="C884" s="63"/>
      <c r="D884" s="63"/>
      <c r="E884" s="63"/>
      <c r="F884" s="63"/>
      <c r="G884" s="63"/>
      <c r="H884" s="63"/>
      <c r="I884" s="83"/>
    </row>
    <row r="885" spans="1:9" ht="12.75">
      <c r="A885" s="63"/>
      <c r="B885" s="63"/>
      <c r="C885" s="63"/>
      <c r="D885" s="63"/>
      <c r="E885" s="63"/>
      <c r="F885" s="63"/>
      <c r="G885" s="63"/>
      <c r="H885" s="63"/>
      <c r="I885" s="83"/>
    </row>
    <row r="886" spans="1:9" ht="12.75">
      <c r="A886" s="63"/>
      <c r="B886" s="63"/>
      <c r="C886" s="63"/>
      <c r="D886" s="63"/>
      <c r="E886" s="63"/>
      <c r="F886" s="63"/>
      <c r="G886" s="63"/>
      <c r="H886" s="63"/>
      <c r="I886" s="83"/>
    </row>
    <row r="887" spans="1:9" ht="12.75">
      <c r="A887" s="63"/>
      <c r="B887" s="63"/>
      <c r="C887" s="63"/>
      <c r="D887" s="63"/>
      <c r="E887" s="63"/>
      <c r="F887" s="63"/>
      <c r="G887" s="63"/>
      <c r="H887" s="63"/>
      <c r="I887" s="83"/>
    </row>
    <row r="888" spans="1:9" ht="12.75">
      <c r="A888" s="63"/>
      <c r="B888" s="63"/>
      <c r="C888" s="63"/>
      <c r="D888" s="63"/>
      <c r="E888" s="63"/>
      <c r="F888" s="63"/>
      <c r="G888" s="63"/>
      <c r="H888" s="63"/>
      <c r="I888" s="83"/>
    </row>
    <row r="889" spans="1:9" ht="12.75">
      <c r="A889" s="63"/>
      <c r="B889" s="63"/>
      <c r="C889" s="63"/>
      <c r="D889" s="63"/>
      <c r="E889" s="63"/>
      <c r="F889" s="63"/>
      <c r="G889" s="63"/>
      <c r="H889" s="63"/>
      <c r="I889" s="83"/>
    </row>
    <row r="890" spans="1:9" ht="12.75">
      <c r="A890" s="63"/>
      <c r="B890" s="63"/>
      <c r="C890" s="63"/>
      <c r="D890" s="63"/>
      <c r="E890" s="63"/>
      <c r="F890" s="63"/>
      <c r="G890" s="63"/>
      <c r="H890" s="63"/>
      <c r="I890" s="83"/>
    </row>
    <row r="891" spans="1:9" ht="12.75">
      <c r="A891" s="63"/>
      <c r="B891" s="63"/>
      <c r="C891" s="63"/>
      <c r="D891" s="63"/>
      <c r="E891" s="63"/>
      <c r="F891" s="63"/>
      <c r="G891" s="63"/>
      <c r="H891" s="63"/>
      <c r="I891" s="83"/>
    </row>
    <row r="892" spans="1:9" ht="12.75">
      <c r="A892" s="63"/>
      <c r="B892" s="63"/>
      <c r="C892" s="63"/>
      <c r="D892" s="63"/>
      <c r="E892" s="63"/>
      <c r="F892" s="63"/>
      <c r="G892" s="63"/>
      <c r="H892" s="63"/>
      <c r="I892" s="83"/>
    </row>
    <row r="893" spans="1:9" ht="12.75">
      <c r="A893" s="63"/>
      <c r="B893" s="63"/>
      <c r="C893" s="63"/>
      <c r="D893" s="63"/>
      <c r="E893" s="63"/>
      <c r="F893" s="63"/>
      <c r="G893" s="63"/>
      <c r="H893" s="63"/>
      <c r="I893" s="83"/>
    </row>
    <row r="894" spans="1:9" ht="12.75">
      <c r="A894" s="63"/>
      <c r="B894" s="63"/>
      <c r="C894" s="63"/>
      <c r="D894" s="63"/>
      <c r="E894" s="63"/>
      <c r="F894" s="63"/>
      <c r="G894" s="63"/>
      <c r="H894" s="63"/>
      <c r="I894" s="83"/>
    </row>
    <row r="895" spans="1:9" ht="12.75">
      <c r="A895" s="63"/>
      <c r="B895" s="63"/>
      <c r="C895" s="63"/>
      <c r="D895" s="63"/>
      <c r="E895" s="63"/>
      <c r="F895" s="63"/>
      <c r="G895" s="63"/>
      <c r="H895" s="63"/>
      <c r="I895" s="83"/>
    </row>
    <row r="896" spans="1:9" ht="12.75">
      <c r="A896" s="63"/>
      <c r="B896" s="63"/>
      <c r="C896" s="63"/>
      <c r="D896" s="63"/>
      <c r="E896" s="63"/>
      <c r="F896" s="63"/>
      <c r="G896" s="63"/>
      <c r="H896" s="63"/>
      <c r="I896" s="83"/>
    </row>
    <row r="897" spans="1:9" ht="12.75">
      <c r="A897" s="63"/>
      <c r="B897" s="63"/>
      <c r="C897" s="63"/>
      <c r="D897" s="63"/>
      <c r="E897" s="63"/>
      <c r="F897" s="63"/>
      <c r="G897" s="63"/>
      <c r="H897" s="63"/>
      <c r="I897" s="83"/>
    </row>
    <row r="898" spans="1:9" ht="12.75">
      <c r="A898" s="63"/>
      <c r="B898" s="63"/>
      <c r="C898" s="63"/>
      <c r="D898" s="63"/>
      <c r="E898" s="63"/>
      <c r="F898" s="63"/>
      <c r="G898" s="63"/>
      <c r="H898" s="63"/>
      <c r="I898" s="83"/>
    </row>
    <row r="899" spans="1:9" ht="12.75">
      <c r="A899" s="63"/>
      <c r="B899" s="63"/>
      <c r="C899" s="63"/>
      <c r="D899" s="63"/>
      <c r="E899" s="63"/>
      <c r="F899" s="63"/>
      <c r="G899" s="63"/>
      <c r="H899" s="63"/>
      <c r="I899" s="83"/>
    </row>
    <row r="900" spans="1:9" ht="12.75">
      <c r="A900" s="63"/>
      <c r="B900" s="63"/>
      <c r="C900" s="63"/>
      <c r="D900" s="63"/>
      <c r="E900" s="63"/>
      <c r="F900" s="63"/>
      <c r="G900" s="63"/>
      <c r="H900" s="63"/>
      <c r="I900" s="83"/>
    </row>
    <row r="901" spans="1:9" ht="12.75">
      <c r="A901" s="63"/>
      <c r="B901" s="63"/>
      <c r="C901" s="63"/>
      <c r="D901" s="63"/>
      <c r="E901" s="63"/>
      <c r="F901" s="63"/>
      <c r="G901" s="63"/>
      <c r="H901" s="63"/>
      <c r="I901" s="83"/>
    </row>
    <row r="902" spans="1:9" ht="12.75">
      <c r="A902" s="63"/>
      <c r="B902" s="63"/>
      <c r="C902" s="63"/>
      <c r="D902" s="63"/>
      <c r="E902" s="63"/>
      <c r="F902" s="63"/>
      <c r="G902" s="63"/>
      <c r="H902" s="63"/>
      <c r="I902" s="83"/>
    </row>
    <row r="903" spans="1:9" ht="12.75">
      <c r="A903" s="63"/>
      <c r="B903" s="63"/>
      <c r="C903" s="63"/>
      <c r="D903" s="63"/>
      <c r="E903" s="63"/>
      <c r="F903" s="63"/>
      <c r="G903" s="63"/>
      <c r="H903" s="63"/>
      <c r="I903" s="83"/>
    </row>
    <row r="904" spans="1:9" ht="12.75">
      <c r="A904" s="63"/>
      <c r="B904" s="63"/>
      <c r="C904" s="63"/>
      <c r="D904" s="63"/>
      <c r="E904" s="63"/>
      <c r="F904" s="63"/>
      <c r="G904" s="63"/>
      <c r="H904" s="63"/>
      <c r="I904" s="83"/>
    </row>
    <row r="905" spans="1:9" ht="12.75">
      <c r="A905" s="63"/>
      <c r="B905" s="63"/>
      <c r="C905" s="63"/>
      <c r="D905" s="63"/>
      <c r="E905" s="63"/>
      <c r="F905" s="63"/>
      <c r="G905" s="63"/>
      <c r="H905" s="63"/>
      <c r="I905" s="83"/>
    </row>
    <row r="906" spans="1:9" ht="12.75">
      <c r="A906" s="63"/>
      <c r="B906" s="63"/>
      <c r="C906" s="63"/>
      <c r="D906" s="63"/>
      <c r="E906" s="63"/>
      <c r="F906" s="63"/>
      <c r="G906" s="63"/>
      <c r="H906" s="63"/>
      <c r="I906" s="83"/>
    </row>
    <row r="907" spans="1:9" ht="12.75">
      <c r="A907" s="63"/>
      <c r="B907" s="63"/>
      <c r="C907" s="63"/>
      <c r="D907" s="63"/>
      <c r="E907" s="63"/>
      <c r="F907" s="63"/>
      <c r="G907" s="63"/>
      <c r="H907" s="63"/>
      <c r="I907" s="83"/>
    </row>
    <row r="908" spans="1:9" ht="12.75">
      <c r="A908" s="63"/>
      <c r="B908" s="63"/>
      <c r="C908" s="63"/>
      <c r="D908" s="63"/>
      <c r="E908" s="63"/>
      <c r="F908" s="63"/>
      <c r="G908" s="63"/>
      <c r="H908" s="63"/>
      <c r="I908" s="83"/>
    </row>
    <row r="909" spans="1:9" ht="12.75">
      <c r="A909" s="63"/>
      <c r="B909" s="63"/>
      <c r="C909" s="63"/>
      <c r="D909" s="63"/>
      <c r="E909" s="63"/>
      <c r="F909" s="63"/>
      <c r="G909" s="63"/>
      <c r="H909" s="63"/>
      <c r="I909" s="83"/>
    </row>
    <row r="910" spans="1:9" ht="12.75">
      <c r="A910" s="63"/>
      <c r="B910" s="63"/>
      <c r="C910" s="63"/>
      <c r="D910" s="63"/>
      <c r="E910" s="63"/>
      <c r="F910" s="63"/>
      <c r="G910" s="63"/>
      <c r="H910" s="63"/>
      <c r="I910" s="83"/>
    </row>
    <row r="911" spans="1:9" ht="12.75">
      <c r="A911" s="63"/>
      <c r="B911" s="63"/>
      <c r="C911" s="63"/>
      <c r="D911" s="63"/>
      <c r="E911" s="63"/>
      <c r="F911" s="63"/>
      <c r="G911" s="63"/>
      <c r="H911" s="63"/>
      <c r="I911" s="83"/>
    </row>
    <row r="912" spans="1:9" ht="12.75">
      <c r="A912" s="63"/>
      <c r="B912" s="63"/>
      <c r="C912" s="63"/>
      <c r="D912" s="63"/>
      <c r="E912" s="63"/>
      <c r="F912" s="63"/>
      <c r="G912" s="63"/>
      <c r="H912" s="63"/>
      <c r="I912" s="83"/>
    </row>
    <row r="913" spans="1:9" ht="12.75">
      <c r="A913" s="63"/>
      <c r="B913" s="63"/>
      <c r="C913" s="63"/>
      <c r="D913" s="63"/>
      <c r="E913" s="63"/>
      <c r="F913" s="63"/>
      <c r="G913" s="63"/>
      <c r="H913" s="63"/>
      <c r="I913" s="83"/>
    </row>
    <row r="914" spans="1:9" ht="12.75">
      <c r="A914" s="63"/>
      <c r="B914" s="63"/>
      <c r="C914" s="63"/>
      <c r="D914" s="63"/>
      <c r="E914" s="63"/>
      <c r="F914" s="63"/>
      <c r="G914" s="63"/>
      <c r="H914" s="63"/>
      <c r="I914" s="83"/>
    </row>
    <row r="915" spans="1:9" ht="12.75">
      <c r="A915" s="63"/>
      <c r="B915" s="63"/>
      <c r="C915" s="63"/>
      <c r="D915" s="63"/>
      <c r="E915" s="63"/>
      <c r="F915" s="63"/>
      <c r="G915" s="63"/>
      <c r="H915" s="63"/>
      <c r="I915" s="83"/>
    </row>
    <row r="916" spans="1:9" ht="12.75">
      <c r="A916" s="63"/>
      <c r="B916" s="63"/>
      <c r="C916" s="63"/>
      <c r="D916" s="63"/>
      <c r="E916" s="63"/>
      <c r="F916" s="63"/>
      <c r="G916" s="63"/>
      <c r="H916" s="63"/>
      <c r="I916" s="83"/>
    </row>
    <row r="917" spans="1:9" ht="12.75">
      <c r="A917" s="63"/>
      <c r="B917" s="63"/>
      <c r="C917" s="63"/>
      <c r="D917" s="63"/>
      <c r="E917" s="63"/>
      <c r="F917" s="63"/>
      <c r="G917" s="63"/>
      <c r="H917" s="63"/>
      <c r="I917" s="83"/>
    </row>
    <row r="918" spans="1:9" ht="12.75">
      <c r="A918" s="63"/>
      <c r="B918" s="63"/>
      <c r="C918" s="63"/>
      <c r="D918" s="63"/>
      <c r="E918" s="63"/>
      <c r="F918" s="63"/>
      <c r="G918" s="63"/>
      <c r="H918" s="63"/>
      <c r="I918" s="83"/>
    </row>
    <row r="919" spans="1:9" ht="12.75">
      <c r="A919" s="63"/>
      <c r="B919" s="63"/>
      <c r="C919" s="63"/>
      <c r="D919" s="63"/>
      <c r="E919" s="63"/>
      <c r="F919" s="63"/>
      <c r="G919" s="63"/>
      <c r="H919" s="63"/>
      <c r="I919" s="83"/>
    </row>
    <row r="920" spans="1:9" ht="12.75">
      <c r="A920" s="63"/>
      <c r="B920" s="63"/>
      <c r="C920" s="63"/>
      <c r="D920" s="63"/>
      <c r="E920" s="63"/>
      <c r="F920" s="63"/>
      <c r="G920" s="63"/>
      <c r="H920" s="63"/>
      <c r="I920" s="83"/>
    </row>
    <row r="921" spans="1:9" ht="12.75">
      <c r="A921" s="63"/>
      <c r="B921" s="63"/>
      <c r="C921" s="63"/>
      <c r="D921" s="63"/>
      <c r="E921" s="63"/>
      <c r="F921" s="63"/>
      <c r="G921" s="63"/>
      <c r="H921" s="63"/>
      <c r="I921" s="83"/>
    </row>
    <row r="922" spans="1:9" ht="12.75">
      <c r="A922" s="63"/>
      <c r="B922" s="63"/>
      <c r="C922" s="63"/>
      <c r="D922" s="63"/>
      <c r="E922" s="63"/>
      <c r="F922" s="63"/>
      <c r="G922" s="63"/>
      <c r="H922" s="63"/>
      <c r="I922" s="83"/>
    </row>
    <row r="923" spans="1:9" ht="12.75">
      <c r="A923" s="63"/>
      <c r="B923" s="63"/>
      <c r="C923" s="63"/>
      <c r="D923" s="63"/>
      <c r="E923" s="63"/>
      <c r="F923" s="63"/>
      <c r="G923" s="63"/>
      <c r="H923" s="63"/>
      <c r="I923" s="83"/>
    </row>
    <row r="924" spans="1:9" ht="12.75">
      <c r="A924" s="63"/>
      <c r="B924" s="63"/>
      <c r="C924" s="63"/>
      <c r="D924" s="63"/>
      <c r="E924" s="63"/>
      <c r="F924" s="63"/>
      <c r="G924" s="63"/>
      <c r="H924" s="63"/>
      <c r="I924" s="83"/>
    </row>
    <row r="925" spans="1:9" ht="12.75">
      <c r="A925" s="63"/>
      <c r="B925" s="63"/>
      <c r="C925" s="63"/>
      <c r="D925" s="63"/>
      <c r="E925" s="63"/>
      <c r="F925" s="63"/>
      <c r="G925" s="63"/>
      <c r="H925" s="63"/>
      <c r="I925" s="83"/>
    </row>
    <row r="926" spans="1:9" ht="12.75">
      <c r="A926" s="63"/>
      <c r="B926" s="63"/>
      <c r="C926" s="63"/>
      <c r="D926" s="63"/>
      <c r="E926" s="63"/>
      <c r="F926" s="63"/>
      <c r="G926" s="63"/>
      <c r="H926" s="63"/>
      <c r="I926" s="83"/>
    </row>
    <row r="927" spans="1:9" ht="12.75">
      <c r="A927" s="63"/>
      <c r="B927" s="63"/>
      <c r="C927" s="63"/>
      <c r="D927" s="63"/>
      <c r="E927" s="63"/>
      <c r="F927" s="63"/>
      <c r="G927" s="63"/>
      <c r="H927" s="63"/>
      <c r="I927" s="83"/>
    </row>
    <row r="928" spans="1:9" ht="12.75">
      <c r="A928" s="63"/>
      <c r="B928" s="63"/>
      <c r="C928" s="63"/>
      <c r="D928" s="63"/>
      <c r="E928" s="63"/>
      <c r="F928" s="63"/>
      <c r="G928" s="63"/>
      <c r="H928" s="63"/>
      <c r="I928" s="83"/>
    </row>
    <row r="929" spans="1:9" ht="12.75">
      <c r="A929" s="63"/>
      <c r="B929" s="63"/>
      <c r="C929" s="63"/>
      <c r="D929" s="63"/>
      <c r="E929" s="63"/>
      <c r="F929" s="63"/>
      <c r="G929" s="63"/>
      <c r="H929" s="63"/>
      <c r="I929" s="83"/>
    </row>
    <row r="930" spans="1:9" ht="12.75">
      <c r="A930" s="63"/>
      <c r="B930" s="63"/>
      <c r="C930" s="63"/>
      <c r="D930" s="63"/>
      <c r="E930" s="63"/>
      <c r="F930" s="63"/>
      <c r="G930" s="63"/>
      <c r="H930" s="63"/>
      <c r="I930" s="83"/>
    </row>
    <row r="931" spans="1:9" ht="12.75">
      <c r="A931" s="63"/>
      <c r="B931" s="63"/>
      <c r="C931" s="63"/>
      <c r="D931" s="63"/>
      <c r="E931" s="63"/>
      <c r="F931" s="63"/>
      <c r="G931" s="63"/>
      <c r="H931" s="63"/>
      <c r="I931" s="83"/>
    </row>
    <row r="932" spans="1:9" ht="12.75">
      <c r="A932" s="63"/>
      <c r="B932" s="63"/>
      <c r="C932" s="63"/>
      <c r="D932" s="63"/>
      <c r="E932" s="63"/>
      <c r="F932" s="63"/>
      <c r="G932" s="63"/>
      <c r="H932" s="63"/>
      <c r="I932" s="83"/>
    </row>
    <row r="933" spans="1:9" ht="12.75">
      <c r="A933" s="63"/>
      <c r="B933" s="63"/>
      <c r="C933" s="63"/>
      <c r="D933" s="63"/>
      <c r="E933" s="63"/>
      <c r="F933" s="63"/>
      <c r="G933" s="63"/>
      <c r="H933" s="63"/>
      <c r="I933" s="83"/>
    </row>
    <row r="934" spans="1:9" ht="12.75">
      <c r="A934" s="63"/>
      <c r="B934" s="63"/>
      <c r="C934" s="63"/>
      <c r="D934" s="63"/>
      <c r="E934" s="63"/>
      <c r="F934" s="63"/>
      <c r="G934" s="63"/>
      <c r="H934" s="63"/>
      <c r="I934" s="83"/>
    </row>
    <row r="935" spans="1:9" ht="12.75">
      <c r="A935" s="63"/>
      <c r="B935" s="63"/>
      <c r="C935" s="63"/>
      <c r="D935" s="63"/>
      <c r="E935" s="63"/>
      <c r="F935" s="63"/>
      <c r="G935" s="63"/>
      <c r="H935" s="63"/>
      <c r="I935" s="83"/>
    </row>
    <row r="936" spans="1:9" ht="12.75">
      <c r="A936" s="63"/>
      <c r="B936" s="63"/>
      <c r="C936" s="63"/>
      <c r="D936" s="63"/>
      <c r="E936" s="63"/>
      <c r="F936" s="63"/>
      <c r="G936" s="63"/>
      <c r="H936" s="63"/>
      <c r="I936" s="83"/>
    </row>
    <row r="937" spans="1:9" ht="12.75">
      <c r="A937" s="63"/>
      <c r="B937" s="63"/>
      <c r="C937" s="63"/>
      <c r="D937" s="63"/>
      <c r="E937" s="63"/>
      <c r="F937" s="63"/>
      <c r="G937" s="63"/>
      <c r="H937" s="63"/>
      <c r="I937" s="83"/>
    </row>
    <row r="938" spans="1:9" ht="12.75">
      <c r="A938" s="63"/>
      <c r="B938" s="63"/>
      <c r="C938" s="63"/>
      <c r="D938" s="63"/>
      <c r="E938" s="63"/>
      <c r="F938" s="63"/>
      <c r="G938" s="63"/>
      <c r="H938" s="63"/>
      <c r="I938" s="83"/>
    </row>
    <row r="939" spans="1:9" ht="12.75">
      <c r="A939" s="63"/>
      <c r="B939" s="63"/>
      <c r="C939" s="63"/>
      <c r="D939" s="63"/>
      <c r="E939" s="63"/>
      <c r="F939" s="63"/>
      <c r="G939" s="63"/>
      <c r="H939" s="63"/>
      <c r="I939" s="83"/>
    </row>
    <row r="940" spans="1:9" ht="12.75">
      <c r="A940" s="63"/>
      <c r="B940" s="63"/>
      <c r="C940" s="63"/>
      <c r="D940" s="63"/>
      <c r="E940" s="63"/>
      <c r="F940" s="63"/>
      <c r="G940" s="63"/>
      <c r="H940" s="63"/>
      <c r="I940" s="83"/>
    </row>
    <row r="941" spans="1:9" ht="12.75">
      <c r="A941" s="63"/>
      <c r="B941" s="63"/>
      <c r="C941" s="63"/>
      <c r="D941" s="63"/>
      <c r="E941" s="63"/>
      <c r="F941" s="63"/>
      <c r="G941" s="63"/>
      <c r="H941" s="63"/>
      <c r="I941" s="83"/>
    </row>
    <row r="942" spans="1:9" ht="12.75">
      <c r="A942" s="63"/>
      <c r="B942" s="63"/>
      <c r="C942" s="63"/>
      <c r="D942" s="63"/>
      <c r="E942" s="63"/>
      <c r="F942" s="63"/>
      <c r="G942" s="63"/>
      <c r="H942" s="63"/>
      <c r="I942" s="83"/>
    </row>
    <row r="943" spans="1:9" ht="12.75">
      <c r="A943" s="63"/>
      <c r="B943" s="63"/>
      <c r="C943" s="63"/>
      <c r="D943" s="63"/>
      <c r="E943" s="63"/>
      <c r="F943" s="63"/>
      <c r="G943" s="63"/>
      <c r="H943" s="63"/>
      <c r="I943" s="83"/>
    </row>
    <row r="944" spans="1:9" ht="12.75">
      <c r="A944" s="63"/>
      <c r="B944" s="63"/>
      <c r="C944" s="63"/>
      <c r="D944" s="63"/>
      <c r="E944" s="63"/>
      <c r="F944" s="63"/>
      <c r="G944" s="63"/>
      <c r="H944" s="63"/>
      <c r="I944" s="83"/>
    </row>
    <row r="945" spans="1:9" ht="12.75">
      <c r="A945" s="63"/>
      <c r="B945" s="63"/>
      <c r="C945" s="63"/>
      <c r="D945" s="63"/>
      <c r="E945" s="63"/>
      <c r="F945" s="63"/>
      <c r="G945" s="63"/>
      <c r="H945" s="63"/>
      <c r="I945" s="83"/>
    </row>
    <row r="946" spans="1:9" ht="12.75">
      <c r="A946" s="63"/>
      <c r="B946" s="63"/>
      <c r="C946" s="63"/>
      <c r="D946" s="63"/>
      <c r="E946" s="63"/>
      <c r="F946" s="63"/>
      <c r="G946" s="63"/>
      <c r="H946" s="63"/>
      <c r="I946" s="83"/>
    </row>
    <row r="947" spans="1:9" ht="12.75">
      <c r="A947" s="63"/>
      <c r="B947" s="63"/>
      <c r="C947" s="63"/>
      <c r="D947" s="63"/>
      <c r="E947" s="63"/>
      <c r="F947" s="63"/>
      <c r="G947" s="63"/>
      <c r="H947" s="63"/>
      <c r="I947" s="83"/>
    </row>
    <row r="948" spans="1:9" ht="12.75">
      <c r="A948" s="63"/>
      <c r="B948" s="63"/>
      <c r="C948" s="63"/>
      <c r="D948" s="63"/>
      <c r="E948" s="63"/>
      <c r="F948" s="63"/>
      <c r="G948" s="63"/>
      <c r="H948" s="63"/>
      <c r="I948" s="83"/>
    </row>
    <row r="949" spans="1:9" ht="12.75">
      <c r="A949" s="63"/>
      <c r="B949" s="63"/>
      <c r="C949" s="63"/>
      <c r="D949" s="63"/>
      <c r="E949" s="63"/>
      <c r="F949" s="63"/>
      <c r="G949" s="63"/>
      <c r="H949" s="63"/>
      <c r="I949" s="83"/>
    </row>
    <row r="950" spans="1:9" ht="12.75">
      <c r="A950" s="63"/>
      <c r="B950" s="63"/>
      <c r="C950" s="63"/>
      <c r="D950" s="63"/>
      <c r="E950" s="63"/>
      <c r="F950" s="63"/>
      <c r="G950" s="63"/>
      <c r="H950" s="63"/>
      <c r="I950" s="83"/>
    </row>
    <row r="951" spans="1:9" ht="12.75">
      <c r="A951" s="63"/>
      <c r="B951" s="63"/>
      <c r="C951" s="63"/>
      <c r="D951" s="63"/>
      <c r="E951" s="63"/>
      <c r="F951" s="63"/>
      <c r="G951" s="63"/>
      <c r="H951" s="63"/>
      <c r="I951" s="83"/>
    </row>
    <row r="952" spans="1:9" ht="12.75">
      <c r="A952" s="63"/>
      <c r="B952" s="63"/>
      <c r="C952" s="63"/>
      <c r="D952" s="63"/>
      <c r="E952" s="63"/>
      <c r="F952" s="63"/>
      <c r="G952" s="63"/>
      <c r="H952" s="63"/>
      <c r="I952" s="83"/>
    </row>
    <row r="953" spans="1:9" ht="12.75">
      <c r="A953" s="63"/>
      <c r="B953" s="63"/>
      <c r="C953" s="63"/>
      <c r="D953" s="63"/>
      <c r="E953" s="63"/>
      <c r="F953" s="63"/>
      <c r="G953" s="63"/>
      <c r="H953" s="63"/>
      <c r="I953" s="83"/>
    </row>
    <row r="954" spans="1:9" ht="12.75">
      <c r="A954" s="63"/>
      <c r="B954" s="63"/>
      <c r="C954" s="63"/>
      <c r="D954" s="63"/>
      <c r="E954" s="63"/>
      <c r="F954" s="63"/>
      <c r="G954" s="63"/>
      <c r="H954" s="63"/>
      <c r="I954" s="83"/>
    </row>
    <row r="955" spans="1:9" ht="12.75">
      <c r="A955" s="63"/>
      <c r="B955" s="63"/>
      <c r="C955" s="63"/>
      <c r="D955" s="63"/>
      <c r="E955" s="63"/>
      <c r="F955" s="63"/>
      <c r="G955" s="63"/>
      <c r="H955" s="63"/>
      <c r="I955" s="83"/>
    </row>
    <row r="956" spans="1:9" ht="12.75">
      <c r="A956" s="63"/>
      <c r="B956" s="63"/>
      <c r="C956" s="63"/>
      <c r="D956" s="63"/>
      <c r="E956" s="63"/>
      <c r="F956" s="63"/>
      <c r="G956" s="63"/>
      <c r="H956" s="63"/>
      <c r="I956" s="83"/>
    </row>
    <row r="957" spans="1:9" ht="12.75">
      <c r="A957" s="63"/>
      <c r="B957" s="63"/>
      <c r="C957" s="63"/>
      <c r="D957" s="63"/>
      <c r="E957" s="63"/>
      <c r="F957" s="63"/>
      <c r="G957" s="63"/>
      <c r="H957" s="63"/>
      <c r="I957" s="83"/>
    </row>
    <row r="958" spans="1:9" ht="12.75">
      <c r="A958" s="63"/>
      <c r="B958" s="63"/>
      <c r="C958" s="63"/>
      <c r="D958" s="63"/>
      <c r="E958" s="63"/>
      <c r="F958" s="63"/>
      <c r="G958" s="63"/>
      <c r="H958" s="63"/>
      <c r="I958" s="83"/>
    </row>
    <row r="959" spans="1:9" ht="12.75">
      <c r="A959" s="63"/>
      <c r="B959" s="63"/>
      <c r="C959" s="63"/>
      <c r="D959" s="63"/>
      <c r="E959" s="63"/>
      <c r="F959" s="63"/>
      <c r="G959" s="63"/>
      <c r="H959" s="63"/>
      <c r="I959" s="83"/>
    </row>
    <row r="960" spans="1:9" ht="12.75">
      <c r="A960" s="63"/>
      <c r="B960" s="63"/>
      <c r="C960" s="63"/>
      <c r="D960" s="63"/>
      <c r="E960" s="63"/>
      <c r="F960" s="63"/>
      <c r="G960" s="63"/>
      <c r="H960" s="63"/>
      <c r="I960" s="83"/>
    </row>
    <row r="961" spans="1:9" ht="12.75">
      <c r="A961" s="63"/>
      <c r="B961" s="63"/>
      <c r="C961" s="63"/>
      <c r="D961" s="63"/>
      <c r="E961" s="63"/>
      <c r="F961" s="63"/>
      <c r="G961" s="63"/>
      <c r="H961" s="63"/>
      <c r="I961" s="83"/>
    </row>
    <row r="962" spans="1:9" ht="12.75">
      <c r="A962" s="63"/>
      <c r="B962" s="63"/>
      <c r="C962" s="63"/>
      <c r="D962" s="63"/>
      <c r="E962" s="63"/>
      <c r="F962" s="63"/>
      <c r="G962" s="63"/>
      <c r="H962" s="63"/>
      <c r="I962" s="83"/>
    </row>
    <row r="963" spans="1:9" ht="12.75">
      <c r="A963" s="63"/>
      <c r="B963" s="63"/>
      <c r="C963" s="63"/>
      <c r="D963" s="63"/>
      <c r="E963" s="63"/>
      <c r="F963" s="63"/>
      <c r="G963" s="63"/>
      <c r="H963" s="63"/>
      <c r="I963" s="83"/>
    </row>
    <row r="964" spans="1:9" ht="12.75">
      <c r="A964" s="63"/>
      <c r="B964" s="63"/>
      <c r="C964" s="63"/>
      <c r="D964" s="63"/>
      <c r="E964" s="63"/>
      <c r="F964" s="63"/>
      <c r="G964" s="63"/>
      <c r="H964" s="63"/>
      <c r="I964" s="83"/>
    </row>
    <row r="965" spans="1:9" ht="12.75">
      <c r="A965" s="63"/>
      <c r="B965" s="63"/>
      <c r="C965" s="63"/>
      <c r="D965" s="63"/>
      <c r="E965" s="63"/>
      <c r="F965" s="63"/>
      <c r="G965" s="63"/>
      <c r="H965" s="63"/>
      <c r="I965" s="83"/>
    </row>
    <row r="966" spans="1:9" ht="12.75">
      <c r="A966" s="63"/>
      <c r="B966" s="63"/>
      <c r="C966" s="63"/>
      <c r="D966" s="63"/>
      <c r="E966" s="63"/>
      <c r="F966" s="63"/>
      <c r="G966" s="63"/>
      <c r="H966" s="63"/>
      <c r="I966" s="83"/>
    </row>
    <row r="967" spans="1:9" ht="12.75">
      <c r="A967" s="63"/>
      <c r="B967" s="63"/>
      <c r="C967" s="63"/>
      <c r="D967" s="63"/>
      <c r="E967" s="63"/>
      <c r="F967" s="63"/>
      <c r="G967" s="63"/>
      <c r="H967" s="63"/>
      <c r="I967" s="83"/>
    </row>
    <row r="968" spans="1:9" ht="12.75">
      <c r="A968" s="63"/>
      <c r="B968" s="63"/>
      <c r="C968" s="63"/>
      <c r="D968" s="63"/>
      <c r="E968" s="63"/>
      <c r="F968" s="63"/>
      <c r="G968" s="63"/>
      <c r="H968" s="63"/>
      <c r="I968" s="83"/>
    </row>
    <row r="969" spans="1:9" ht="12.75">
      <c r="A969" s="63"/>
      <c r="B969" s="63"/>
      <c r="C969" s="63"/>
      <c r="D969" s="63"/>
      <c r="E969" s="63"/>
      <c r="F969" s="63"/>
      <c r="G969" s="63"/>
      <c r="H969" s="63"/>
      <c r="I969" s="83"/>
    </row>
    <row r="970" spans="1:9" ht="12.75">
      <c r="A970" s="63"/>
      <c r="B970" s="63"/>
      <c r="C970" s="63"/>
      <c r="D970" s="63"/>
      <c r="E970" s="63"/>
      <c r="F970" s="63"/>
      <c r="G970" s="63"/>
      <c r="H970" s="63"/>
      <c r="I970" s="83"/>
    </row>
    <row r="971" spans="1:9" ht="12.75">
      <c r="A971" s="63"/>
      <c r="B971" s="63"/>
      <c r="C971" s="63"/>
      <c r="D971" s="63"/>
      <c r="E971" s="63"/>
      <c r="F971" s="63"/>
      <c r="G971" s="63"/>
      <c r="H971" s="63"/>
      <c r="I971" s="83"/>
    </row>
    <row r="972" spans="1:9" ht="12.75">
      <c r="A972" s="63"/>
      <c r="B972" s="63"/>
      <c r="C972" s="63"/>
      <c r="D972" s="63"/>
      <c r="E972" s="63"/>
      <c r="F972" s="63"/>
      <c r="G972" s="63"/>
      <c r="H972" s="63"/>
      <c r="I972" s="83"/>
    </row>
    <row r="973" spans="1:9" ht="12.75">
      <c r="A973" s="63"/>
      <c r="B973" s="63"/>
      <c r="C973" s="63"/>
      <c r="D973" s="63"/>
      <c r="E973" s="63"/>
      <c r="F973" s="63"/>
      <c r="G973" s="63"/>
      <c r="H973" s="63"/>
      <c r="I973" s="83"/>
    </row>
    <row r="974" spans="1:9" ht="12.75">
      <c r="A974" s="63"/>
      <c r="B974" s="63"/>
      <c r="C974" s="63"/>
      <c r="D974" s="63"/>
      <c r="E974" s="63"/>
      <c r="F974" s="63"/>
      <c r="G974" s="63"/>
      <c r="H974" s="63"/>
      <c r="I974" s="83"/>
    </row>
    <row r="975" spans="1:9" ht="12.75">
      <c r="A975" s="63"/>
      <c r="B975" s="63"/>
      <c r="C975" s="63"/>
      <c r="D975" s="63"/>
      <c r="E975" s="63"/>
      <c r="F975" s="63"/>
      <c r="G975" s="63"/>
      <c r="H975" s="63"/>
      <c r="I975" s="83"/>
    </row>
    <row r="976" spans="1:9" ht="12.75">
      <c r="A976" s="63"/>
      <c r="B976" s="63"/>
      <c r="C976" s="63"/>
      <c r="D976" s="63"/>
      <c r="E976" s="63"/>
      <c r="F976" s="63"/>
      <c r="G976" s="63"/>
      <c r="H976" s="63"/>
      <c r="I976" s="83"/>
    </row>
    <row r="977" spans="1:9" ht="12.75">
      <c r="A977" s="63"/>
      <c r="B977" s="63"/>
      <c r="C977" s="63"/>
      <c r="D977" s="63"/>
      <c r="E977" s="63"/>
      <c r="F977" s="63"/>
      <c r="G977" s="63"/>
      <c r="H977" s="63"/>
      <c r="I977" s="83"/>
    </row>
    <row r="978" spans="1:9" ht="12.75">
      <c r="A978" s="63"/>
      <c r="B978" s="63"/>
      <c r="C978" s="63"/>
      <c r="D978" s="63"/>
      <c r="E978" s="63"/>
      <c r="F978" s="63"/>
      <c r="G978" s="63"/>
      <c r="H978" s="63"/>
      <c r="I978" s="83"/>
    </row>
    <row r="979" spans="1:9" ht="12.75">
      <c r="A979" s="63"/>
      <c r="B979" s="63"/>
      <c r="C979" s="63"/>
      <c r="D979" s="63"/>
      <c r="E979" s="63"/>
      <c r="F979" s="63"/>
      <c r="G979" s="63"/>
      <c r="H979" s="63"/>
      <c r="I979" s="83"/>
    </row>
    <row r="980" spans="1:9" ht="12.75">
      <c r="A980" s="63"/>
      <c r="B980" s="63"/>
      <c r="C980" s="63"/>
      <c r="D980" s="63"/>
      <c r="E980" s="63"/>
      <c r="F980" s="63"/>
      <c r="G980" s="63"/>
      <c r="H980" s="63"/>
      <c r="I980" s="83"/>
    </row>
    <row r="981" spans="1:9" ht="12.75">
      <c r="A981" s="63"/>
      <c r="B981" s="63"/>
      <c r="C981" s="63"/>
      <c r="D981" s="63"/>
      <c r="E981" s="63"/>
      <c r="F981" s="63"/>
      <c r="G981" s="63"/>
      <c r="H981" s="63"/>
      <c r="I981" s="83"/>
    </row>
    <row r="982" spans="1:9" ht="12.75">
      <c r="A982" s="63"/>
      <c r="B982" s="63"/>
      <c r="C982" s="63"/>
      <c r="D982" s="63"/>
      <c r="E982" s="63"/>
      <c r="F982" s="63"/>
      <c r="G982" s="63"/>
      <c r="H982" s="63"/>
      <c r="I982" s="83"/>
    </row>
    <row r="983" spans="1:9" ht="12.75">
      <c r="A983" s="63"/>
      <c r="B983" s="63"/>
      <c r="C983" s="63"/>
      <c r="D983" s="63"/>
      <c r="E983" s="63"/>
      <c r="F983" s="63"/>
      <c r="G983" s="63"/>
      <c r="H983" s="63"/>
      <c r="I983" s="83"/>
    </row>
    <row r="984" spans="1:9" ht="12.75">
      <c r="A984" s="63"/>
      <c r="B984" s="63"/>
      <c r="C984" s="63"/>
      <c r="D984" s="63"/>
      <c r="E984" s="63"/>
      <c r="F984" s="63"/>
      <c r="G984" s="63"/>
      <c r="H984" s="63"/>
      <c r="I984" s="83"/>
    </row>
  </sheetData>
  <mergeCells count="19">
    <mergeCell ref="B39:H39"/>
    <mergeCell ref="B43:H43"/>
    <mergeCell ref="B46:B47"/>
    <mergeCell ref="C46:C47"/>
    <mergeCell ref="B29:B30"/>
    <mergeCell ref="C29:C30"/>
    <mergeCell ref="B31:H31"/>
    <mergeCell ref="B35:H35"/>
    <mergeCell ref="B22:H22"/>
    <mergeCell ref="B26:H26"/>
    <mergeCell ref="B13:H13"/>
    <mergeCell ref="B17:H17"/>
    <mergeCell ref="B9:B10"/>
    <mergeCell ref="C9:C10"/>
    <mergeCell ref="B11:B12"/>
    <mergeCell ref="C11:C12"/>
    <mergeCell ref="B1:H1"/>
    <mergeCell ref="B2:H2"/>
    <mergeCell ref="B7:H7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39</vt:i4>
      </vt:variant>
    </vt:vector>
  </HeadingPairs>
  <TitlesOfParts>
    <vt:vector size="39" baseType="lpstr">
      <vt:lpstr>ОНЛАЙН-КОНСУЛЬТАЦИИ для родител</vt:lpstr>
      <vt:lpstr>Ответы на форму (3)</vt:lpstr>
      <vt:lpstr>1А</vt:lpstr>
      <vt:lpstr>1Б</vt:lpstr>
      <vt:lpstr>1В</vt:lpstr>
      <vt:lpstr>2А</vt:lpstr>
      <vt:lpstr>2Б</vt:lpstr>
      <vt:lpstr>2В</vt:lpstr>
      <vt:lpstr>3А</vt:lpstr>
      <vt:lpstr>3Б</vt:lpstr>
      <vt:lpstr>3В</vt:lpstr>
      <vt:lpstr>3Г</vt:lpstr>
      <vt:lpstr>4А</vt:lpstr>
      <vt:lpstr>4В</vt:lpstr>
      <vt:lpstr>4Б</vt:lpstr>
      <vt:lpstr>5А</vt:lpstr>
      <vt:lpstr>5Б</vt:lpstr>
      <vt:lpstr>5В</vt:lpstr>
      <vt:lpstr>6А</vt:lpstr>
      <vt:lpstr>6Б</vt:lpstr>
      <vt:lpstr>6В</vt:lpstr>
      <vt:lpstr>6Г</vt:lpstr>
      <vt:lpstr>7А</vt:lpstr>
      <vt:lpstr>7Б</vt:lpstr>
      <vt:lpstr>7В</vt:lpstr>
      <vt:lpstr>8А</vt:lpstr>
      <vt:lpstr>8Б</vt:lpstr>
      <vt:lpstr>8В</vt:lpstr>
      <vt:lpstr>9А</vt:lpstr>
      <vt:lpstr>9Б</vt:lpstr>
      <vt:lpstr>10А Тех</vt:lpstr>
      <vt:lpstr>10А ЕН</vt:lpstr>
      <vt:lpstr>10А Г</vt:lpstr>
      <vt:lpstr>10Б Тех</vt:lpstr>
      <vt:lpstr>10Б ЕН</vt:lpstr>
      <vt:lpstr>10Б Г</vt:lpstr>
      <vt:lpstr>11ФМ</vt:lpstr>
      <vt:lpstr>11СГ</vt:lpstr>
      <vt:lpstr>11БХ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Учитель</dc:creator>
  <cp:lastModifiedBy>User</cp:lastModifiedBy>
  <dcterms:created xsi:type="dcterms:W3CDTF">2020-05-16T17:38:40Z</dcterms:created>
  <dcterms:modified xsi:type="dcterms:W3CDTF">2020-05-16T17:38:41Z</dcterms:modified>
</cp:coreProperties>
</file>